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.Ouf\Odoo\"/>
    </mc:Choice>
  </mc:AlternateContent>
  <xr:revisionPtr revIDLastSave="0" documentId="13_ncr:1_{DBDE7B27-C10A-48A8-97F6-93E07EC36D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1 (2)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  <c r="Q57" i="2"/>
  <c r="Q56" i="2"/>
  <c r="Q55" i="2"/>
  <c r="Q54" i="2"/>
  <c r="Q53" i="2"/>
  <c r="Q52" i="2"/>
  <c r="Q51" i="2"/>
  <c r="Q50" i="2"/>
  <c r="M49" i="2"/>
  <c r="J49" i="2"/>
  <c r="M48" i="2"/>
  <c r="J48" i="2"/>
  <c r="M47" i="2"/>
  <c r="J47" i="2"/>
  <c r="M46" i="2"/>
  <c r="J46" i="2"/>
  <c r="M45" i="2"/>
  <c r="L45" i="2"/>
  <c r="L46" i="2" s="1"/>
  <c r="L47" i="2" s="1"/>
  <c r="L48" i="2" s="1"/>
  <c r="L49" i="2" s="1"/>
  <c r="J45" i="2"/>
  <c r="M44" i="2"/>
  <c r="L44" i="2"/>
  <c r="K44" i="2"/>
  <c r="K45" i="2" s="1"/>
  <c r="K46" i="2" s="1"/>
  <c r="K47" i="2" s="1"/>
  <c r="K48" i="2" s="1"/>
  <c r="K49" i="2" s="1"/>
  <c r="J44" i="2"/>
  <c r="E44" i="2"/>
  <c r="D44" i="2"/>
  <c r="M43" i="2"/>
  <c r="K43" i="2"/>
  <c r="J43" i="2"/>
  <c r="M42" i="2"/>
  <c r="L42" i="2"/>
  <c r="L43" i="2" s="1"/>
  <c r="K42" i="2"/>
  <c r="J42" i="2"/>
  <c r="E42" i="2"/>
  <c r="D42" i="2"/>
  <c r="M41" i="2"/>
  <c r="J41" i="2"/>
  <c r="M40" i="2"/>
  <c r="J40" i="2"/>
  <c r="M39" i="2"/>
  <c r="J39" i="2"/>
  <c r="M38" i="2"/>
  <c r="J38" i="2"/>
  <c r="M37" i="2"/>
  <c r="L37" i="2"/>
  <c r="L38" i="2" s="1"/>
  <c r="L39" i="2" s="1"/>
  <c r="L40" i="2" s="1"/>
  <c r="L41" i="2" s="1"/>
  <c r="J37" i="2"/>
  <c r="M36" i="2"/>
  <c r="L36" i="2"/>
  <c r="K36" i="2"/>
  <c r="K37" i="2" s="1"/>
  <c r="K38" i="2" s="1"/>
  <c r="K39" i="2" s="1"/>
  <c r="K40" i="2" s="1"/>
  <c r="K41" i="2" s="1"/>
  <c r="J36" i="2"/>
  <c r="E36" i="2"/>
  <c r="D36" i="2"/>
  <c r="M35" i="2"/>
  <c r="L35" i="2"/>
  <c r="J35" i="2"/>
  <c r="M34" i="2"/>
  <c r="L34" i="2"/>
  <c r="K34" i="2"/>
  <c r="K35" i="2" s="1"/>
  <c r="J34" i="2"/>
  <c r="E34" i="2"/>
  <c r="D34" i="2"/>
  <c r="M33" i="2"/>
  <c r="J33" i="2"/>
  <c r="M32" i="2"/>
  <c r="J32" i="2"/>
  <c r="M31" i="2"/>
  <c r="J31" i="2"/>
  <c r="M30" i="2"/>
  <c r="J30" i="2"/>
  <c r="M29" i="2"/>
  <c r="J29" i="2"/>
  <c r="M28" i="2"/>
  <c r="L28" i="2"/>
  <c r="L29" i="2" s="1"/>
  <c r="L30" i="2" s="1"/>
  <c r="L31" i="2" s="1"/>
  <c r="L32" i="2" s="1"/>
  <c r="L33" i="2" s="1"/>
  <c r="K28" i="2"/>
  <c r="K29" i="2" s="1"/>
  <c r="K30" i="2" s="1"/>
  <c r="K31" i="2" s="1"/>
  <c r="K32" i="2" s="1"/>
  <c r="K33" i="2" s="1"/>
  <c r="J28" i="2"/>
  <c r="E28" i="2"/>
  <c r="D28" i="2"/>
  <c r="M27" i="2"/>
  <c r="K27" i="2"/>
  <c r="J27" i="2"/>
  <c r="M26" i="2"/>
  <c r="L26" i="2"/>
  <c r="L27" i="2" s="1"/>
  <c r="K26" i="2"/>
  <c r="J26" i="2"/>
  <c r="E26" i="2"/>
  <c r="D26" i="2"/>
  <c r="M25" i="2"/>
  <c r="J25" i="2"/>
  <c r="M24" i="2"/>
  <c r="J24" i="2"/>
  <c r="M23" i="2"/>
  <c r="J23" i="2"/>
  <c r="M22" i="2"/>
  <c r="J22" i="2"/>
  <c r="M21" i="2"/>
  <c r="L21" i="2"/>
  <c r="L22" i="2" s="1"/>
  <c r="L23" i="2" s="1"/>
  <c r="L24" i="2" s="1"/>
  <c r="L25" i="2" s="1"/>
  <c r="K21" i="2"/>
  <c r="K22" i="2" s="1"/>
  <c r="K23" i="2" s="1"/>
  <c r="K24" i="2" s="1"/>
  <c r="K25" i="2" s="1"/>
  <c r="J21" i="2"/>
  <c r="M20" i="2"/>
  <c r="L20" i="2"/>
  <c r="K20" i="2"/>
  <c r="J20" i="2"/>
  <c r="E20" i="2"/>
  <c r="D20" i="2"/>
  <c r="M19" i="2"/>
  <c r="L19" i="2"/>
  <c r="J19" i="2"/>
  <c r="M18" i="2"/>
  <c r="L18" i="2"/>
  <c r="K18" i="2"/>
  <c r="K19" i="2" s="1"/>
  <c r="J18" i="2"/>
  <c r="E18" i="2"/>
  <c r="D18" i="2"/>
  <c r="M17" i="2"/>
  <c r="J17" i="2"/>
  <c r="M16" i="2"/>
  <c r="J16" i="2"/>
  <c r="M15" i="2"/>
  <c r="J15" i="2"/>
  <c r="M14" i="2"/>
  <c r="J14" i="2"/>
  <c r="M13" i="2"/>
  <c r="J13" i="2"/>
  <c r="M12" i="2"/>
  <c r="L12" i="2"/>
  <c r="L13" i="2" s="1"/>
  <c r="L14" i="2" s="1"/>
  <c r="L15" i="2" s="1"/>
  <c r="L16" i="2" s="1"/>
  <c r="L17" i="2" s="1"/>
  <c r="K12" i="2"/>
  <c r="K13" i="2" s="1"/>
  <c r="K14" i="2" s="1"/>
  <c r="K15" i="2" s="1"/>
  <c r="K16" i="2" s="1"/>
  <c r="K17" i="2" s="1"/>
  <c r="J12" i="2"/>
  <c r="E12" i="2"/>
  <c r="D12" i="2"/>
  <c r="M11" i="2"/>
  <c r="K11" i="2"/>
  <c r="J11" i="2"/>
  <c r="M10" i="2"/>
  <c r="L10" i="2"/>
  <c r="L11" i="2" s="1"/>
  <c r="K10" i="2"/>
  <c r="J10" i="2"/>
  <c r="E10" i="2"/>
  <c r="D10" i="2"/>
  <c r="M9" i="2"/>
  <c r="J9" i="2"/>
  <c r="M8" i="2"/>
  <c r="J8" i="2"/>
  <c r="M7" i="2"/>
  <c r="J7" i="2"/>
  <c r="M6" i="2"/>
  <c r="J6" i="2"/>
  <c r="M5" i="2"/>
  <c r="L5" i="2"/>
  <c r="L6" i="2" s="1"/>
  <c r="L7" i="2" s="1"/>
  <c r="L8" i="2" s="1"/>
  <c r="L9" i="2" s="1"/>
  <c r="K5" i="2"/>
  <c r="K6" i="2" s="1"/>
  <c r="K7" i="2" s="1"/>
  <c r="K8" i="2" s="1"/>
  <c r="K9" i="2" s="1"/>
  <c r="J5" i="2"/>
  <c r="M4" i="2"/>
  <c r="L4" i="2"/>
  <c r="K4" i="2"/>
  <c r="J4" i="2"/>
  <c r="E4" i="2"/>
  <c r="D4" i="2"/>
  <c r="M3" i="2"/>
  <c r="L3" i="2"/>
  <c r="K3" i="2"/>
  <c r="J3" i="2"/>
  <c r="M2" i="2"/>
  <c r="J2" i="2"/>
  <c r="E2" i="2"/>
  <c r="D2" i="2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3" i="1"/>
  <c r="M4" i="1"/>
  <c r="M5" i="1"/>
  <c r="M2" i="1"/>
  <c r="L4" i="1" l="1"/>
  <c r="L5" i="1" s="1"/>
  <c r="L6" i="1" s="1"/>
  <c r="L7" i="1" s="1"/>
  <c r="L8" i="1" s="1"/>
  <c r="L9" i="1" s="1"/>
  <c r="L10" i="1"/>
  <c r="L11" i="1"/>
  <c r="L12" i="1"/>
  <c r="L13" i="1"/>
  <c r="L14" i="1" s="1"/>
  <c r="L15" i="1" s="1"/>
  <c r="L16" i="1" s="1"/>
  <c r="L17" i="1" s="1"/>
  <c r="L18" i="1"/>
  <c r="L19" i="1"/>
  <c r="L20" i="1"/>
  <c r="L21" i="1"/>
  <c r="L22" i="1" s="1"/>
  <c r="L23" i="1" s="1"/>
  <c r="L24" i="1" s="1"/>
  <c r="L25" i="1" s="1"/>
  <c r="L26" i="1"/>
  <c r="L27" i="1"/>
  <c r="L28" i="1"/>
  <c r="L29" i="1"/>
  <c r="L30" i="1" s="1"/>
  <c r="L31" i="1" s="1"/>
  <c r="L32" i="1" s="1"/>
  <c r="L33" i="1" s="1"/>
  <c r="L34" i="1"/>
  <c r="L35" i="1"/>
  <c r="L36" i="1"/>
  <c r="L37" i="1"/>
  <c r="L38" i="1" s="1"/>
  <c r="L39" i="1" s="1"/>
  <c r="L40" i="1" s="1"/>
  <c r="L41" i="1" s="1"/>
  <c r="L42" i="1"/>
  <c r="L43" i="1"/>
  <c r="L44" i="1"/>
  <c r="L45" i="1"/>
  <c r="L46" i="1" s="1"/>
  <c r="L47" i="1" s="1"/>
  <c r="L48" i="1" s="1"/>
  <c r="L49" i="1" s="1"/>
  <c r="L3" i="1"/>
  <c r="K4" i="1"/>
  <c r="K5" i="1"/>
  <c r="K6" i="1" s="1"/>
  <c r="K7" i="1" s="1"/>
  <c r="K8" i="1" s="1"/>
  <c r="K9" i="1" s="1"/>
  <c r="K10" i="1"/>
  <c r="K11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3" i="1"/>
  <c r="E44" i="1"/>
  <c r="E42" i="1"/>
  <c r="E36" i="1"/>
  <c r="E34" i="1"/>
  <c r="E28" i="1"/>
  <c r="E26" i="1"/>
  <c r="E20" i="1"/>
  <c r="E18" i="1"/>
  <c r="E12" i="1"/>
  <c r="E10" i="1"/>
  <c r="E4" i="1"/>
  <c r="E2" i="1"/>
  <c r="J17" i="1"/>
  <c r="J16" i="1"/>
  <c r="J15" i="1"/>
  <c r="J14" i="1"/>
  <c r="J13" i="1"/>
  <c r="J12" i="1"/>
  <c r="D12" i="1"/>
  <c r="J11" i="1"/>
  <c r="J10" i="1"/>
  <c r="D10" i="1"/>
  <c r="J25" i="1"/>
  <c r="J24" i="1"/>
  <c r="J23" i="1"/>
  <c r="J22" i="1"/>
  <c r="J21" i="1"/>
  <c r="J20" i="1"/>
  <c r="D20" i="1"/>
  <c r="J19" i="1"/>
  <c r="J18" i="1"/>
  <c r="D18" i="1"/>
  <c r="J33" i="1"/>
  <c r="J32" i="1"/>
  <c r="J31" i="1"/>
  <c r="J30" i="1"/>
  <c r="J29" i="1"/>
  <c r="J28" i="1"/>
  <c r="D28" i="1"/>
  <c r="J27" i="1"/>
  <c r="J26" i="1"/>
  <c r="D26" i="1"/>
  <c r="J41" i="1"/>
  <c r="J40" i="1"/>
  <c r="J39" i="1"/>
  <c r="J38" i="1"/>
  <c r="J37" i="1"/>
  <c r="J36" i="1"/>
  <c r="D36" i="1"/>
  <c r="J35" i="1"/>
  <c r="J34" i="1"/>
  <c r="D34" i="1"/>
  <c r="J49" i="1"/>
  <c r="J48" i="1"/>
  <c r="J47" i="1"/>
  <c r="J46" i="1"/>
  <c r="J45" i="1"/>
  <c r="J44" i="1"/>
  <c r="D44" i="1"/>
  <c r="J43" i="1"/>
  <c r="J42" i="1"/>
  <c r="D42" i="1"/>
  <c r="D4" i="1"/>
  <c r="D2" i="1"/>
  <c r="J3" i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<sst xmlns="http://schemas.openxmlformats.org/spreadsheetml/2006/main" count="371" uniqueCount="35">
  <si>
    <t>id</t>
  </si>
  <si>
    <t>activity_ids</t>
  </si>
  <si>
    <t>activity_exception_decoration</t>
  </si>
  <si>
    <t>name</t>
  </si>
  <si>
    <t>company_id</t>
  </si>
  <si>
    <t>date_to</t>
  </si>
  <si>
    <t>user_id</t>
  </si>
  <si>
    <t>date_from</t>
  </si>
  <si>
    <t>state</t>
  </si>
  <si>
    <t>crossovered_budget_line/general_budget_id</t>
  </si>
  <si>
    <t>crossovered_budget_line/date_from</t>
  </si>
  <si>
    <t>crossovered_budget_line/date_to</t>
  </si>
  <si>
    <t>crossovered_budget_line/planned_amount</t>
  </si>
  <si>
    <t>Ahmed Ouf</t>
  </si>
  <si>
    <t>Draft</t>
  </si>
  <si>
    <t>Aluminum Factory</t>
  </si>
  <si>
    <t>Name of Budget</t>
  </si>
  <si>
    <t>Name of Company</t>
  </si>
  <si>
    <t>Name of Budgetary Position</t>
  </si>
  <si>
    <t>FP Budget</t>
  </si>
  <si>
    <t>Planning Budget</t>
  </si>
  <si>
    <t>Sales</t>
  </si>
  <si>
    <t>COGS</t>
  </si>
  <si>
    <t>Material</t>
  </si>
  <si>
    <t>Manpower</t>
  </si>
  <si>
    <t>Machines</t>
  </si>
  <si>
    <t>Services (Subcontractors)</t>
  </si>
  <si>
    <t>Miscellanious</t>
  </si>
  <si>
    <t>Project Managment</t>
  </si>
  <si>
    <t>Steel Factory</t>
  </si>
  <si>
    <t>Painting Factory</t>
  </si>
  <si>
    <t>Wood Factory</t>
  </si>
  <si>
    <t>Glass Factory</t>
  </si>
  <si>
    <t>Amount</t>
  </si>
  <si>
    <t>Budget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</si>
</sst>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yyyy\-mm\-dd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C1090FD1-989F-4CF6-BED8-34095DE090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topLeftCell="K19" workbookViewId="0">
      <selection activeCell="R2" sqref="R2:R49"/>
    </sheetView>
  </sheetViews>
  <sheetFormatPr defaultRowHeight="14.25" x14ac:dyDescent="0.2"/>
  <cols>
    <col min="1" max="9" width="30.75" customWidth="1"/>
    <col min="10" max="10" width="57.625" customWidth="1"/>
    <col min="11" max="13" width="30.75" customWidth="1"/>
    <col min="14" max="15" width="38" bestFit="1" customWidth="1"/>
    <col min="16" max="16" width="16.875" bestFit="1" customWidth="1"/>
    <col min="17" max="17" width="13.75" bestFit="1" customWidth="1"/>
    <col min="18" max="18" width="26.25" bestFit="1" customWidth="1"/>
  </cols>
  <sheetData>
    <row r="1" spans="1:18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18</v>
      </c>
      <c r="P1" s="1" t="s">
        <v>17</v>
      </c>
      <c r="Q1" s="1" t="s">
        <v>33</v>
      </c>
      <c r="R1" s="1" t="s">
        <v>34</v>
      </c>
    </row>
    <row r="2" spans="1:18" x14ac:dyDescent="0.2">
      <c r="A2" s="2"/>
      <c r="B2" s="2"/>
      <c r="C2" s="2"/>
      <c r="D2" s="2" t="str">
        <f>CONCATENATE(P2," ",N2)</f>
        <v>Project Managment FP Budget</v>
      </c>
      <c r="E2" s="2" t="str">
        <f>P2</f>
        <v>Project Managment</v>
      </c>
      <c r="F2" s="3">
        <v>45834</v>
      </c>
      <c r="G2" s="2" t="s">
        <v>13</v>
      </c>
      <c r="H2" s="3">
        <v>45200</v>
      </c>
      <c r="I2" s="2" t="s">
        <v>14</v>
      </c>
      <c r="J2" s="2" t="str">
        <f>CONCATENATE(P2," ",O2," - ",N2)</f>
        <v>Project Managment Sales - FP Budget</v>
      </c>
      <c r="K2" s="3">
        <v>45200</v>
      </c>
      <c r="L2" s="3">
        <v>45834</v>
      </c>
      <c r="M2" s="2">
        <f>IF(O2="Sales",ROUND(Q2,0),ROUND(Q2,0)*-1)</f>
        <v>9490526</v>
      </c>
      <c r="N2" t="s">
        <v>19</v>
      </c>
      <c r="O2" t="s">
        <v>21</v>
      </c>
      <c r="P2" t="s">
        <v>28</v>
      </c>
      <c r="Q2">
        <v>9490526.4914871454</v>
      </c>
      <c r="R2" t="str">
        <f>CONCATENATE(P2," ",N2)</f>
        <v>Project Managment FP Budget</v>
      </c>
    </row>
    <row r="3" spans="1:18" x14ac:dyDescent="0.2">
      <c r="A3" s="2"/>
      <c r="B3" s="2"/>
      <c r="C3" s="2"/>
      <c r="D3" s="2"/>
      <c r="E3" s="2"/>
      <c r="F3" s="2"/>
      <c r="G3" s="2"/>
      <c r="H3" s="2"/>
      <c r="I3" s="2"/>
      <c r="J3" s="2" t="str">
        <f t="shared" ref="J3:J9" si="0">CONCATENATE(P3," ",O3," - ",N3)</f>
        <v>Project Managment COGS - FP Budget</v>
      </c>
      <c r="K3" s="3">
        <f>IF(H3&lt;&gt;"",H3,K2)</f>
        <v>45200</v>
      </c>
      <c r="L3" s="3">
        <f>IF(F3&lt;&gt;"",F3,L2)</f>
        <v>45834</v>
      </c>
      <c r="M3" s="2">
        <f t="shared" ref="M3:M49" si="1">IF(O3="Sales",ROUND(Q3,0),ROUND(Q3,0)*-1)</f>
        <v>-7329584</v>
      </c>
      <c r="N3" t="s">
        <v>19</v>
      </c>
      <c r="O3" t="s">
        <v>22</v>
      </c>
      <c r="P3" t="s">
        <v>28</v>
      </c>
      <c r="Q3">
        <v>7329584.4959654128</v>
      </c>
      <c r="R3" t="str">
        <f t="shared" ref="R3:R49" si="2">CONCATENATE(P3," ",N3)</f>
        <v>Project Managment FP Budget</v>
      </c>
    </row>
    <row r="4" spans="1:18" x14ac:dyDescent="0.2">
      <c r="A4" s="2"/>
      <c r="B4" s="2"/>
      <c r="C4" s="2"/>
      <c r="D4" s="2" t="str">
        <f>CONCATENATE(P4," ",N4)</f>
        <v>Project Managment Planning Budget</v>
      </c>
      <c r="E4" s="2" t="str">
        <f>P4</f>
        <v>Project Managment</v>
      </c>
      <c r="F4" s="3">
        <v>45834</v>
      </c>
      <c r="G4" s="2" t="s">
        <v>13</v>
      </c>
      <c r="H4" s="3">
        <v>45200</v>
      </c>
      <c r="I4" s="2" t="s">
        <v>14</v>
      </c>
      <c r="J4" s="2" t="str">
        <f t="shared" si="0"/>
        <v>Project Managment Sales - Planning Budget</v>
      </c>
      <c r="K4" s="3">
        <f t="shared" ref="K4:K49" si="3">IF(H4&lt;&gt;"",H4,K3)</f>
        <v>45200</v>
      </c>
      <c r="L4" s="3">
        <f t="shared" ref="L4:L49" si="4">IF(F4&lt;&gt;"",F4,L3)</f>
        <v>45834</v>
      </c>
      <c r="M4" s="2">
        <f t="shared" si="1"/>
        <v>7329584</v>
      </c>
      <c r="N4" t="s">
        <v>20</v>
      </c>
      <c r="O4" t="s">
        <v>21</v>
      </c>
      <c r="P4" t="s">
        <v>28</v>
      </c>
      <c r="Q4">
        <v>7329584.4959654128</v>
      </c>
      <c r="R4" t="str">
        <f t="shared" si="2"/>
        <v>Project Managment Planning Budget</v>
      </c>
    </row>
    <row r="5" spans="1:18" x14ac:dyDescent="0.2">
      <c r="A5" s="2"/>
      <c r="B5" s="2"/>
      <c r="C5" s="2"/>
      <c r="D5" s="2"/>
      <c r="E5" s="2"/>
      <c r="F5" s="2"/>
      <c r="G5" s="2"/>
      <c r="H5" s="2"/>
      <c r="I5" s="2"/>
      <c r="J5" s="2" t="str">
        <f t="shared" si="0"/>
        <v>Project Managment Material - Planning Budget</v>
      </c>
      <c r="K5" s="3">
        <f t="shared" si="3"/>
        <v>45200</v>
      </c>
      <c r="L5" s="3">
        <f t="shared" si="4"/>
        <v>45834</v>
      </c>
      <c r="M5" s="2">
        <f t="shared" si="1"/>
        <v>-5827864</v>
      </c>
      <c r="N5" t="s">
        <v>20</v>
      </c>
      <c r="O5" t="s">
        <v>23</v>
      </c>
      <c r="P5" t="s">
        <v>28</v>
      </c>
      <c r="Q5">
        <v>5827863.9499999937</v>
      </c>
      <c r="R5" t="str">
        <f t="shared" si="2"/>
        <v>Project Managment Planning Budget</v>
      </c>
    </row>
    <row r="6" spans="1:18" x14ac:dyDescent="0.2">
      <c r="A6" s="2"/>
      <c r="B6" s="2"/>
      <c r="C6" s="2"/>
      <c r="D6" s="2"/>
      <c r="E6" s="2"/>
      <c r="F6" s="2"/>
      <c r="G6" s="2"/>
      <c r="H6" s="2"/>
      <c r="I6" s="2"/>
      <c r="J6" s="2" t="str">
        <f t="shared" si="0"/>
        <v>Project Managment Manpower - Planning Budget</v>
      </c>
      <c r="K6" s="3">
        <f t="shared" si="3"/>
        <v>45200</v>
      </c>
      <c r="L6" s="3">
        <f t="shared" si="4"/>
        <v>45834</v>
      </c>
      <c r="M6" s="2">
        <f t="shared" si="1"/>
        <v>-976118</v>
      </c>
      <c r="N6" t="s">
        <v>20</v>
      </c>
      <c r="O6" t="s">
        <v>24</v>
      </c>
      <c r="P6" t="s">
        <v>28</v>
      </c>
      <c r="Q6">
        <v>976118.35487752233</v>
      </c>
      <c r="R6" t="str">
        <f t="shared" si="2"/>
        <v>Project Managment Planning Budget</v>
      </c>
    </row>
    <row r="7" spans="1:18" x14ac:dyDescent="0.2">
      <c r="A7" s="2"/>
      <c r="B7" s="2"/>
      <c r="C7" s="2"/>
      <c r="D7" s="2"/>
      <c r="E7" s="2"/>
      <c r="F7" s="2"/>
      <c r="G7" s="2"/>
      <c r="H7" s="2"/>
      <c r="I7" s="2"/>
      <c r="J7" s="2" t="str">
        <f t="shared" si="0"/>
        <v>Project Managment Machines - Planning Budget</v>
      </c>
      <c r="K7" s="3">
        <f t="shared" si="3"/>
        <v>45200</v>
      </c>
      <c r="L7" s="3">
        <f t="shared" si="4"/>
        <v>45834</v>
      </c>
      <c r="M7" s="2">
        <f t="shared" si="1"/>
        <v>-300344</v>
      </c>
      <c r="N7" t="s">
        <v>20</v>
      </c>
      <c r="O7" t="s">
        <v>25</v>
      </c>
      <c r="P7" t="s">
        <v>28</v>
      </c>
      <c r="Q7">
        <v>300344.10919308377</v>
      </c>
      <c r="R7" t="str">
        <f t="shared" si="2"/>
        <v>Project Managment Planning Budget</v>
      </c>
    </row>
    <row r="8" spans="1:18" x14ac:dyDescent="0.2">
      <c r="A8" s="2"/>
      <c r="B8" s="2"/>
      <c r="C8" s="2"/>
      <c r="D8" s="2"/>
      <c r="E8" s="2"/>
      <c r="F8" s="2"/>
      <c r="G8" s="2"/>
      <c r="H8" s="2"/>
      <c r="I8" s="2"/>
      <c r="J8" s="2" t="str">
        <f t="shared" si="0"/>
        <v>Project Managment Services (Subcontractors) - Planning Budget</v>
      </c>
      <c r="K8" s="3">
        <f t="shared" si="3"/>
        <v>45200</v>
      </c>
      <c r="L8" s="3">
        <f t="shared" si="4"/>
        <v>45834</v>
      </c>
      <c r="M8" s="2">
        <f t="shared" si="1"/>
        <v>-150172</v>
      </c>
      <c r="N8" t="s">
        <v>20</v>
      </c>
      <c r="O8" t="s">
        <v>26</v>
      </c>
      <c r="P8" t="s">
        <v>28</v>
      </c>
      <c r="Q8">
        <v>150172.05459654189</v>
      </c>
      <c r="R8" t="str">
        <f t="shared" si="2"/>
        <v>Project Managment Planning Budget</v>
      </c>
    </row>
    <row r="9" spans="1:18" x14ac:dyDescent="0.2">
      <c r="A9" s="2"/>
      <c r="B9" s="2"/>
      <c r="C9" s="2"/>
      <c r="D9" s="2"/>
      <c r="E9" s="2"/>
      <c r="F9" s="2"/>
      <c r="G9" s="2"/>
      <c r="H9" s="2"/>
      <c r="I9" s="2"/>
      <c r="J9" s="2" t="str">
        <f t="shared" si="0"/>
        <v>Project Managment Miscellanious - Planning Budget</v>
      </c>
      <c r="K9" s="3">
        <f t="shared" si="3"/>
        <v>45200</v>
      </c>
      <c r="L9" s="3">
        <f t="shared" si="4"/>
        <v>45834</v>
      </c>
      <c r="M9" s="2">
        <f t="shared" si="1"/>
        <v>-75086</v>
      </c>
      <c r="N9" t="s">
        <v>20</v>
      </c>
      <c r="O9" t="s">
        <v>27</v>
      </c>
      <c r="P9" t="s">
        <v>28</v>
      </c>
      <c r="Q9">
        <v>75086.027298270943</v>
      </c>
      <c r="R9" t="str">
        <f t="shared" si="2"/>
        <v>Project Managment Planning Budget</v>
      </c>
    </row>
    <row r="10" spans="1:18" x14ac:dyDescent="0.2">
      <c r="A10" s="2"/>
      <c r="B10" s="2"/>
      <c r="C10" s="2"/>
      <c r="D10" s="2" t="str">
        <f>CONCATENATE(P10," ",N10)</f>
        <v>Aluminum Factory FP Budget</v>
      </c>
      <c r="E10" s="2" t="str">
        <f>P10</f>
        <v>Aluminum Factory</v>
      </c>
      <c r="F10" s="3">
        <v>45679</v>
      </c>
      <c r="G10" s="2" t="s">
        <v>13</v>
      </c>
      <c r="H10" s="3">
        <v>45200</v>
      </c>
      <c r="I10" s="2" t="s">
        <v>14</v>
      </c>
      <c r="J10" s="2" t="str">
        <f>CONCATENATE(P10," ",O10," - ",N10)</f>
        <v>Aluminum Factory Sales - FP Budget</v>
      </c>
      <c r="K10" s="3">
        <f t="shared" si="3"/>
        <v>45200</v>
      </c>
      <c r="L10" s="3">
        <f t="shared" si="4"/>
        <v>45679</v>
      </c>
      <c r="M10" s="2">
        <f t="shared" si="1"/>
        <v>14102204</v>
      </c>
      <c r="N10" t="s">
        <v>19</v>
      </c>
      <c r="O10" t="s">
        <v>21</v>
      </c>
      <c r="P10" t="s">
        <v>15</v>
      </c>
      <c r="Q10">
        <v>14102203.688573629</v>
      </c>
      <c r="R10" t="str">
        <f t="shared" si="2"/>
        <v>Aluminum Factory FP Budget</v>
      </c>
    </row>
    <row r="11" spans="1:18" x14ac:dyDescent="0.2">
      <c r="A11" s="2"/>
      <c r="B11" s="2"/>
      <c r="C11" s="2"/>
      <c r="D11" s="2"/>
      <c r="E11" s="2"/>
      <c r="F11" s="2"/>
      <c r="G11" s="2"/>
      <c r="H11" s="2"/>
      <c r="I11" s="2"/>
      <c r="J11" s="2" t="str">
        <f t="shared" ref="J11:J17" si="5">CONCATENATE(P11," ",O11," - ",N11)</f>
        <v>Aluminum Factory COGS - FP Budget</v>
      </c>
      <c r="K11" s="3">
        <f t="shared" si="3"/>
        <v>45200</v>
      </c>
      <c r="L11" s="3">
        <f t="shared" si="4"/>
        <v>45679</v>
      </c>
      <c r="M11" s="2">
        <f t="shared" si="1"/>
        <v>-10891208</v>
      </c>
      <c r="N11" t="s">
        <v>19</v>
      </c>
      <c r="O11" t="s">
        <v>22</v>
      </c>
      <c r="P11" t="s">
        <v>15</v>
      </c>
      <c r="Q11">
        <v>10891207.522304563</v>
      </c>
      <c r="R11" t="str">
        <f t="shared" si="2"/>
        <v>Aluminum Factory FP Budget</v>
      </c>
    </row>
    <row r="12" spans="1:18" x14ac:dyDescent="0.2">
      <c r="A12" s="2"/>
      <c r="B12" s="2"/>
      <c r="C12" s="2"/>
      <c r="D12" s="2" t="str">
        <f>CONCATENATE(P12," ",N12)</f>
        <v>Aluminum Factory Planning Budget</v>
      </c>
      <c r="E12" s="2" t="str">
        <f>P12</f>
        <v>Aluminum Factory</v>
      </c>
      <c r="F12" s="3">
        <v>45679</v>
      </c>
      <c r="G12" s="2" t="s">
        <v>13</v>
      </c>
      <c r="H12" s="3">
        <v>45200</v>
      </c>
      <c r="I12" s="2" t="s">
        <v>14</v>
      </c>
      <c r="J12" s="2" t="str">
        <f t="shared" si="5"/>
        <v>Aluminum Factory Sales - Planning Budget</v>
      </c>
      <c r="K12" s="3">
        <f t="shared" si="3"/>
        <v>45200</v>
      </c>
      <c r="L12" s="3">
        <f t="shared" si="4"/>
        <v>45679</v>
      </c>
      <c r="M12" s="2">
        <f t="shared" si="1"/>
        <v>10891208</v>
      </c>
      <c r="N12" t="s">
        <v>20</v>
      </c>
      <c r="O12" t="s">
        <v>21</v>
      </c>
      <c r="P12" t="s">
        <v>15</v>
      </c>
      <c r="Q12">
        <v>10891207.522304563</v>
      </c>
      <c r="R12" t="str">
        <f t="shared" si="2"/>
        <v>Aluminum Factory Planning Budget</v>
      </c>
    </row>
    <row r="13" spans="1:18" x14ac:dyDescent="0.2">
      <c r="A13" s="2"/>
      <c r="B13" s="2"/>
      <c r="C13" s="2"/>
      <c r="D13" s="2"/>
      <c r="E13" s="2"/>
      <c r="F13" s="2"/>
      <c r="G13" s="2"/>
      <c r="H13" s="2"/>
      <c r="I13" s="2"/>
      <c r="J13" s="2" t="str">
        <f t="shared" si="5"/>
        <v>Aluminum Factory Material - Planning Budget</v>
      </c>
      <c r="K13" s="3">
        <f t="shared" si="3"/>
        <v>45200</v>
      </c>
      <c r="L13" s="3">
        <f t="shared" si="4"/>
        <v>45679</v>
      </c>
      <c r="M13" s="2">
        <f t="shared" si="1"/>
        <v>-8659765</v>
      </c>
      <c r="N13" t="s">
        <v>20</v>
      </c>
      <c r="O13" t="s">
        <v>23</v>
      </c>
      <c r="P13" t="s">
        <v>15</v>
      </c>
      <c r="Q13">
        <v>8659764.5099999998</v>
      </c>
      <c r="R13" t="str">
        <f t="shared" si="2"/>
        <v>Aluminum Factory Planning Budget</v>
      </c>
    </row>
    <row r="14" spans="1:18" x14ac:dyDescent="0.2">
      <c r="A14" s="2"/>
      <c r="B14" s="2"/>
      <c r="C14" s="2"/>
      <c r="D14" s="2"/>
      <c r="E14" s="2"/>
      <c r="F14" s="2"/>
      <c r="G14" s="2"/>
      <c r="H14" s="2"/>
      <c r="I14" s="2"/>
      <c r="J14" s="2" t="str">
        <f t="shared" si="5"/>
        <v>Aluminum Factory Manpower - Planning Budget</v>
      </c>
      <c r="K14" s="3">
        <f t="shared" si="3"/>
        <v>45200</v>
      </c>
      <c r="L14" s="3">
        <f t="shared" si="4"/>
        <v>45679</v>
      </c>
      <c r="M14" s="2">
        <f t="shared" si="1"/>
        <v>-1450438</v>
      </c>
      <c r="N14" t="s">
        <v>20</v>
      </c>
      <c r="O14" t="s">
        <v>24</v>
      </c>
      <c r="P14" t="s">
        <v>15</v>
      </c>
      <c r="Q14">
        <v>1450437.9579979663</v>
      </c>
      <c r="R14" t="str">
        <f t="shared" si="2"/>
        <v>Aluminum Factory Planning Budget</v>
      </c>
    </row>
    <row r="15" spans="1:18" x14ac:dyDescent="0.2">
      <c r="A15" s="2"/>
      <c r="B15" s="2"/>
      <c r="C15" s="2"/>
      <c r="D15" s="2"/>
      <c r="E15" s="2"/>
      <c r="F15" s="2"/>
      <c r="G15" s="2"/>
      <c r="H15" s="2"/>
      <c r="I15" s="2"/>
      <c r="J15" s="2" t="str">
        <f t="shared" si="5"/>
        <v>Aluminum Factory Machines - Planning Budget</v>
      </c>
      <c r="K15" s="3">
        <f t="shared" si="3"/>
        <v>45200</v>
      </c>
      <c r="L15" s="3">
        <f t="shared" si="4"/>
        <v>45679</v>
      </c>
      <c r="M15" s="2">
        <f t="shared" si="1"/>
        <v>-446289</v>
      </c>
      <c r="N15" t="s">
        <v>20</v>
      </c>
      <c r="O15" t="s">
        <v>25</v>
      </c>
      <c r="P15" t="s">
        <v>15</v>
      </c>
      <c r="Q15">
        <v>446288.60246091272</v>
      </c>
      <c r="R15" t="str">
        <f t="shared" si="2"/>
        <v>Aluminum Factory Planning Budget</v>
      </c>
    </row>
    <row r="16" spans="1:18" x14ac:dyDescent="0.2">
      <c r="A16" s="2"/>
      <c r="B16" s="2"/>
      <c r="C16" s="2"/>
      <c r="D16" s="2"/>
      <c r="E16" s="2"/>
      <c r="F16" s="2"/>
      <c r="G16" s="2"/>
      <c r="H16" s="2"/>
      <c r="I16" s="2"/>
      <c r="J16" s="2" t="str">
        <f t="shared" si="5"/>
        <v>Aluminum Factory Services (Subcontractors) - Planning Budget</v>
      </c>
      <c r="K16" s="3">
        <f t="shared" si="3"/>
        <v>45200</v>
      </c>
      <c r="L16" s="3">
        <f t="shared" si="4"/>
        <v>45679</v>
      </c>
      <c r="M16" s="2">
        <f t="shared" si="1"/>
        <v>-223144</v>
      </c>
      <c r="N16" t="s">
        <v>20</v>
      </c>
      <c r="O16" t="s">
        <v>26</v>
      </c>
      <c r="P16" t="s">
        <v>15</v>
      </c>
      <c r="Q16">
        <v>223144.30123045636</v>
      </c>
      <c r="R16" t="str">
        <f t="shared" si="2"/>
        <v>Aluminum Factory Planning Budget</v>
      </c>
    </row>
    <row r="17" spans="1:18" x14ac:dyDescent="0.2">
      <c r="A17" s="2"/>
      <c r="B17" s="2"/>
      <c r="C17" s="2"/>
      <c r="D17" s="2"/>
      <c r="E17" s="2"/>
      <c r="F17" s="2"/>
      <c r="G17" s="2"/>
      <c r="H17" s="2"/>
      <c r="I17" s="2"/>
      <c r="J17" s="2" t="str">
        <f t="shared" si="5"/>
        <v>Aluminum Factory Miscellanious - Planning Budget</v>
      </c>
      <c r="K17" s="3">
        <f t="shared" si="3"/>
        <v>45200</v>
      </c>
      <c r="L17" s="3">
        <f t="shared" si="4"/>
        <v>45679</v>
      </c>
      <c r="M17" s="2">
        <f t="shared" si="1"/>
        <v>-111572</v>
      </c>
      <c r="N17" t="s">
        <v>20</v>
      </c>
      <c r="O17" t="s">
        <v>27</v>
      </c>
      <c r="P17" t="s">
        <v>15</v>
      </c>
      <c r="Q17">
        <v>111572.15061522818</v>
      </c>
      <c r="R17" t="str">
        <f t="shared" si="2"/>
        <v>Aluminum Factory Planning Budget</v>
      </c>
    </row>
    <row r="18" spans="1:18" x14ac:dyDescent="0.2">
      <c r="A18" s="2"/>
      <c r="B18" s="2"/>
      <c r="C18" s="2"/>
      <c r="D18" s="2" t="str">
        <f>CONCATENATE(P18," ",N18)</f>
        <v>Steel Factory FP Budget</v>
      </c>
      <c r="E18" s="2" t="str">
        <f>P18</f>
        <v>Steel Factory</v>
      </c>
      <c r="F18" s="3">
        <v>45627</v>
      </c>
      <c r="G18" s="2" t="s">
        <v>13</v>
      </c>
      <c r="H18" s="3">
        <v>45200</v>
      </c>
      <c r="I18" s="2" t="s">
        <v>14</v>
      </c>
      <c r="J18" s="2" t="str">
        <f>CONCATENATE(P18," ",O18," - ",N18)</f>
        <v>Steel Factory Sales - FP Budget</v>
      </c>
      <c r="K18" s="3">
        <f t="shared" si="3"/>
        <v>45200</v>
      </c>
      <c r="L18" s="3">
        <f t="shared" si="4"/>
        <v>45627</v>
      </c>
      <c r="M18" s="2">
        <f t="shared" si="1"/>
        <v>58234</v>
      </c>
      <c r="N18" t="s">
        <v>19</v>
      </c>
      <c r="O18" t="s">
        <v>21</v>
      </c>
      <c r="P18" t="s">
        <v>29</v>
      </c>
      <c r="Q18">
        <v>58234.239894289334</v>
      </c>
      <c r="R18" t="str">
        <f t="shared" si="2"/>
        <v>Steel Factory FP Budget</v>
      </c>
    </row>
    <row r="19" spans="1:18" x14ac:dyDescent="0.2">
      <c r="A19" s="2"/>
      <c r="B19" s="2"/>
      <c r="C19" s="2"/>
      <c r="D19" s="2"/>
      <c r="E19" s="2"/>
      <c r="F19" s="2"/>
      <c r="G19" s="2"/>
      <c r="H19" s="2"/>
      <c r="I19" s="2"/>
      <c r="J19" s="2" t="str">
        <f t="shared" ref="J19:J25" si="6">CONCATENATE(P19," ",O19," - ",N19)</f>
        <v>Steel Factory COGS - FP Budget</v>
      </c>
      <c r="K19" s="3">
        <f t="shared" si="3"/>
        <v>45200</v>
      </c>
      <c r="L19" s="3">
        <f t="shared" si="4"/>
        <v>45627</v>
      </c>
      <c r="M19" s="2">
        <f t="shared" si="1"/>
        <v>-44975</v>
      </c>
      <c r="N19" t="s">
        <v>19</v>
      </c>
      <c r="O19" t="s">
        <v>22</v>
      </c>
      <c r="P19" t="s">
        <v>29</v>
      </c>
      <c r="Q19">
        <v>44974.615712455576</v>
      </c>
      <c r="R19" t="str">
        <f t="shared" si="2"/>
        <v>Steel Factory FP Budget</v>
      </c>
    </row>
    <row r="20" spans="1:18" x14ac:dyDescent="0.2">
      <c r="A20" s="2"/>
      <c r="B20" s="2"/>
      <c r="C20" s="2"/>
      <c r="D20" s="2" t="str">
        <f>CONCATENATE(P20," ",N20)</f>
        <v>Steel Factory Planning Budget</v>
      </c>
      <c r="E20" s="2" t="str">
        <f>P20</f>
        <v>Steel Factory</v>
      </c>
      <c r="F20" s="3">
        <v>45627</v>
      </c>
      <c r="G20" s="2" t="s">
        <v>13</v>
      </c>
      <c r="H20" s="3">
        <v>45200</v>
      </c>
      <c r="I20" s="2" t="s">
        <v>14</v>
      </c>
      <c r="J20" s="2" t="str">
        <f t="shared" si="6"/>
        <v>Steel Factory Sales - Planning Budget</v>
      </c>
      <c r="K20" s="3">
        <f t="shared" si="3"/>
        <v>45200</v>
      </c>
      <c r="L20" s="3">
        <f t="shared" si="4"/>
        <v>45627</v>
      </c>
      <c r="M20" s="2">
        <f t="shared" si="1"/>
        <v>44975</v>
      </c>
      <c r="N20" t="s">
        <v>20</v>
      </c>
      <c r="O20" t="s">
        <v>21</v>
      </c>
      <c r="P20" t="s">
        <v>29</v>
      </c>
      <c r="Q20">
        <v>44974.615712455576</v>
      </c>
      <c r="R20" t="str">
        <f t="shared" si="2"/>
        <v>Steel Factory Planning Budget</v>
      </c>
    </row>
    <row r="21" spans="1:18" x14ac:dyDescent="0.2">
      <c r="A21" s="2"/>
      <c r="B21" s="2"/>
      <c r="C21" s="2"/>
      <c r="D21" s="2"/>
      <c r="E21" s="2"/>
      <c r="F21" s="2"/>
      <c r="G21" s="2"/>
      <c r="H21" s="2"/>
      <c r="I21" s="2"/>
      <c r="J21" s="2" t="str">
        <f t="shared" si="6"/>
        <v>Steel Factory Material - Planning Budget</v>
      </c>
      <c r="K21" s="3">
        <f t="shared" si="3"/>
        <v>45200</v>
      </c>
      <c r="L21" s="3">
        <f t="shared" si="4"/>
        <v>45627</v>
      </c>
      <c r="M21" s="2">
        <f t="shared" si="1"/>
        <v>-35760</v>
      </c>
      <c r="N21" t="s">
        <v>20</v>
      </c>
      <c r="O21" t="s">
        <v>23</v>
      </c>
      <c r="P21" t="s">
        <v>29</v>
      </c>
      <c r="Q21">
        <v>35760</v>
      </c>
      <c r="R21" t="str">
        <f t="shared" si="2"/>
        <v>Steel Factory Planning Budget</v>
      </c>
    </row>
    <row r="22" spans="1:18" x14ac:dyDescent="0.2">
      <c r="A22" s="2"/>
      <c r="B22" s="2"/>
      <c r="C22" s="2"/>
      <c r="D22" s="2"/>
      <c r="E22" s="2"/>
      <c r="F22" s="2"/>
      <c r="G22" s="2"/>
      <c r="H22" s="2"/>
      <c r="I22" s="2"/>
      <c r="J22" s="2" t="str">
        <f t="shared" si="6"/>
        <v>Steel Factory Manpower - Planning Budget</v>
      </c>
      <c r="K22" s="3">
        <f t="shared" si="3"/>
        <v>45200</v>
      </c>
      <c r="L22" s="3">
        <f t="shared" si="4"/>
        <v>45627</v>
      </c>
      <c r="M22" s="2">
        <f t="shared" si="1"/>
        <v>-5990</v>
      </c>
      <c r="N22" t="s">
        <v>20</v>
      </c>
      <c r="O22" t="s">
        <v>24</v>
      </c>
      <c r="P22" t="s">
        <v>29</v>
      </c>
      <c r="Q22">
        <v>5989.5002130961266</v>
      </c>
      <c r="R22" t="str">
        <f t="shared" si="2"/>
        <v>Steel Factory Planning Budget</v>
      </c>
    </row>
    <row r="23" spans="1:18" x14ac:dyDescent="0.2">
      <c r="A23" s="2"/>
      <c r="B23" s="2"/>
      <c r="C23" s="2"/>
      <c r="D23" s="2"/>
      <c r="E23" s="2"/>
      <c r="F23" s="2"/>
      <c r="G23" s="2"/>
      <c r="H23" s="2"/>
      <c r="I23" s="2"/>
      <c r="J23" s="2" t="str">
        <f t="shared" si="6"/>
        <v>Steel Factory Machines - Planning Budget</v>
      </c>
      <c r="K23" s="3">
        <f t="shared" si="3"/>
        <v>45200</v>
      </c>
      <c r="L23" s="3">
        <f t="shared" si="4"/>
        <v>45627</v>
      </c>
      <c r="M23" s="2">
        <f t="shared" si="1"/>
        <v>-1843</v>
      </c>
      <c r="N23" t="s">
        <v>20</v>
      </c>
      <c r="O23" t="s">
        <v>25</v>
      </c>
      <c r="P23" t="s">
        <v>29</v>
      </c>
      <c r="Q23">
        <v>1842.9231424911159</v>
      </c>
      <c r="R23" t="str">
        <f t="shared" si="2"/>
        <v>Steel Factory Planning Budget</v>
      </c>
    </row>
    <row r="24" spans="1:18" x14ac:dyDescent="0.2">
      <c r="A24" s="2"/>
      <c r="B24" s="2"/>
      <c r="C24" s="2"/>
      <c r="D24" s="2"/>
      <c r="E24" s="2"/>
      <c r="F24" s="2"/>
      <c r="G24" s="2"/>
      <c r="H24" s="2"/>
      <c r="I24" s="2"/>
      <c r="J24" s="2" t="str">
        <f t="shared" si="6"/>
        <v>Steel Factory Services (Subcontractors) - Planning Budget</v>
      </c>
      <c r="K24" s="3">
        <f t="shared" si="3"/>
        <v>45200</v>
      </c>
      <c r="L24" s="3">
        <f t="shared" si="4"/>
        <v>45627</v>
      </c>
      <c r="M24" s="2">
        <f t="shared" si="1"/>
        <v>-921</v>
      </c>
      <c r="N24" t="s">
        <v>20</v>
      </c>
      <c r="O24" t="s">
        <v>26</v>
      </c>
      <c r="P24" t="s">
        <v>29</v>
      </c>
      <c r="Q24">
        <v>921.46157124555793</v>
      </c>
      <c r="R24" t="str">
        <f t="shared" si="2"/>
        <v>Steel Factory Planning Budget</v>
      </c>
    </row>
    <row r="25" spans="1:18" x14ac:dyDescent="0.2">
      <c r="A25" s="2"/>
      <c r="B25" s="2"/>
      <c r="C25" s="2"/>
      <c r="D25" s="2"/>
      <c r="E25" s="2"/>
      <c r="F25" s="2"/>
      <c r="G25" s="2"/>
      <c r="H25" s="2"/>
      <c r="I25" s="2"/>
      <c r="J25" s="2" t="str">
        <f t="shared" si="6"/>
        <v>Steel Factory Miscellanious - Planning Budget</v>
      </c>
      <c r="K25" s="3">
        <f t="shared" si="3"/>
        <v>45200</v>
      </c>
      <c r="L25" s="3">
        <f t="shared" si="4"/>
        <v>45627</v>
      </c>
      <c r="M25" s="2">
        <f t="shared" si="1"/>
        <v>-461</v>
      </c>
      <c r="N25" t="s">
        <v>20</v>
      </c>
      <c r="O25" t="s">
        <v>27</v>
      </c>
      <c r="P25" t="s">
        <v>29</v>
      </c>
      <c r="Q25">
        <v>460.73078562277897</v>
      </c>
      <c r="R25" t="str">
        <f t="shared" si="2"/>
        <v>Steel Factory Planning Budget</v>
      </c>
    </row>
    <row r="26" spans="1:18" x14ac:dyDescent="0.2">
      <c r="A26" s="2"/>
      <c r="B26" s="2"/>
      <c r="C26" s="2"/>
      <c r="D26" s="2" t="str">
        <f>CONCATENATE(P26," ",N26)</f>
        <v>Painting Factory FP Budget</v>
      </c>
      <c r="E26" s="2" t="str">
        <f>P26</f>
        <v>Painting Factory</v>
      </c>
      <c r="F26" s="3">
        <v>45566</v>
      </c>
      <c r="G26" s="2" t="s">
        <v>13</v>
      </c>
      <c r="H26" s="3">
        <v>45200</v>
      </c>
      <c r="I26" s="2" t="s">
        <v>14</v>
      </c>
      <c r="J26" s="2" t="str">
        <f>CONCATENATE(P26," ",O26," - ",N26)</f>
        <v>Painting Factory Sales - FP Budget</v>
      </c>
      <c r="K26" s="3">
        <f t="shared" si="3"/>
        <v>45200</v>
      </c>
      <c r="L26" s="3">
        <f t="shared" si="4"/>
        <v>45566</v>
      </c>
      <c r="M26" s="2">
        <f t="shared" si="1"/>
        <v>583675</v>
      </c>
      <c r="N26" t="s">
        <v>19</v>
      </c>
      <c r="O26" t="s">
        <v>21</v>
      </c>
      <c r="P26" t="s">
        <v>30</v>
      </c>
      <c r="Q26">
        <v>583675.45169555198</v>
      </c>
      <c r="R26" t="str">
        <f t="shared" si="2"/>
        <v>Painting Factory FP Budget</v>
      </c>
    </row>
    <row r="27" spans="1:18" x14ac:dyDescent="0.2">
      <c r="A27" s="2"/>
      <c r="B27" s="2"/>
      <c r="C27" s="2"/>
      <c r="D27" s="2"/>
      <c r="E27" s="2"/>
      <c r="F27" s="2"/>
      <c r="G27" s="2"/>
      <c r="H27" s="2"/>
      <c r="I27" s="2"/>
      <c r="J27" s="2" t="str">
        <f t="shared" ref="J27:J33" si="7">CONCATENATE(P27," ",O27," - ",N27)</f>
        <v>Painting Factory COGS - FP Budget</v>
      </c>
      <c r="K27" s="3">
        <f t="shared" si="3"/>
        <v>45200</v>
      </c>
      <c r="L27" s="3">
        <f t="shared" si="4"/>
        <v>45566</v>
      </c>
      <c r="M27" s="2">
        <f t="shared" si="1"/>
        <v>-450776</v>
      </c>
      <c r="N27" t="s">
        <v>19</v>
      </c>
      <c r="O27" t="s">
        <v>22</v>
      </c>
      <c r="P27" t="s">
        <v>30</v>
      </c>
      <c r="Q27">
        <v>450775.68091303622</v>
      </c>
      <c r="R27" t="str">
        <f t="shared" si="2"/>
        <v>Painting Factory FP Budget</v>
      </c>
    </row>
    <row r="28" spans="1:18" x14ac:dyDescent="0.2">
      <c r="A28" s="2"/>
      <c r="B28" s="2"/>
      <c r="C28" s="2"/>
      <c r="D28" s="2" t="str">
        <f>CONCATENATE(P28," ",N28)</f>
        <v>Painting Factory Planning Budget</v>
      </c>
      <c r="E28" s="2" t="str">
        <f>P28</f>
        <v>Painting Factory</v>
      </c>
      <c r="F28" s="3">
        <v>45566</v>
      </c>
      <c r="G28" s="2" t="s">
        <v>13</v>
      </c>
      <c r="H28" s="3">
        <v>45200</v>
      </c>
      <c r="I28" s="2" t="s">
        <v>14</v>
      </c>
      <c r="J28" s="2" t="str">
        <f t="shared" si="7"/>
        <v>Painting Factory Sales - Planning Budget</v>
      </c>
      <c r="K28" s="3">
        <f t="shared" si="3"/>
        <v>45200</v>
      </c>
      <c r="L28" s="3">
        <f t="shared" si="4"/>
        <v>45566</v>
      </c>
      <c r="M28" s="2">
        <f t="shared" si="1"/>
        <v>450776</v>
      </c>
      <c r="N28" t="s">
        <v>20</v>
      </c>
      <c r="O28" t="s">
        <v>21</v>
      </c>
      <c r="P28" t="s">
        <v>30</v>
      </c>
      <c r="Q28">
        <v>450775.68091303622</v>
      </c>
      <c r="R28" t="str">
        <f t="shared" si="2"/>
        <v>Painting Factory Planning Budget</v>
      </c>
    </row>
    <row r="29" spans="1:18" x14ac:dyDescent="0.2">
      <c r="A29" s="2"/>
      <c r="B29" s="2"/>
      <c r="C29" s="2"/>
      <c r="D29" s="2"/>
      <c r="E29" s="2"/>
      <c r="F29" s="2"/>
      <c r="G29" s="2"/>
      <c r="H29" s="2"/>
      <c r="I29" s="2"/>
      <c r="J29" s="2" t="str">
        <f t="shared" si="7"/>
        <v>Painting Factory Material - Planning Budget</v>
      </c>
      <c r="K29" s="3">
        <f t="shared" si="3"/>
        <v>45200</v>
      </c>
      <c r="L29" s="3">
        <f t="shared" si="4"/>
        <v>45566</v>
      </c>
      <c r="M29" s="2">
        <f t="shared" si="1"/>
        <v>-358419</v>
      </c>
      <c r="N29" t="s">
        <v>20</v>
      </c>
      <c r="O29" t="s">
        <v>23</v>
      </c>
      <c r="P29" t="s">
        <v>30</v>
      </c>
      <c r="Q29">
        <v>358418.59</v>
      </c>
      <c r="R29" t="str">
        <f t="shared" si="2"/>
        <v>Painting Factory Planning Budget</v>
      </c>
    </row>
    <row r="30" spans="1:18" x14ac:dyDescent="0.2">
      <c r="A30" s="2"/>
      <c r="B30" s="2"/>
      <c r="C30" s="2"/>
      <c r="D30" s="2"/>
      <c r="E30" s="2"/>
      <c r="F30" s="2"/>
      <c r="G30" s="2"/>
      <c r="H30" s="2"/>
      <c r="I30" s="2"/>
      <c r="J30" s="2" t="str">
        <f t="shared" si="7"/>
        <v>Painting Factory Manpower - Planning Budget</v>
      </c>
      <c r="K30" s="3">
        <f t="shared" si="3"/>
        <v>45200</v>
      </c>
      <c r="L30" s="3">
        <f t="shared" si="4"/>
        <v>45566</v>
      </c>
      <c r="M30" s="2">
        <f t="shared" si="1"/>
        <v>-60032</v>
      </c>
      <c r="N30" t="s">
        <v>20</v>
      </c>
      <c r="O30" t="s">
        <v>24</v>
      </c>
      <c r="P30" t="s">
        <v>30</v>
      </c>
      <c r="Q30">
        <v>60032.109093473533</v>
      </c>
      <c r="R30" t="str">
        <f t="shared" si="2"/>
        <v>Painting Factory Planning Budget</v>
      </c>
    </row>
    <row r="31" spans="1:18" x14ac:dyDescent="0.2">
      <c r="A31" s="2"/>
      <c r="B31" s="2"/>
      <c r="C31" s="2"/>
      <c r="D31" s="2"/>
      <c r="E31" s="2"/>
      <c r="F31" s="2"/>
      <c r="G31" s="2"/>
      <c r="H31" s="2"/>
      <c r="I31" s="2"/>
      <c r="J31" s="2" t="str">
        <f t="shared" si="7"/>
        <v>Painting Factory Machines - Planning Budget</v>
      </c>
      <c r="K31" s="3">
        <f t="shared" si="3"/>
        <v>45200</v>
      </c>
      <c r="L31" s="3">
        <f t="shared" si="4"/>
        <v>45566</v>
      </c>
      <c r="M31" s="2">
        <f t="shared" si="1"/>
        <v>-18471</v>
      </c>
      <c r="N31" t="s">
        <v>20</v>
      </c>
      <c r="O31" t="s">
        <v>25</v>
      </c>
      <c r="P31" t="s">
        <v>30</v>
      </c>
      <c r="Q31">
        <v>18471.418182607242</v>
      </c>
      <c r="R31" t="str">
        <f t="shared" si="2"/>
        <v>Painting Factory Planning Budget</v>
      </c>
    </row>
    <row r="32" spans="1:18" x14ac:dyDescent="0.2">
      <c r="A32" s="2"/>
      <c r="B32" s="2"/>
      <c r="C32" s="2"/>
      <c r="D32" s="2"/>
      <c r="E32" s="2"/>
      <c r="F32" s="2"/>
      <c r="G32" s="2"/>
      <c r="H32" s="2"/>
      <c r="I32" s="2"/>
      <c r="J32" s="2" t="str">
        <f t="shared" si="7"/>
        <v>Painting Factory Services (Subcontractors) - Planning Budget</v>
      </c>
      <c r="K32" s="3">
        <f t="shared" si="3"/>
        <v>45200</v>
      </c>
      <c r="L32" s="3">
        <f t="shared" si="4"/>
        <v>45566</v>
      </c>
      <c r="M32" s="2">
        <f t="shared" si="1"/>
        <v>-9236</v>
      </c>
      <c r="N32" t="s">
        <v>20</v>
      </c>
      <c r="O32" t="s">
        <v>26</v>
      </c>
      <c r="P32" t="s">
        <v>30</v>
      </c>
      <c r="Q32">
        <v>9235.7090913036209</v>
      </c>
      <c r="R32" t="str">
        <f t="shared" si="2"/>
        <v>Painting Factory Planning Budget</v>
      </c>
    </row>
    <row r="33" spans="1:18" x14ac:dyDescent="0.2">
      <c r="A33" s="2"/>
      <c r="B33" s="2"/>
      <c r="C33" s="2"/>
      <c r="D33" s="2"/>
      <c r="E33" s="2"/>
      <c r="F33" s="2"/>
      <c r="G33" s="2"/>
      <c r="H33" s="2"/>
      <c r="I33" s="2"/>
      <c r="J33" s="2" t="str">
        <f t="shared" si="7"/>
        <v>Painting Factory Miscellanious - Planning Budget</v>
      </c>
      <c r="K33" s="3">
        <f t="shared" si="3"/>
        <v>45200</v>
      </c>
      <c r="L33" s="3">
        <f t="shared" si="4"/>
        <v>45566</v>
      </c>
      <c r="M33" s="2">
        <f t="shared" si="1"/>
        <v>-4618</v>
      </c>
      <c r="N33" t="s">
        <v>20</v>
      </c>
      <c r="O33" t="s">
        <v>27</v>
      </c>
      <c r="P33" t="s">
        <v>30</v>
      </c>
      <c r="Q33">
        <v>4617.8545456518104</v>
      </c>
      <c r="R33" t="str">
        <f t="shared" si="2"/>
        <v>Painting Factory Planning Budget</v>
      </c>
    </row>
    <row r="34" spans="1:18" x14ac:dyDescent="0.2">
      <c r="A34" s="2"/>
      <c r="B34" s="2"/>
      <c r="C34" s="2"/>
      <c r="D34" s="2" t="str">
        <f>CONCATENATE(P34," ",N34)</f>
        <v>Wood Factory FP Budget</v>
      </c>
      <c r="E34" s="2" t="str">
        <f>P34</f>
        <v>Wood Factory</v>
      </c>
      <c r="F34" s="3">
        <v>45566</v>
      </c>
      <c r="G34" s="2" t="s">
        <v>13</v>
      </c>
      <c r="H34" s="3">
        <v>45200</v>
      </c>
      <c r="I34" s="2" t="s">
        <v>14</v>
      </c>
      <c r="J34" s="2" t="str">
        <f>CONCATENATE(P34," ",O34," - ",N34)</f>
        <v>Wood Factory Sales - FP Budget</v>
      </c>
      <c r="K34" s="3">
        <f t="shared" si="3"/>
        <v>45200</v>
      </c>
      <c r="L34" s="3">
        <f t="shared" si="4"/>
        <v>45566</v>
      </c>
      <c r="M34" s="2">
        <f t="shared" si="1"/>
        <v>0</v>
      </c>
      <c r="N34" t="s">
        <v>19</v>
      </c>
      <c r="O34" t="s">
        <v>21</v>
      </c>
      <c r="P34" t="s">
        <v>31</v>
      </c>
      <c r="Q34">
        <v>0</v>
      </c>
      <c r="R34" t="str">
        <f t="shared" si="2"/>
        <v>Wood Factory FP Budget</v>
      </c>
    </row>
    <row r="35" spans="1:18" x14ac:dyDescent="0.2">
      <c r="A35" s="2"/>
      <c r="B35" s="2"/>
      <c r="C35" s="2"/>
      <c r="D35" s="2"/>
      <c r="E35" s="2"/>
      <c r="F35" s="2"/>
      <c r="G35" s="2"/>
      <c r="H35" s="2"/>
      <c r="I35" s="2"/>
      <c r="J35" s="2" t="str">
        <f t="shared" ref="J35:J41" si="8">CONCATENATE(P35," ",O35," - ",N35)</f>
        <v>Wood Factory COGS - FP Budget</v>
      </c>
      <c r="K35" s="3">
        <f t="shared" si="3"/>
        <v>45200</v>
      </c>
      <c r="L35" s="3">
        <f t="shared" si="4"/>
        <v>45566</v>
      </c>
      <c r="M35" s="2">
        <f t="shared" si="1"/>
        <v>0</v>
      </c>
      <c r="N35" t="s">
        <v>19</v>
      </c>
      <c r="O35" t="s">
        <v>22</v>
      </c>
      <c r="P35" t="s">
        <v>31</v>
      </c>
      <c r="Q35">
        <v>0</v>
      </c>
      <c r="R35" t="str">
        <f t="shared" si="2"/>
        <v>Wood Factory FP Budget</v>
      </c>
    </row>
    <row r="36" spans="1:18" x14ac:dyDescent="0.2">
      <c r="A36" s="2"/>
      <c r="B36" s="2"/>
      <c r="C36" s="2"/>
      <c r="D36" s="2" t="str">
        <f>CONCATENATE(P36," ",N36)</f>
        <v>Wood Factory Planning Budget</v>
      </c>
      <c r="E36" s="2" t="str">
        <f>P36</f>
        <v>Wood Factory</v>
      </c>
      <c r="F36" s="3">
        <v>45566</v>
      </c>
      <c r="G36" s="2" t="s">
        <v>13</v>
      </c>
      <c r="H36" s="3">
        <v>45200</v>
      </c>
      <c r="I36" s="2" t="s">
        <v>14</v>
      </c>
      <c r="J36" s="2" t="str">
        <f t="shared" si="8"/>
        <v>Wood Factory Sales - Planning Budget</v>
      </c>
      <c r="K36" s="3">
        <f t="shared" si="3"/>
        <v>45200</v>
      </c>
      <c r="L36" s="3">
        <f t="shared" si="4"/>
        <v>45566</v>
      </c>
      <c r="M36" s="2">
        <f t="shared" si="1"/>
        <v>0</v>
      </c>
      <c r="N36" t="s">
        <v>20</v>
      </c>
      <c r="O36" t="s">
        <v>21</v>
      </c>
      <c r="P36" t="s">
        <v>31</v>
      </c>
      <c r="Q36">
        <v>0</v>
      </c>
      <c r="R36" t="str">
        <f t="shared" si="2"/>
        <v>Wood Factory Planning Budget</v>
      </c>
    </row>
    <row r="37" spans="1:18" x14ac:dyDescent="0.2">
      <c r="A37" s="2"/>
      <c r="B37" s="2"/>
      <c r="C37" s="2"/>
      <c r="D37" s="2"/>
      <c r="E37" s="2"/>
      <c r="F37" s="2"/>
      <c r="G37" s="2"/>
      <c r="H37" s="2"/>
      <c r="I37" s="2"/>
      <c r="J37" s="2" t="str">
        <f t="shared" si="8"/>
        <v>Wood Factory Material - Planning Budget</v>
      </c>
      <c r="K37" s="3">
        <f t="shared" si="3"/>
        <v>45200</v>
      </c>
      <c r="L37" s="3">
        <f t="shared" si="4"/>
        <v>45566</v>
      </c>
      <c r="M37" s="2">
        <f t="shared" si="1"/>
        <v>0</v>
      </c>
      <c r="N37" t="s">
        <v>20</v>
      </c>
      <c r="O37" t="s">
        <v>23</v>
      </c>
      <c r="P37" t="s">
        <v>31</v>
      </c>
      <c r="Q37">
        <v>0</v>
      </c>
      <c r="R37" t="str">
        <f t="shared" si="2"/>
        <v>Wood Factory Planning Budget</v>
      </c>
    </row>
    <row r="38" spans="1:18" x14ac:dyDescent="0.2">
      <c r="A38" s="2"/>
      <c r="B38" s="2"/>
      <c r="C38" s="2"/>
      <c r="D38" s="2"/>
      <c r="E38" s="2"/>
      <c r="F38" s="2"/>
      <c r="G38" s="2"/>
      <c r="H38" s="2"/>
      <c r="I38" s="2"/>
      <c r="J38" s="2" t="str">
        <f t="shared" si="8"/>
        <v>Wood Factory Manpower - Planning Budget</v>
      </c>
      <c r="K38" s="3">
        <f t="shared" si="3"/>
        <v>45200</v>
      </c>
      <c r="L38" s="3">
        <f t="shared" si="4"/>
        <v>45566</v>
      </c>
      <c r="M38" s="2">
        <f t="shared" si="1"/>
        <v>0</v>
      </c>
      <c r="N38" t="s">
        <v>20</v>
      </c>
      <c r="O38" t="s">
        <v>24</v>
      </c>
      <c r="P38" t="s">
        <v>31</v>
      </c>
      <c r="Q38">
        <v>0</v>
      </c>
      <c r="R38" t="str">
        <f t="shared" si="2"/>
        <v>Wood Factory Planning Budget</v>
      </c>
    </row>
    <row r="39" spans="1:18" x14ac:dyDescent="0.2">
      <c r="A39" s="2"/>
      <c r="B39" s="2"/>
      <c r="C39" s="2"/>
      <c r="D39" s="2"/>
      <c r="E39" s="2"/>
      <c r="F39" s="2"/>
      <c r="G39" s="2"/>
      <c r="H39" s="2"/>
      <c r="I39" s="2"/>
      <c r="J39" s="2" t="str">
        <f t="shared" si="8"/>
        <v>Wood Factory Machines - Planning Budget</v>
      </c>
      <c r="K39" s="3">
        <f t="shared" si="3"/>
        <v>45200</v>
      </c>
      <c r="L39" s="3">
        <f t="shared" si="4"/>
        <v>45566</v>
      </c>
      <c r="M39" s="2">
        <f t="shared" si="1"/>
        <v>0</v>
      </c>
      <c r="N39" t="s">
        <v>20</v>
      </c>
      <c r="O39" t="s">
        <v>25</v>
      </c>
      <c r="P39" t="s">
        <v>31</v>
      </c>
      <c r="Q39">
        <v>0</v>
      </c>
      <c r="R39" t="str">
        <f t="shared" si="2"/>
        <v>Wood Factory Planning Budget</v>
      </c>
    </row>
    <row r="40" spans="1:18" x14ac:dyDescent="0.2">
      <c r="A40" s="2"/>
      <c r="B40" s="2"/>
      <c r="C40" s="2"/>
      <c r="D40" s="2"/>
      <c r="E40" s="2"/>
      <c r="F40" s="2"/>
      <c r="G40" s="2"/>
      <c r="H40" s="2"/>
      <c r="I40" s="2"/>
      <c r="J40" s="2" t="str">
        <f t="shared" si="8"/>
        <v>Wood Factory Services (Subcontractors) - Planning Budget</v>
      </c>
      <c r="K40" s="3">
        <f t="shared" si="3"/>
        <v>45200</v>
      </c>
      <c r="L40" s="3">
        <f t="shared" si="4"/>
        <v>45566</v>
      </c>
      <c r="M40" s="2">
        <f t="shared" si="1"/>
        <v>0</v>
      </c>
      <c r="N40" t="s">
        <v>20</v>
      </c>
      <c r="O40" t="s">
        <v>26</v>
      </c>
      <c r="P40" t="s">
        <v>31</v>
      </c>
      <c r="Q40">
        <v>0</v>
      </c>
      <c r="R40" t="str">
        <f t="shared" si="2"/>
        <v>Wood Factory Planning Budget</v>
      </c>
    </row>
    <row r="41" spans="1:18" x14ac:dyDescent="0.2">
      <c r="A41" s="2"/>
      <c r="B41" s="2"/>
      <c r="C41" s="2"/>
      <c r="D41" s="2"/>
      <c r="E41" s="2"/>
      <c r="F41" s="2"/>
      <c r="G41" s="2"/>
      <c r="H41" s="2"/>
      <c r="I41" s="2"/>
      <c r="J41" s="2" t="str">
        <f t="shared" si="8"/>
        <v>Wood Factory Miscellanious - Planning Budget</v>
      </c>
      <c r="K41" s="3">
        <f t="shared" si="3"/>
        <v>45200</v>
      </c>
      <c r="L41" s="3">
        <f t="shared" si="4"/>
        <v>45566</v>
      </c>
      <c r="M41" s="2">
        <f t="shared" si="1"/>
        <v>0</v>
      </c>
      <c r="N41" t="s">
        <v>20</v>
      </c>
      <c r="O41" t="s">
        <v>27</v>
      </c>
      <c r="P41" t="s">
        <v>31</v>
      </c>
      <c r="Q41">
        <v>0</v>
      </c>
      <c r="R41" t="str">
        <f t="shared" si="2"/>
        <v>Wood Factory Planning Budget</v>
      </c>
    </row>
    <row r="42" spans="1:18" x14ac:dyDescent="0.2">
      <c r="A42" s="2"/>
      <c r="B42" s="2"/>
      <c r="C42" s="2"/>
      <c r="D42" s="2" t="str">
        <f>CONCATENATE(P42," ",N42)</f>
        <v>Glass Factory FP Budget</v>
      </c>
      <c r="E42" s="2" t="str">
        <f>P42</f>
        <v>Glass Factory</v>
      </c>
      <c r="F42" s="3">
        <v>45660</v>
      </c>
      <c r="G42" s="2" t="s">
        <v>13</v>
      </c>
      <c r="H42" s="3">
        <v>45200</v>
      </c>
      <c r="I42" s="2" t="s">
        <v>14</v>
      </c>
      <c r="J42" s="2" t="str">
        <f>CONCATENATE(P42," ",O42," - ",N42)</f>
        <v>Glass Factory Sales - FP Budget</v>
      </c>
      <c r="K42" s="3">
        <f t="shared" si="3"/>
        <v>45200</v>
      </c>
      <c r="L42" s="3">
        <f t="shared" si="4"/>
        <v>45660</v>
      </c>
      <c r="M42" s="2">
        <f t="shared" si="1"/>
        <v>4759416</v>
      </c>
      <c r="N42" t="s">
        <v>19</v>
      </c>
      <c r="O42" t="s">
        <v>21</v>
      </c>
      <c r="P42" t="s">
        <v>32</v>
      </c>
      <c r="Q42">
        <v>4759416.1283493852</v>
      </c>
      <c r="R42" t="str">
        <f t="shared" si="2"/>
        <v>Glass Factory FP Budget</v>
      </c>
    </row>
    <row r="43" spans="1:18" x14ac:dyDescent="0.2">
      <c r="A43" s="2"/>
      <c r="B43" s="2"/>
      <c r="C43" s="2"/>
      <c r="D43" s="2"/>
      <c r="E43" s="2"/>
      <c r="F43" s="2"/>
      <c r="G43" s="2"/>
      <c r="H43" s="2"/>
      <c r="I43" s="2"/>
      <c r="J43" s="2" t="str">
        <f t="shared" ref="J43:J49" si="9">CONCATENATE(P43," ",O43," - ",N43)</f>
        <v>Glass Factory COGS - FP Budget</v>
      </c>
      <c r="K43" s="3">
        <f t="shared" si="3"/>
        <v>45200</v>
      </c>
      <c r="L43" s="3">
        <f t="shared" si="4"/>
        <v>45660</v>
      </c>
      <c r="M43" s="2">
        <f t="shared" si="1"/>
        <v>-3675723</v>
      </c>
      <c r="N43" t="s">
        <v>19</v>
      </c>
      <c r="O43" t="s">
        <v>22</v>
      </c>
      <c r="P43" t="s">
        <v>32</v>
      </c>
      <c r="Q43">
        <v>3675722.5951045263</v>
      </c>
      <c r="R43" t="str">
        <f t="shared" si="2"/>
        <v>Glass Factory FP Budget</v>
      </c>
    </row>
    <row r="44" spans="1:18" x14ac:dyDescent="0.2">
      <c r="A44" s="2"/>
      <c r="B44" s="2"/>
      <c r="C44" s="2"/>
      <c r="D44" s="2" t="str">
        <f>CONCATENATE(P44," ",N44)</f>
        <v>Glass Factory Planning Budget</v>
      </c>
      <c r="E44" s="2" t="str">
        <f>P44</f>
        <v>Glass Factory</v>
      </c>
      <c r="F44" s="3">
        <v>45660</v>
      </c>
      <c r="G44" s="2" t="s">
        <v>13</v>
      </c>
      <c r="H44" s="3">
        <v>45200</v>
      </c>
      <c r="I44" s="2" t="s">
        <v>14</v>
      </c>
      <c r="J44" s="2" t="str">
        <f t="shared" si="9"/>
        <v>Glass Factory Sales - Planning Budget</v>
      </c>
      <c r="K44" s="3">
        <f t="shared" si="3"/>
        <v>45200</v>
      </c>
      <c r="L44" s="3">
        <f t="shared" si="4"/>
        <v>45660</v>
      </c>
      <c r="M44" s="2">
        <f t="shared" si="1"/>
        <v>3675723</v>
      </c>
      <c r="N44" t="s">
        <v>20</v>
      </c>
      <c r="O44" t="s">
        <v>21</v>
      </c>
      <c r="P44" t="s">
        <v>32</v>
      </c>
      <c r="Q44">
        <v>3675722.5951045263</v>
      </c>
      <c r="R44" t="str">
        <f t="shared" si="2"/>
        <v>Glass Factory Planning Budget</v>
      </c>
    </row>
    <row r="45" spans="1:18" x14ac:dyDescent="0.2">
      <c r="A45" s="2"/>
      <c r="B45" s="2"/>
      <c r="C45" s="2"/>
      <c r="D45" s="2"/>
      <c r="E45" s="2"/>
      <c r="F45" s="2"/>
      <c r="G45" s="2"/>
      <c r="H45" s="3"/>
      <c r="I45" s="2"/>
      <c r="J45" s="2" t="str">
        <f t="shared" si="9"/>
        <v>Glass Factory Material - Planning Budget</v>
      </c>
      <c r="K45" s="3">
        <f t="shared" si="3"/>
        <v>45200</v>
      </c>
      <c r="L45" s="3">
        <f t="shared" si="4"/>
        <v>45660</v>
      </c>
      <c r="M45" s="2">
        <f t="shared" si="1"/>
        <v>-2922623</v>
      </c>
      <c r="N45" t="s">
        <v>20</v>
      </c>
      <c r="O45" t="s">
        <v>23</v>
      </c>
      <c r="P45" t="s">
        <v>32</v>
      </c>
      <c r="Q45">
        <v>2922622.86</v>
      </c>
      <c r="R45" t="str">
        <f t="shared" si="2"/>
        <v>Glass Factory Planning Budget</v>
      </c>
    </row>
    <row r="46" spans="1:18" x14ac:dyDescent="0.2">
      <c r="A46" s="2"/>
      <c r="B46" s="2"/>
      <c r="C46" s="2"/>
      <c r="D46" s="2"/>
      <c r="E46" s="2"/>
      <c r="F46" s="2"/>
      <c r="G46" s="2"/>
      <c r="H46" s="2"/>
      <c r="I46" s="2"/>
      <c r="J46" s="2" t="str">
        <f t="shared" si="9"/>
        <v>Glass Factory Manpower - Planning Budget</v>
      </c>
      <c r="K46" s="3">
        <f t="shared" si="3"/>
        <v>45200</v>
      </c>
      <c r="L46" s="3">
        <f t="shared" si="4"/>
        <v>45660</v>
      </c>
      <c r="M46" s="2">
        <f t="shared" si="1"/>
        <v>-489515</v>
      </c>
      <c r="N46" t="s">
        <v>20</v>
      </c>
      <c r="O46" t="s">
        <v>24</v>
      </c>
      <c r="P46" t="s">
        <v>32</v>
      </c>
      <c r="Q46">
        <v>489514.82781794207</v>
      </c>
      <c r="R46" t="str">
        <f t="shared" si="2"/>
        <v>Glass Factory Planning Budget</v>
      </c>
    </row>
    <row r="47" spans="1:18" x14ac:dyDescent="0.2">
      <c r="A47" s="2"/>
      <c r="B47" s="2"/>
      <c r="C47" s="2"/>
      <c r="D47" s="2"/>
      <c r="E47" s="2"/>
      <c r="F47" s="2"/>
      <c r="G47" s="2"/>
      <c r="H47" s="2"/>
      <c r="I47" s="2"/>
      <c r="J47" s="2" t="str">
        <f t="shared" si="9"/>
        <v>Glass Factory Machines - Planning Budget</v>
      </c>
      <c r="K47" s="3">
        <f t="shared" si="3"/>
        <v>45200</v>
      </c>
      <c r="L47" s="3">
        <f t="shared" si="4"/>
        <v>45660</v>
      </c>
      <c r="M47" s="2">
        <f t="shared" si="1"/>
        <v>-150620</v>
      </c>
      <c r="N47" t="s">
        <v>20</v>
      </c>
      <c r="O47" t="s">
        <v>25</v>
      </c>
      <c r="P47" t="s">
        <v>32</v>
      </c>
      <c r="Q47">
        <v>150619.94702090527</v>
      </c>
      <c r="R47" t="str">
        <f t="shared" si="2"/>
        <v>Glass Factory Planning Budget</v>
      </c>
    </row>
    <row r="48" spans="1:18" x14ac:dyDescent="0.2">
      <c r="A48" s="2"/>
      <c r="B48" s="2"/>
      <c r="C48" s="2"/>
      <c r="D48" s="2"/>
      <c r="E48" s="2"/>
      <c r="F48" s="2"/>
      <c r="G48" s="2"/>
      <c r="H48" s="2"/>
      <c r="I48" s="2"/>
      <c r="J48" s="2" t="str">
        <f t="shared" si="9"/>
        <v>Glass Factory Services (Subcontractors) - Planning Budget</v>
      </c>
      <c r="K48" s="3">
        <f t="shared" si="3"/>
        <v>45200</v>
      </c>
      <c r="L48" s="3">
        <f t="shared" si="4"/>
        <v>45660</v>
      </c>
      <c r="M48" s="2">
        <f t="shared" si="1"/>
        <v>-75310</v>
      </c>
      <c r="N48" t="s">
        <v>20</v>
      </c>
      <c r="O48" t="s">
        <v>26</v>
      </c>
      <c r="P48" t="s">
        <v>32</v>
      </c>
      <c r="Q48">
        <v>75309.973510452633</v>
      </c>
      <c r="R48" t="str">
        <f t="shared" si="2"/>
        <v>Glass Factory Planning Budget</v>
      </c>
    </row>
    <row r="49" spans="1:18" x14ac:dyDescent="0.2">
      <c r="A49" s="2"/>
      <c r="B49" s="2"/>
      <c r="C49" s="2"/>
      <c r="D49" s="2"/>
      <c r="E49" s="2"/>
      <c r="F49" s="2"/>
      <c r="G49" s="2"/>
      <c r="H49" s="2"/>
      <c r="I49" s="2"/>
      <c r="J49" s="2" t="str">
        <f t="shared" si="9"/>
        <v>Glass Factory Miscellanious - Planning Budget</v>
      </c>
      <c r="K49" s="3">
        <f t="shared" si="3"/>
        <v>45200</v>
      </c>
      <c r="L49" s="3">
        <f t="shared" si="4"/>
        <v>45660</v>
      </c>
      <c r="M49" s="2">
        <f t="shared" si="1"/>
        <v>-37655</v>
      </c>
      <c r="N49" t="s">
        <v>20</v>
      </c>
      <c r="O49" t="s">
        <v>27</v>
      </c>
      <c r="P49" t="s">
        <v>32</v>
      </c>
      <c r="Q49">
        <v>37654.986755226317</v>
      </c>
      <c r="R49" t="str">
        <f t="shared" si="2"/>
        <v>Glass Factory Planning Budget</v>
      </c>
    </row>
    <row r="50" spans="1:18" x14ac:dyDescent="0.2">
      <c r="Q50" s="4"/>
    </row>
    <row r="51" spans="1:18" x14ac:dyDescent="0.2">
      <c r="Q51" s="4"/>
    </row>
    <row r="52" spans="1:18" x14ac:dyDescent="0.2">
      <c r="Q52" s="4"/>
    </row>
    <row r="53" spans="1:18" x14ac:dyDescent="0.2">
      <c r="Q53" s="4"/>
    </row>
    <row r="54" spans="1:18" x14ac:dyDescent="0.2">
      <c r="Q54" s="4"/>
    </row>
    <row r="55" spans="1:18" x14ac:dyDescent="0.2">
      <c r="Q55" s="4"/>
    </row>
    <row r="56" spans="1:18" x14ac:dyDescent="0.2">
      <c r="Q56" s="4"/>
    </row>
    <row r="57" spans="1:18" x14ac:dyDescent="0.2">
      <c r="Q57" s="4"/>
    </row>
    <row r="58" spans="1:18" x14ac:dyDescent="0.2">
      <c r="Q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6E4D-51B0-4340-B784-9CF7503BA09C}">
  <dimension ref="A1:Q58"/>
  <sheetViews>
    <sheetView topLeftCell="K25" workbookViewId="0">
      <selection activeCell="Q50" sqref="Q50:Q57"/>
    </sheetView>
  </sheetViews>
  <sheetFormatPr defaultRowHeight="14.25" x14ac:dyDescent="0.2"/>
  <cols>
    <col min="1" max="9" width="30.75" customWidth="1"/>
    <col min="10" max="10" width="57.625" customWidth="1"/>
    <col min="11" max="13" width="30.75" customWidth="1"/>
    <col min="14" max="15" width="38" bestFit="1" customWidth="1"/>
    <col min="16" max="16" width="16.875" bestFit="1" customWidth="1"/>
    <col min="17" max="17" width="13.75" bestFit="1" customWidth="1"/>
  </cols>
  <sheetData>
    <row r="1" spans="1:1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18</v>
      </c>
      <c r="P1" s="1" t="s">
        <v>17</v>
      </c>
      <c r="Q1" s="1" t="s">
        <v>33</v>
      </c>
    </row>
    <row r="2" spans="1:17" x14ac:dyDescent="0.2">
      <c r="A2" s="2"/>
      <c r="B2" s="2"/>
      <c r="C2" s="2"/>
      <c r="D2" s="2" t="str">
        <f>CONCATENATE(P2," ",N2)</f>
        <v>Project Managment FP Budget</v>
      </c>
      <c r="E2" s="2" t="str">
        <f>P2</f>
        <v>Project Managment</v>
      </c>
      <c r="F2" s="3">
        <v>45834</v>
      </c>
      <c r="G2" s="2" t="s">
        <v>13</v>
      </c>
      <c r="H2" s="3">
        <v>45200</v>
      </c>
      <c r="I2" s="2" t="s">
        <v>14</v>
      </c>
      <c r="J2" s="2" t="str">
        <f>CONCATENATE(P2," ",O2," - ",N2)</f>
        <v>Project Managment Sales - FP Budget</v>
      </c>
      <c r="K2" s="3">
        <v>45200</v>
      </c>
      <c r="L2" s="3">
        <v>45834</v>
      </c>
      <c r="M2" s="2">
        <f>IF(O2="Sales",ROUND(Q2,0),ROUND(Q2,0)*-1)</f>
        <v>9490526</v>
      </c>
      <c r="N2" t="s">
        <v>19</v>
      </c>
      <c r="O2" t="s">
        <v>21</v>
      </c>
      <c r="P2" t="s">
        <v>28</v>
      </c>
      <c r="Q2">
        <v>9490526.4914871454</v>
      </c>
    </row>
    <row r="3" spans="1:17" x14ac:dyDescent="0.2">
      <c r="A3" s="2"/>
      <c r="B3" s="2"/>
      <c r="C3" s="2"/>
      <c r="D3" s="2"/>
      <c r="E3" s="2"/>
      <c r="F3" s="2"/>
      <c r="G3" s="2"/>
      <c r="H3" s="2"/>
      <c r="I3" s="2"/>
      <c r="J3" s="2" t="str">
        <f t="shared" ref="J3:J9" si="0">CONCATENATE(P3," ",O3," - ",N3)</f>
        <v>Project Managment COGS - FP Budget</v>
      </c>
      <c r="K3" s="3">
        <f>IF(H3&lt;&gt;"",H3,K2)</f>
        <v>45200</v>
      </c>
      <c r="L3" s="3">
        <f>IF(F3&lt;&gt;"",F3,L2)</f>
        <v>45834</v>
      </c>
      <c r="M3" s="2">
        <f t="shared" ref="M3:M49" si="1">IF(O3="Sales",ROUND(Q3,0),ROUND(Q3,0)*-1)</f>
        <v>-7329584</v>
      </c>
      <c r="N3" t="s">
        <v>19</v>
      </c>
      <c r="O3" t="s">
        <v>22</v>
      </c>
      <c r="P3" t="s">
        <v>28</v>
      </c>
      <c r="Q3">
        <v>7329584.4959654128</v>
      </c>
    </row>
    <row r="4" spans="1:17" x14ac:dyDescent="0.2">
      <c r="A4" s="2"/>
      <c r="B4" s="2"/>
      <c r="C4" s="2"/>
      <c r="D4" s="2" t="str">
        <f>CONCATENATE(P4," ",N4)</f>
        <v>Project Managment Planning Budget</v>
      </c>
      <c r="E4" s="2" t="str">
        <f>P4</f>
        <v>Project Managment</v>
      </c>
      <c r="F4" s="3">
        <v>45834</v>
      </c>
      <c r="G4" s="2" t="s">
        <v>13</v>
      </c>
      <c r="H4" s="3">
        <v>45200</v>
      </c>
      <c r="I4" s="2" t="s">
        <v>14</v>
      </c>
      <c r="J4" s="2" t="str">
        <f t="shared" si="0"/>
        <v>Project Managment Sales - Planning Budget</v>
      </c>
      <c r="K4" s="3">
        <f t="shared" ref="K4:K49" si="2">IF(H4&lt;&gt;"",H4,K3)</f>
        <v>45200</v>
      </c>
      <c r="L4" s="3">
        <f t="shared" ref="L4:L49" si="3">IF(F4&lt;&gt;"",F4,L3)</f>
        <v>45834</v>
      </c>
      <c r="M4" s="2">
        <f t="shared" si="1"/>
        <v>7329584</v>
      </c>
      <c r="N4" t="s">
        <v>20</v>
      </c>
      <c r="O4" t="s">
        <v>21</v>
      </c>
      <c r="P4" t="s">
        <v>28</v>
      </c>
      <c r="Q4">
        <v>7329584.4959654128</v>
      </c>
    </row>
    <row r="5" spans="1:17" x14ac:dyDescent="0.2">
      <c r="A5" s="2"/>
      <c r="B5" s="2"/>
      <c r="C5" s="2"/>
      <c r="D5" s="2"/>
      <c r="E5" s="2"/>
      <c r="F5" s="2"/>
      <c r="G5" s="2"/>
      <c r="H5" s="2"/>
      <c r="I5" s="2"/>
      <c r="J5" s="2" t="str">
        <f t="shared" si="0"/>
        <v>Project Managment Material - Planning Budget</v>
      </c>
      <c r="K5" s="3">
        <f t="shared" si="2"/>
        <v>45200</v>
      </c>
      <c r="L5" s="3">
        <f t="shared" si="3"/>
        <v>45834</v>
      </c>
      <c r="M5" s="2">
        <f t="shared" si="1"/>
        <v>-5827864</v>
      </c>
      <c r="N5" t="s">
        <v>20</v>
      </c>
      <c r="O5" t="s">
        <v>23</v>
      </c>
      <c r="P5" t="s">
        <v>28</v>
      </c>
      <c r="Q5">
        <v>5827863.9499999937</v>
      </c>
    </row>
    <row r="6" spans="1:17" x14ac:dyDescent="0.2">
      <c r="A6" s="2"/>
      <c r="B6" s="2"/>
      <c r="C6" s="2"/>
      <c r="D6" s="2"/>
      <c r="E6" s="2"/>
      <c r="F6" s="2"/>
      <c r="G6" s="2"/>
      <c r="H6" s="2"/>
      <c r="I6" s="2"/>
      <c r="J6" s="2" t="str">
        <f t="shared" si="0"/>
        <v>Project Managment Manpower - Planning Budget</v>
      </c>
      <c r="K6" s="3">
        <f t="shared" si="2"/>
        <v>45200</v>
      </c>
      <c r="L6" s="3">
        <f t="shared" si="3"/>
        <v>45834</v>
      </c>
      <c r="M6" s="2">
        <f t="shared" si="1"/>
        <v>-976118</v>
      </c>
      <c r="N6" t="s">
        <v>20</v>
      </c>
      <c r="O6" t="s">
        <v>24</v>
      </c>
      <c r="P6" t="s">
        <v>28</v>
      </c>
      <c r="Q6">
        <v>976118.35487752233</v>
      </c>
    </row>
    <row r="7" spans="1:17" x14ac:dyDescent="0.2">
      <c r="A7" s="2"/>
      <c r="B7" s="2"/>
      <c r="C7" s="2"/>
      <c r="D7" s="2"/>
      <c r="E7" s="2"/>
      <c r="F7" s="2"/>
      <c r="G7" s="2"/>
      <c r="H7" s="2"/>
      <c r="I7" s="2"/>
      <c r="J7" s="2" t="str">
        <f t="shared" si="0"/>
        <v>Project Managment Machines - Planning Budget</v>
      </c>
      <c r="K7" s="3">
        <f t="shared" si="2"/>
        <v>45200</v>
      </c>
      <c r="L7" s="3">
        <f t="shared" si="3"/>
        <v>45834</v>
      </c>
      <c r="M7" s="2">
        <f t="shared" si="1"/>
        <v>-300344</v>
      </c>
      <c r="N7" t="s">
        <v>20</v>
      </c>
      <c r="O7" t="s">
        <v>25</v>
      </c>
      <c r="P7" t="s">
        <v>28</v>
      </c>
      <c r="Q7">
        <v>300344.10919308377</v>
      </c>
    </row>
    <row r="8" spans="1:17" x14ac:dyDescent="0.2">
      <c r="A8" s="2"/>
      <c r="B8" s="2"/>
      <c r="C8" s="2"/>
      <c r="D8" s="2"/>
      <c r="E8" s="2"/>
      <c r="F8" s="2"/>
      <c r="G8" s="2"/>
      <c r="H8" s="2"/>
      <c r="I8" s="2"/>
      <c r="J8" s="2" t="str">
        <f t="shared" si="0"/>
        <v>Project Managment Services (Subcontractors) - Planning Budget</v>
      </c>
      <c r="K8" s="3">
        <f t="shared" si="2"/>
        <v>45200</v>
      </c>
      <c r="L8" s="3">
        <f t="shared" si="3"/>
        <v>45834</v>
      </c>
      <c r="M8" s="2">
        <f t="shared" si="1"/>
        <v>-150172</v>
      </c>
      <c r="N8" t="s">
        <v>20</v>
      </c>
      <c r="O8" t="s">
        <v>26</v>
      </c>
      <c r="P8" t="s">
        <v>28</v>
      </c>
      <c r="Q8">
        <v>150172.05459654189</v>
      </c>
    </row>
    <row r="9" spans="1:17" x14ac:dyDescent="0.2">
      <c r="A9" s="2"/>
      <c r="B9" s="2"/>
      <c r="C9" s="2"/>
      <c r="D9" s="2"/>
      <c r="E9" s="2"/>
      <c r="F9" s="2"/>
      <c r="G9" s="2"/>
      <c r="H9" s="2"/>
      <c r="I9" s="2"/>
      <c r="J9" s="2" t="str">
        <f t="shared" si="0"/>
        <v>Project Managment Miscellanious - Planning Budget</v>
      </c>
      <c r="K9" s="3">
        <f t="shared" si="2"/>
        <v>45200</v>
      </c>
      <c r="L9" s="3">
        <f t="shared" si="3"/>
        <v>45834</v>
      </c>
      <c r="M9" s="2">
        <f t="shared" si="1"/>
        <v>-75086</v>
      </c>
      <c r="N9" t="s">
        <v>20</v>
      </c>
      <c r="O9" t="s">
        <v>27</v>
      </c>
      <c r="P9" t="s">
        <v>28</v>
      </c>
      <c r="Q9">
        <v>75086.027298270943</v>
      </c>
    </row>
    <row r="10" spans="1:17" x14ac:dyDescent="0.2">
      <c r="A10" s="2"/>
      <c r="B10" s="2"/>
      <c r="C10" s="2"/>
      <c r="D10" s="2" t="str">
        <f>CONCATENATE(P10," ",N10)</f>
        <v>Aluminum Factory FP Budget</v>
      </c>
      <c r="E10" s="2" t="str">
        <f>P10</f>
        <v>Aluminum Factory</v>
      </c>
      <c r="F10" s="3">
        <v>45679</v>
      </c>
      <c r="G10" s="2" t="s">
        <v>13</v>
      </c>
      <c r="H10" s="3">
        <v>45200</v>
      </c>
      <c r="I10" s="2" t="s">
        <v>14</v>
      </c>
      <c r="J10" s="2" t="str">
        <f>CONCATENATE(P10," ",O10," - ",N10)</f>
        <v>Aluminum Factory Sales - FP Budget</v>
      </c>
      <c r="K10" s="3">
        <f t="shared" si="2"/>
        <v>45200</v>
      </c>
      <c r="L10" s="3">
        <f t="shared" si="3"/>
        <v>45679</v>
      </c>
      <c r="M10" s="2">
        <f t="shared" si="1"/>
        <v>14102204</v>
      </c>
      <c r="N10" t="s">
        <v>19</v>
      </c>
      <c r="O10" t="s">
        <v>21</v>
      </c>
      <c r="P10" t="s">
        <v>15</v>
      </c>
      <c r="Q10">
        <v>14102203.688573629</v>
      </c>
    </row>
    <row r="11" spans="1:17" x14ac:dyDescent="0.2">
      <c r="A11" s="2"/>
      <c r="B11" s="2"/>
      <c r="C11" s="2"/>
      <c r="D11" s="2"/>
      <c r="E11" s="2"/>
      <c r="F11" s="2"/>
      <c r="G11" s="2"/>
      <c r="H11" s="2"/>
      <c r="I11" s="2"/>
      <c r="J11" s="2" t="str">
        <f t="shared" ref="J11:J17" si="4">CONCATENATE(P11," ",O11," - ",N11)</f>
        <v>Aluminum Factory COGS - FP Budget</v>
      </c>
      <c r="K11" s="3">
        <f t="shared" si="2"/>
        <v>45200</v>
      </c>
      <c r="L11" s="3">
        <f t="shared" si="3"/>
        <v>45679</v>
      </c>
      <c r="M11" s="2">
        <f t="shared" si="1"/>
        <v>-10891208</v>
      </c>
      <c r="N11" t="s">
        <v>19</v>
      </c>
      <c r="O11" t="s">
        <v>22</v>
      </c>
      <c r="P11" t="s">
        <v>15</v>
      </c>
      <c r="Q11">
        <v>10891207.522304563</v>
      </c>
    </row>
    <row r="12" spans="1:17" x14ac:dyDescent="0.2">
      <c r="A12" s="2"/>
      <c r="B12" s="2"/>
      <c r="C12" s="2"/>
      <c r="D12" s="2" t="str">
        <f>CONCATENATE(P12," ",N12)</f>
        <v>Aluminum Factory Planning Budget</v>
      </c>
      <c r="E12" s="2" t="str">
        <f>P12</f>
        <v>Aluminum Factory</v>
      </c>
      <c r="F12" s="3">
        <v>45679</v>
      </c>
      <c r="G12" s="2" t="s">
        <v>13</v>
      </c>
      <c r="H12" s="3">
        <v>45200</v>
      </c>
      <c r="I12" s="2" t="s">
        <v>14</v>
      </c>
      <c r="J12" s="2" t="str">
        <f t="shared" si="4"/>
        <v>Aluminum Factory Sales - Planning Budget</v>
      </c>
      <c r="K12" s="3">
        <f t="shared" si="2"/>
        <v>45200</v>
      </c>
      <c r="L12" s="3">
        <f t="shared" si="3"/>
        <v>45679</v>
      </c>
      <c r="M12" s="2">
        <f t="shared" si="1"/>
        <v>10891208</v>
      </c>
      <c r="N12" t="s">
        <v>20</v>
      </c>
      <c r="O12" t="s">
        <v>21</v>
      </c>
      <c r="P12" t="s">
        <v>15</v>
      </c>
      <c r="Q12">
        <v>10891207.522304563</v>
      </c>
    </row>
    <row r="13" spans="1:17" x14ac:dyDescent="0.2">
      <c r="A13" s="2"/>
      <c r="B13" s="2"/>
      <c r="C13" s="2"/>
      <c r="D13" s="2"/>
      <c r="E13" s="2"/>
      <c r="F13" s="2"/>
      <c r="G13" s="2"/>
      <c r="H13" s="2"/>
      <c r="I13" s="2"/>
      <c r="J13" s="2" t="str">
        <f t="shared" si="4"/>
        <v>Aluminum Factory Material - Planning Budget</v>
      </c>
      <c r="K13" s="3">
        <f t="shared" si="2"/>
        <v>45200</v>
      </c>
      <c r="L13" s="3">
        <f t="shared" si="3"/>
        <v>45679</v>
      </c>
      <c r="M13" s="2">
        <f t="shared" si="1"/>
        <v>-8659765</v>
      </c>
      <c r="N13" t="s">
        <v>20</v>
      </c>
      <c r="O13" t="s">
        <v>23</v>
      </c>
      <c r="P13" t="s">
        <v>15</v>
      </c>
      <c r="Q13">
        <v>8659764.5099999998</v>
      </c>
    </row>
    <row r="14" spans="1:17" x14ac:dyDescent="0.2">
      <c r="A14" s="2"/>
      <c r="B14" s="2"/>
      <c r="C14" s="2"/>
      <c r="D14" s="2"/>
      <c r="E14" s="2"/>
      <c r="F14" s="2"/>
      <c r="G14" s="2"/>
      <c r="H14" s="2"/>
      <c r="I14" s="2"/>
      <c r="J14" s="2" t="str">
        <f t="shared" si="4"/>
        <v>Aluminum Factory Manpower - Planning Budget</v>
      </c>
      <c r="K14" s="3">
        <f t="shared" si="2"/>
        <v>45200</v>
      </c>
      <c r="L14" s="3">
        <f t="shared" si="3"/>
        <v>45679</v>
      </c>
      <c r="M14" s="2">
        <f t="shared" si="1"/>
        <v>-1450438</v>
      </c>
      <c r="N14" t="s">
        <v>20</v>
      </c>
      <c r="O14" t="s">
        <v>24</v>
      </c>
      <c r="P14" t="s">
        <v>15</v>
      </c>
      <c r="Q14">
        <v>1450437.9579979663</v>
      </c>
    </row>
    <row r="15" spans="1:17" x14ac:dyDescent="0.2">
      <c r="A15" s="2"/>
      <c r="B15" s="2"/>
      <c r="C15" s="2"/>
      <c r="D15" s="2"/>
      <c r="E15" s="2"/>
      <c r="F15" s="2"/>
      <c r="G15" s="2"/>
      <c r="H15" s="2"/>
      <c r="I15" s="2"/>
      <c r="J15" s="2" t="str">
        <f t="shared" si="4"/>
        <v>Aluminum Factory Machines - Planning Budget</v>
      </c>
      <c r="K15" s="3">
        <f t="shared" si="2"/>
        <v>45200</v>
      </c>
      <c r="L15" s="3">
        <f t="shared" si="3"/>
        <v>45679</v>
      </c>
      <c r="M15" s="2">
        <f t="shared" si="1"/>
        <v>-446289</v>
      </c>
      <c r="N15" t="s">
        <v>20</v>
      </c>
      <c r="O15" t="s">
        <v>25</v>
      </c>
      <c r="P15" t="s">
        <v>15</v>
      </c>
      <c r="Q15">
        <v>446288.60246091272</v>
      </c>
    </row>
    <row r="16" spans="1:17" x14ac:dyDescent="0.2">
      <c r="A16" s="2"/>
      <c r="B16" s="2"/>
      <c r="C16" s="2"/>
      <c r="D16" s="2"/>
      <c r="E16" s="2"/>
      <c r="F16" s="2"/>
      <c r="G16" s="2"/>
      <c r="H16" s="2"/>
      <c r="I16" s="2"/>
      <c r="J16" s="2" t="str">
        <f t="shared" si="4"/>
        <v>Aluminum Factory Services (Subcontractors) - Planning Budget</v>
      </c>
      <c r="K16" s="3">
        <f t="shared" si="2"/>
        <v>45200</v>
      </c>
      <c r="L16" s="3">
        <f t="shared" si="3"/>
        <v>45679</v>
      </c>
      <c r="M16" s="2">
        <f t="shared" si="1"/>
        <v>-223144</v>
      </c>
      <c r="N16" t="s">
        <v>20</v>
      </c>
      <c r="O16" t="s">
        <v>26</v>
      </c>
      <c r="P16" t="s">
        <v>15</v>
      </c>
      <c r="Q16">
        <v>223144.30123045636</v>
      </c>
    </row>
    <row r="17" spans="1:17" x14ac:dyDescent="0.2">
      <c r="A17" s="2"/>
      <c r="B17" s="2"/>
      <c r="C17" s="2"/>
      <c r="D17" s="2"/>
      <c r="E17" s="2"/>
      <c r="F17" s="2"/>
      <c r="G17" s="2"/>
      <c r="H17" s="2"/>
      <c r="I17" s="2"/>
      <c r="J17" s="2" t="str">
        <f t="shared" si="4"/>
        <v>Aluminum Factory Miscellanious - Planning Budget</v>
      </c>
      <c r="K17" s="3">
        <f t="shared" si="2"/>
        <v>45200</v>
      </c>
      <c r="L17" s="3">
        <f t="shared" si="3"/>
        <v>45679</v>
      </c>
      <c r="M17" s="2">
        <f t="shared" si="1"/>
        <v>-111572</v>
      </c>
      <c r="N17" t="s">
        <v>20</v>
      </c>
      <c r="O17" t="s">
        <v>27</v>
      </c>
      <c r="P17" t="s">
        <v>15</v>
      </c>
      <c r="Q17">
        <v>111572.15061522818</v>
      </c>
    </row>
    <row r="18" spans="1:17" x14ac:dyDescent="0.2">
      <c r="A18" s="2"/>
      <c r="B18" s="2"/>
      <c r="C18" s="2"/>
      <c r="D18" s="2" t="str">
        <f>CONCATENATE(P18," ",N18)</f>
        <v>Steel Factory FP Budget</v>
      </c>
      <c r="E18" s="2" t="str">
        <f>P18</f>
        <v>Steel Factory</v>
      </c>
      <c r="F18" s="3">
        <v>45627</v>
      </c>
      <c r="G18" s="2" t="s">
        <v>13</v>
      </c>
      <c r="H18" s="3">
        <v>45200</v>
      </c>
      <c r="I18" s="2" t="s">
        <v>14</v>
      </c>
      <c r="J18" s="2" t="str">
        <f>CONCATENATE(P18," ",O18," - ",N18)</f>
        <v>Steel Factory Sales - FP Budget</v>
      </c>
      <c r="K18" s="3">
        <f t="shared" si="2"/>
        <v>45200</v>
      </c>
      <c r="L18" s="3">
        <f t="shared" si="3"/>
        <v>45627</v>
      </c>
      <c r="M18" s="2">
        <f t="shared" si="1"/>
        <v>58234</v>
      </c>
      <c r="N18" t="s">
        <v>19</v>
      </c>
      <c r="O18" t="s">
        <v>21</v>
      </c>
      <c r="P18" t="s">
        <v>29</v>
      </c>
      <c r="Q18">
        <v>58234.239894289334</v>
      </c>
    </row>
    <row r="19" spans="1:17" x14ac:dyDescent="0.2">
      <c r="A19" s="2"/>
      <c r="B19" s="2"/>
      <c r="C19" s="2"/>
      <c r="D19" s="2"/>
      <c r="E19" s="2"/>
      <c r="F19" s="2"/>
      <c r="G19" s="2"/>
      <c r="H19" s="2"/>
      <c r="I19" s="2"/>
      <c r="J19" s="2" t="str">
        <f t="shared" ref="J19:J25" si="5">CONCATENATE(P19," ",O19," - ",N19)</f>
        <v>Steel Factory COGS - FP Budget</v>
      </c>
      <c r="K19" s="3">
        <f t="shared" si="2"/>
        <v>45200</v>
      </c>
      <c r="L19" s="3">
        <f t="shared" si="3"/>
        <v>45627</v>
      </c>
      <c r="M19" s="2">
        <f t="shared" si="1"/>
        <v>-44975</v>
      </c>
      <c r="N19" t="s">
        <v>19</v>
      </c>
      <c r="O19" t="s">
        <v>22</v>
      </c>
      <c r="P19" t="s">
        <v>29</v>
      </c>
      <c r="Q19">
        <v>44974.615712455576</v>
      </c>
    </row>
    <row r="20" spans="1:17" x14ac:dyDescent="0.2">
      <c r="A20" s="2"/>
      <c r="B20" s="2"/>
      <c r="C20" s="2"/>
      <c r="D20" s="2" t="str">
        <f>CONCATENATE(P20," ",N20)</f>
        <v>Steel Factory Planning Budget</v>
      </c>
      <c r="E20" s="2" t="str">
        <f>P20</f>
        <v>Steel Factory</v>
      </c>
      <c r="F20" s="3">
        <v>45627</v>
      </c>
      <c r="G20" s="2" t="s">
        <v>13</v>
      </c>
      <c r="H20" s="3">
        <v>45200</v>
      </c>
      <c r="I20" s="2" t="s">
        <v>14</v>
      </c>
      <c r="J20" s="2" t="str">
        <f t="shared" si="5"/>
        <v>Steel Factory Sales - Planning Budget</v>
      </c>
      <c r="K20" s="3">
        <f t="shared" si="2"/>
        <v>45200</v>
      </c>
      <c r="L20" s="3">
        <f t="shared" si="3"/>
        <v>45627</v>
      </c>
      <c r="M20" s="2">
        <f t="shared" si="1"/>
        <v>44975</v>
      </c>
      <c r="N20" t="s">
        <v>20</v>
      </c>
      <c r="O20" t="s">
        <v>21</v>
      </c>
      <c r="P20" t="s">
        <v>29</v>
      </c>
      <c r="Q20">
        <v>44974.615712455576</v>
      </c>
    </row>
    <row r="21" spans="1:17" x14ac:dyDescent="0.2">
      <c r="A21" s="2"/>
      <c r="B21" s="2"/>
      <c r="C21" s="2"/>
      <c r="D21" s="2"/>
      <c r="E21" s="2"/>
      <c r="F21" s="2"/>
      <c r="G21" s="2"/>
      <c r="H21" s="2"/>
      <c r="I21" s="2"/>
      <c r="J21" s="2" t="str">
        <f t="shared" si="5"/>
        <v>Steel Factory Material - Planning Budget</v>
      </c>
      <c r="K21" s="3">
        <f t="shared" si="2"/>
        <v>45200</v>
      </c>
      <c r="L21" s="3">
        <f t="shared" si="3"/>
        <v>45627</v>
      </c>
      <c r="M21" s="2">
        <f t="shared" si="1"/>
        <v>-35760</v>
      </c>
      <c r="N21" t="s">
        <v>20</v>
      </c>
      <c r="O21" t="s">
        <v>23</v>
      </c>
      <c r="P21" t="s">
        <v>29</v>
      </c>
      <c r="Q21">
        <v>35760</v>
      </c>
    </row>
    <row r="22" spans="1:17" x14ac:dyDescent="0.2">
      <c r="A22" s="2"/>
      <c r="B22" s="2"/>
      <c r="C22" s="2"/>
      <c r="D22" s="2"/>
      <c r="E22" s="2"/>
      <c r="F22" s="2"/>
      <c r="G22" s="2"/>
      <c r="H22" s="2"/>
      <c r="I22" s="2"/>
      <c r="J22" s="2" t="str">
        <f t="shared" si="5"/>
        <v>Steel Factory Manpower - Planning Budget</v>
      </c>
      <c r="K22" s="3">
        <f t="shared" si="2"/>
        <v>45200</v>
      </c>
      <c r="L22" s="3">
        <f t="shared" si="3"/>
        <v>45627</v>
      </c>
      <c r="M22" s="2">
        <f t="shared" si="1"/>
        <v>-5990</v>
      </c>
      <c r="N22" t="s">
        <v>20</v>
      </c>
      <c r="O22" t="s">
        <v>24</v>
      </c>
      <c r="P22" t="s">
        <v>29</v>
      </c>
      <c r="Q22">
        <v>5989.5002130961266</v>
      </c>
    </row>
    <row r="23" spans="1:17" x14ac:dyDescent="0.2">
      <c r="A23" s="2"/>
      <c r="B23" s="2"/>
      <c r="C23" s="2"/>
      <c r="D23" s="2"/>
      <c r="E23" s="2"/>
      <c r="F23" s="2"/>
      <c r="G23" s="2"/>
      <c r="H23" s="2"/>
      <c r="I23" s="2"/>
      <c r="J23" s="2" t="str">
        <f t="shared" si="5"/>
        <v>Steel Factory Machines - Planning Budget</v>
      </c>
      <c r="K23" s="3">
        <f t="shared" si="2"/>
        <v>45200</v>
      </c>
      <c r="L23" s="3">
        <f t="shared" si="3"/>
        <v>45627</v>
      </c>
      <c r="M23" s="2">
        <f t="shared" si="1"/>
        <v>-1843</v>
      </c>
      <c r="N23" t="s">
        <v>20</v>
      </c>
      <c r="O23" t="s">
        <v>25</v>
      </c>
      <c r="P23" t="s">
        <v>29</v>
      </c>
      <c r="Q23">
        <v>1842.9231424911159</v>
      </c>
    </row>
    <row r="24" spans="1:17" x14ac:dyDescent="0.2">
      <c r="A24" s="2"/>
      <c r="B24" s="2"/>
      <c r="C24" s="2"/>
      <c r="D24" s="2"/>
      <c r="E24" s="2"/>
      <c r="F24" s="2"/>
      <c r="G24" s="2"/>
      <c r="H24" s="2"/>
      <c r="I24" s="2"/>
      <c r="J24" s="2" t="str">
        <f t="shared" si="5"/>
        <v>Steel Factory Services (Subcontractors) - Planning Budget</v>
      </c>
      <c r="K24" s="3">
        <f t="shared" si="2"/>
        <v>45200</v>
      </c>
      <c r="L24" s="3">
        <f t="shared" si="3"/>
        <v>45627</v>
      </c>
      <c r="M24" s="2">
        <f t="shared" si="1"/>
        <v>-921</v>
      </c>
      <c r="N24" t="s">
        <v>20</v>
      </c>
      <c r="O24" t="s">
        <v>26</v>
      </c>
      <c r="P24" t="s">
        <v>29</v>
      </c>
      <c r="Q24">
        <v>921.46157124555793</v>
      </c>
    </row>
    <row r="25" spans="1:17" x14ac:dyDescent="0.2">
      <c r="A25" s="2"/>
      <c r="B25" s="2"/>
      <c r="C25" s="2"/>
      <c r="D25" s="2"/>
      <c r="E25" s="2"/>
      <c r="F25" s="2"/>
      <c r="G25" s="2"/>
      <c r="H25" s="2"/>
      <c r="I25" s="2"/>
      <c r="J25" s="2" t="str">
        <f t="shared" si="5"/>
        <v>Steel Factory Miscellanious - Planning Budget</v>
      </c>
      <c r="K25" s="3">
        <f t="shared" si="2"/>
        <v>45200</v>
      </c>
      <c r="L25" s="3">
        <f t="shared" si="3"/>
        <v>45627</v>
      </c>
      <c r="M25" s="2">
        <f t="shared" si="1"/>
        <v>-461</v>
      </c>
      <c r="N25" t="s">
        <v>20</v>
      </c>
      <c r="O25" t="s">
        <v>27</v>
      </c>
      <c r="P25" t="s">
        <v>29</v>
      </c>
      <c r="Q25">
        <v>460.73078562277897</v>
      </c>
    </row>
    <row r="26" spans="1:17" x14ac:dyDescent="0.2">
      <c r="A26" s="2"/>
      <c r="B26" s="2"/>
      <c r="C26" s="2"/>
      <c r="D26" s="2" t="str">
        <f>CONCATENATE(P26," ",N26)</f>
        <v>Painting Factory FP Budget</v>
      </c>
      <c r="E26" s="2" t="str">
        <f>P26</f>
        <v>Painting Factory</v>
      </c>
      <c r="F26" s="3">
        <v>45566</v>
      </c>
      <c r="G26" s="2" t="s">
        <v>13</v>
      </c>
      <c r="H26" s="3">
        <v>45200</v>
      </c>
      <c r="I26" s="2" t="s">
        <v>14</v>
      </c>
      <c r="J26" s="2" t="str">
        <f>CONCATENATE(P26," ",O26," - ",N26)</f>
        <v>Painting Factory Sales - FP Budget</v>
      </c>
      <c r="K26" s="3">
        <f t="shared" si="2"/>
        <v>45200</v>
      </c>
      <c r="L26" s="3">
        <f t="shared" si="3"/>
        <v>45566</v>
      </c>
      <c r="M26" s="2">
        <f t="shared" si="1"/>
        <v>583675</v>
      </c>
      <c r="N26" t="s">
        <v>19</v>
      </c>
      <c r="O26" t="s">
        <v>21</v>
      </c>
      <c r="P26" t="s">
        <v>30</v>
      </c>
      <c r="Q26">
        <v>583675.45169555198</v>
      </c>
    </row>
    <row r="27" spans="1:17" x14ac:dyDescent="0.2">
      <c r="A27" s="2"/>
      <c r="B27" s="2"/>
      <c r="C27" s="2"/>
      <c r="D27" s="2"/>
      <c r="E27" s="2"/>
      <c r="F27" s="2"/>
      <c r="G27" s="2"/>
      <c r="H27" s="2"/>
      <c r="I27" s="2"/>
      <c r="J27" s="2" t="str">
        <f t="shared" ref="J27:J33" si="6">CONCATENATE(P27," ",O27," - ",N27)</f>
        <v>Painting Factory COGS - FP Budget</v>
      </c>
      <c r="K27" s="3">
        <f t="shared" si="2"/>
        <v>45200</v>
      </c>
      <c r="L27" s="3">
        <f t="shared" si="3"/>
        <v>45566</v>
      </c>
      <c r="M27" s="2">
        <f t="shared" si="1"/>
        <v>-450776</v>
      </c>
      <c r="N27" t="s">
        <v>19</v>
      </c>
      <c r="O27" t="s">
        <v>22</v>
      </c>
      <c r="P27" t="s">
        <v>30</v>
      </c>
      <c r="Q27">
        <v>450775.68091303622</v>
      </c>
    </row>
    <row r="28" spans="1:17" x14ac:dyDescent="0.2">
      <c r="A28" s="2"/>
      <c r="B28" s="2"/>
      <c r="C28" s="2"/>
      <c r="D28" s="2" t="str">
        <f>CONCATENATE(P28," ",N28)</f>
        <v>Painting Factory Planning Budget</v>
      </c>
      <c r="E28" s="2" t="str">
        <f>P28</f>
        <v>Painting Factory</v>
      </c>
      <c r="F28" s="3">
        <v>45566</v>
      </c>
      <c r="G28" s="2" t="s">
        <v>13</v>
      </c>
      <c r="H28" s="3">
        <v>45200</v>
      </c>
      <c r="I28" s="2" t="s">
        <v>14</v>
      </c>
      <c r="J28" s="2" t="str">
        <f t="shared" si="6"/>
        <v>Painting Factory Sales - Planning Budget</v>
      </c>
      <c r="K28" s="3">
        <f t="shared" si="2"/>
        <v>45200</v>
      </c>
      <c r="L28" s="3">
        <f t="shared" si="3"/>
        <v>45566</v>
      </c>
      <c r="M28" s="2">
        <f t="shared" si="1"/>
        <v>450776</v>
      </c>
      <c r="N28" t="s">
        <v>20</v>
      </c>
      <c r="O28" t="s">
        <v>21</v>
      </c>
      <c r="P28" t="s">
        <v>30</v>
      </c>
      <c r="Q28">
        <v>450775.68091303622</v>
      </c>
    </row>
    <row r="29" spans="1:17" x14ac:dyDescent="0.2">
      <c r="A29" s="2"/>
      <c r="B29" s="2"/>
      <c r="C29" s="2"/>
      <c r="D29" s="2"/>
      <c r="E29" s="2"/>
      <c r="F29" s="2"/>
      <c r="G29" s="2"/>
      <c r="H29" s="2"/>
      <c r="I29" s="2"/>
      <c r="J29" s="2" t="str">
        <f t="shared" si="6"/>
        <v>Painting Factory Material - Planning Budget</v>
      </c>
      <c r="K29" s="3">
        <f t="shared" si="2"/>
        <v>45200</v>
      </c>
      <c r="L29" s="3">
        <f t="shared" si="3"/>
        <v>45566</v>
      </c>
      <c r="M29" s="2">
        <f t="shared" si="1"/>
        <v>-358419</v>
      </c>
      <c r="N29" t="s">
        <v>20</v>
      </c>
      <c r="O29" t="s">
        <v>23</v>
      </c>
      <c r="P29" t="s">
        <v>30</v>
      </c>
      <c r="Q29">
        <v>358418.59</v>
      </c>
    </row>
    <row r="30" spans="1:17" x14ac:dyDescent="0.2">
      <c r="A30" s="2"/>
      <c r="B30" s="2"/>
      <c r="C30" s="2"/>
      <c r="D30" s="2"/>
      <c r="E30" s="2"/>
      <c r="F30" s="2"/>
      <c r="G30" s="2"/>
      <c r="H30" s="2"/>
      <c r="I30" s="2"/>
      <c r="J30" s="2" t="str">
        <f t="shared" si="6"/>
        <v>Painting Factory Manpower - Planning Budget</v>
      </c>
      <c r="K30" s="3">
        <f t="shared" si="2"/>
        <v>45200</v>
      </c>
      <c r="L30" s="3">
        <f t="shared" si="3"/>
        <v>45566</v>
      </c>
      <c r="M30" s="2">
        <f t="shared" si="1"/>
        <v>-60032</v>
      </c>
      <c r="N30" t="s">
        <v>20</v>
      </c>
      <c r="O30" t="s">
        <v>24</v>
      </c>
      <c r="P30" t="s">
        <v>30</v>
      </c>
      <c r="Q30">
        <v>60032.109093473533</v>
      </c>
    </row>
    <row r="31" spans="1:17" x14ac:dyDescent="0.2">
      <c r="A31" s="2"/>
      <c r="B31" s="2"/>
      <c r="C31" s="2"/>
      <c r="D31" s="2"/>
      <c r="E31" s="2"/>
      <c r="F31" s="2"/>
      <c r="G31" s="2"/>
      <c r="H31" s="2"/>
      <c r="I31" s="2"/>
      <c r="J31" s="2" t="str">
        <f t="shared" si="6"/>
        <v>Painting Factory Machines - Planning Budget</v>
      </c>
      <c r="K31" s="3">
        <f t="shared" si="2"/>
        <v>45200</v>
      </c>
      <c r="L31" s="3">
        <f t="shared" si="3"/>
        <v>45566</v>
      </c>
      <c r="M31" s="2">
        <f t="shared" si="1"/>
        <v>-18471</v>
      </c>
      <c r="N31" t="s">
        <v>20</v>
      </c>
      <c r="O31" t="s">
        <v>25</v>
      </c>
      <c r="P31" t="s">
        <v>30</v>
      </c>
      <c r="Q31">
        <v>18471.418182607242</v>
      </c>
    </row>
    <row r="32" spans="1:17" x14ac:dyDescent="0.2">
      <c r="A32" s="2"/>
      <c r="B32" s="2"/>
      <c r="C32" s="2"/>
      <c r="D32" s="2"/>
      <c r="E32" s="2"/>
      <c r="F32" s="2"/>
      <c r="G32" s="2"/>
      <c r="H32" s="2"/>
      <c r="I32" s="2"/>
      <c r="J32" s="2" t="str">
        <f t="shared" si="6"/>
        <v>Painting Factory Services (Subcontractors) - Planning Budget</v>
      </c>
      <c r="K32" s="3">
        <f t="shared" si="2"/>
        <v>45200</v>
      </c>
      <c r="L32" s="3">
        <f t="shared" si="3"/>
        <v>45566</v>
      </c>
      <c r="M32" s="2">
        <f t="shared" si="1"/>
        <v>-9236</v>
      </c>
      <c r="N32" t="s">
        <v>20</v>
      </c>
      <c r="O32" t="s">
        <v>26</v>
      </c>
      <c r="P32" t="s">
        <v>30</v>
      </c>
      <c r="Q32">
        <v>9235.7090913036209</v>
      </c>
    </row>
    <row r="33" spans="1:17" x14ac:dyDescent="0.2">
      <c r="A33" s="2"/>
      <c r="B33" s="2"/>
      <c r="C33" s="2"/>
      <c r="D33" s="2"/>
      <c r="E33" s="2"/>
      <c r="F33" s="2"/>
      <c r="G33" s="2"/>
      <c r="H33" s="2"/>
      <c r="I33" s="2"/>
      <c r="J33" s="2" t="str">
        <f t="shared" si="6"/>
        <v>Painting Factory Miscellanious - Planning Budget</v>
      </c>
      <c r="K33" s="3">
        <f t="shared" si="2"/>
        <v>45200</v>
      </c>
      <c r="L33" s="3">
        <f t="shared" si="3"/>
        <v>45566</v>
      </c>
      <c r="M33" s="2">
        <f t="shared" si="1"/>
        <v>-4618</v>
      </c>
      <c r="N33" t="s">
        <v>20</v>
      </c>
      <c r="O33" t="s">
        <v>27</v>
      </c>
      <c r="P33" t="s">
        <v>30</v>
      </c>
      <c r="Q33">
        <v>4617.8545456518104</v>
      </c>
    </row>
    <row r="34" spans="1:17" x14ac:dyDescent="0.2">
      <c r="A34" s="2"/>
      <c r="B34" s="2"/>
      <c r="C34" s="2"/>
      <c r="D34" s="2" t="str">
        <f>CONCATENATE(P34," ",N34)</f>
        <v>Wood Factory FP Budget</v>
      </c>
      <c r="E34" s="2" t="str">
        <f>P34</f>
        <v>Wood Factory</v>
      </c>
      <c r="F34" s="3">
        <v>45566</v>
      </c>
      <c r="G34" s="2" t="s">
        <v>13</v>
      </c>
      <c r="H34" s="3">
        <v>45200</v>
      </c>
      <c r="I34" s="2" t="s">
        <v>14</v>
      </c>
      <c r="J34" s="2" t="str">
        <f>CONCATENATE(P34," ",O34," - ",N34)</f>
        <v>Wood Factory Sales - FP Budget</v>
      </c>
      <c r="K34" s="3">
        <f t="shared" si="2"/>
        <v>45200</v>
      </c>
      <c r="L34" s="3">
        <f t="shared" si="3"/>
        <v>45566</v>
      </c>
      <c r="M34" s="2">
        <f t="shared" si="1"/>
        <v>0</v>
      </c>
      <c r="N34" t="s">
        <v>19</v>
      </c>
      <c r="O34" t="s">
        <v>21</v>
      </c>
      <c r="P34" t="s">
        <v>31</v>
      </c>
      <c r="Q34">
        <v>0</v>
      </c>
    </row>
    <row r="35" spans="1:17" x14ac:dyDescent="0.2">
      <c r="A35" s="2"/>
      <c r="B35" s="2"/>
      <c r="C35" s="2"/>
      <c r="D35" s="2"/>
      <c r="E35" s="2"/>
      <c r="F35" s="2"/>
      <c r="G35" s="2"/>
      <c r="H35" s="2"/>
      <c r="I35" s="2"/>
      <c r="J35" s="2" t="str">
        <f t="shared" ref="J35:J41" si="7">CONCATENATE(P35," ",O35," - ",N35)</f>
        <v>Wood Factory COGS - FP Budget</v>
      </c>
      <c r="K35" s="3">
        <f t="shared" si="2"/>
        <v>45200</v>
      </c>
      <c r="L35" s="3">
        <f t="shared" si="3"/>
        <v>45566</v>
      </c>
      <c r="M35" s="2">
        <f t="shared" si="1"/>
        <v>0</v>
      </c>
      <c r="N35" t="s">
        <v>19</v>
      </c>
      <c r="O35" t="s">
        <v>22</v>
      </c>
      <c r="P35" t="s">
        <v>31</v>
      </c>
      <c r="Q35">
        <v>0</v>
      </c>
    </row>
    <row r="36" spans="1:17" x14ac:dyDescent="0.2">
      <c r="A36" s="2"/>
      <c r="B36" s="2"/>
      <c r="C36" s="2"/>
      <c r="D36" s="2" t="str">
        <f>CONCATENATE(P36," ",N36)</f>
        <v>Wood Factory Planning Budget</v>
      </c>
      <c r="E36" s="2" t="str">
        <f>P36</f>
        <v>Wood Factory</v>
      </c>
      <c r="F36" s="3">
        <v>45566</v>
      </c>
      <c r="G36" s="2" t="s">
        <v>13</v>
      </c>
      <c r="H36" s="3">
        <v>45200</v>
      </c>
      <c r="I36" s="2" t="s">
        <v>14</v>
      </c>
      <c r="J36" s="2" t="str">
        <f t="shared" si="7"/>
        <v>Wood Factory Sales - Planning Budget</v>
      </c>
      <c r="K36" s="3">
        <f t="shared" si="2"/>
        <v>45200</v>
      </c>
      <c r="L36" s="3">
        <f t="shared" si="3"/>
        <v>45566</v>
      </c>
      <c r="M36" s="2">
        <f t="shared" si="1"/>
        <v>0</v>
      </c>
      <c r="N36" t="s">
        <v>20</v>
      </c>
      <c r="O36" t="s">
        <v>21</v>
      </c>
      <c r="P36" t="s">
        <v>31</v>
      </c>
      <c r="Q36">
        <v>0</v>
      </c>
    </row>
    <row r="37" spans="1:17" x14ac:dyDescent="0.2">
      <c r="A37" s="2"/>
      <c r="B37" s="2"/>
      <c r="C37" s="2"/>
      <c r="D37" s="2"/>
      <c r="E37" s="2"/>
      <c r="F37" s="2"/>
      <c r="G37" s="2"/>
      <c r="H37" s="2"/>
      <c r="I37" s="2"/>
      <c r="J37" s="2" t="str">
        <f t="shared" si="7"/>
        <v>Wood Factory Material - Planning Budget</v>
      </c>
      <c r="K37" s="3">
        <f t="shared" si="2"/>
        <v>45200</v>
      </c>
      <c r="L37" s="3">
        <f t="shared" si="3"/>
        <v>45566</v>
      </c>
      <c r="M37" s="2">
        <f t="shared" si="1"/>
        <v>0</v>
      </c>
      <c r="N37" t="s">
        <v>20</v>
      </c>
      <c r="O37" t="s">
        <v>23</v>
      </c>
      <c r="P37" t="s">
        <v>31</v>
      </c>
      <c r="Q37">
        <v>0</v>
      </c>
    </row>
    <row r="38" spans="1:17" x14ac:dyDescent="0.2">
      <c r="A38" s="2"/>
      <c r="B38" s="2"/>
      <c r="C38" s="2"/>
      <c r="D38" s="2"/>
      <c r="E38" s="2"/>
      <c r="F38" s="2"/>
      <c r="G38" s="2"/>
      <c r="H38" s="2"/>
      <c r="I38" s="2"/>
      <c r="J38" s="2" t="str">
        <f t="shared" si="7"/>
        <v>Wood Factory Manpower - Planning Budget</v>
      </c>
      <c r="K38" s="3">
        <f t="shared" si="2"/>
        <v>45200</v>
      </c>
      <c r="L38" s="3">
        <f t="shared" si="3"/>
        <v>45566</v>
      </c>
      <c r="M38" s="2">
        <f t="shared" si="1"/>
        <v>0</v>
      </c>
      <c r="N38" t="s">
        <v>20</v>
      </c>
      <c r="O38" t="s">
        <v>24</v>
      </c>
      <c r="P38" t="s">
        <v>31</v>
      </c>
      <c r="Q38">
        <v>0</v>
      </c>
    </row>
    <row r="39" spans="1:17" x14ac:dyDescent="0.2">
      <c r="A39" s="2"/>
      <c r="B39" s="2"/>
      <c r="C39" s="2"/>
      <c r="D39" s="2"/>
      <c r="E39" s="2"/>
      <c r="F39" s="2"/>
      <c r="G39" s="2"/>
      <c r="H39" s="2"/>
      <c r="I39" s="2"/>
      <c r="J39" s="2" t="str">
        <f t="shared" si="7"/>
        <v>Wood Factory Machines - Planning Budget</v>
      </c>
      <c r="K39" s="3">
        <f t="shared" si="2"/>
        <v>45200</v>
      </c>
      <c r="L39" s="3">
        <f t="shared" si="3"/>
        <v>45566</v>
      </c>
      <c r="M39" s="2">
        <f t="shared" si="1"/>
        <v>0</v>
      </c>
      <c r="N39" t="s">
        <v>20</v>
      </c>
      <c r="O39" t="s">
        <v>25</v>
      </c>
      <c r="P39" t="s">
        <v>31</v>
      </c>
      <c r="Q39">
        <v>0</v>
      </c>
    </row>
    <row r="40" spans="1:17" x14ac:dyDescent="0.2">
      <c r="A40" s="2"/>
      <c r="B40" s="2"/>
      <c r="C40" s="2"/>
      <c r="D40" s="2"/>
      <c r="E40" s="2"/>
      <c r="F40" s="2"/>
      <c r="G40" s="2"/>
      <c r="H40" s="2"/>
      <c r="I40" s="2"/>
      <c r="J40" s="2" t="str">
        <f t="shared" si="7"/>
        <v>Wood Factory Services (Subcontractors) - Planning Budget</v>
      </c>
      <c r="K40" s="3">
        <f t="shared" si="2"/>
        <v>45200</v>
      </c>
      <c r="L40" s="3">
        <f t="shared" si="3"/>
        <v>45566</v>
      </c>
      <c r="M40" s="2">
        <f t="shared" si="1"/>
        <v>0</v>
      </c>
      <c r="N40" t="s">
        <v>20</v>
      </c>
      <c r="O40" t="s">
        <v>26</v>
      </c>
      <c r="P40" t="s">
        <v>31</v>
      </c>
      <c r="Q40">
        <v>0</v>
      </c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 t="str">
        <f t="shared" si="7"/>
        <v>Wood Factory Miscellanious - Planning Budget</v>
      </c>
      <c r="K41" s="3">
        <f t="shared" si="2"/>
        <v>45200</v>
      </c>
      <c r="L41" s="3">
        <f t="shared" si="3"/>
        <v>45566</v>
      </c>
      <c r="M41" s="2">
        <f t="shared" si="1"/>
        <v>0</v>
      </c>
      <c r="N41" t="s">
        <v>20</v>
      </c>
      <c r="O41" t="s">
        <v>27</v>
      </c>
      <c r="P41" t="s">
        <v>31</v>
      </c>
      <c r="Q41">
        <v>0</v>
      </c>
    </row>
    <row r="42" spans="1:17" x14ac:dyDescent="0.2">
      <c r="A42" s="2"/>
      <c r="B42" s="2"/>
      <c r="C42" s="2"/>
      <c r="D42" s="2" t="str">
        <f>CONCATENATE(P42," ",N42)</f>
        <v>Glass Factory FP Budget</v>
      </c>
      <c r="E42" s="2" t="str">
        <f>P42</f>
        <v>Glass Factory</v>
      </c>
      <c r="F42" s="3">
        <v>45660</v>
      </c>
      <c r="G42" s="2" t="s">
        <v>13</v>
      </c>
      <c r="H42" s="3">
        <v>45200</v>
      </c>
      <c r="I42" s="2" t="s">
        <v>14</v>
      </c>
      <c r="J42" s="2" t="str">
        <f>CONCATENATE(P42," ",O42," - ",N42)</f>
        <v>Glass Factory Sales - FP Budget</v>
      </c>
      <c r="K42" s="3">
        <f t="shared" si="2"/>
        <v>45200</v>
      </c>
      <c r="L42" s="3">
        <f t="shared" si="3"/>
        <v>45660</v>
      </c>
      <c r="M42" s="2">
        <f t="shared" si="1"/>
        <v>4759416</v>
      </c>
      <c r="N42" t="s">
        <v>19</v>
      </c>
      <c r="O42" t="s">
        <v>21</v>
      </c>
      <c r="P42" t="s">
        <v>32</v>
      </c>
      <c r="Q42">
        <v>4759416.1283493852</v>
      </c>
    </row>
    <row r="43" spans="1:17" x14ac:dyDescent="0.2">
      <c r="A43" s="2"/>
      <c r="B43" s="2"/>
      <c r="C43" s="2"/>
      <c r="D43" s="2"/>
      <c r="E43" s="2"/>
      <c r="F43" s="2"/>
      <c r="G43" s="2"/>
      <c r="H43" s="2"/>
      <c r="I43" s="2"/>
      <c r="J43" s="2" t="str">
        <f t="shared" ref="J43:J49" si="8">CONCATENATE(P43," ",O43," - ",N43)</f>
        <v>Glass Factory COGS - FP Budget</v>
      </c>
      <c r="K43" s="3">
        <f t="shared" si="2"/>
        <v>45200</v>
      </c>
      <c r="L43" s="3">
        <f t="shared" si="3"/>
        <v>45660</v>
      </c>
      <c r="M43" s="2">
        <f t="shared" si="1"/>
        <v>-3675723</v>
      </c>
      <c r="N43" t="s">
        <v>19</v>
      </c>
      <c r="O43" t="s">
        <v>22</v>
      </c>
      <c r="P43" t="s">
        <v>32</v>
      </c>
      <c r="Q43">
        <v>3675722.5951045263</v>
      </c>
    </row>
    <row r="44" spans="1:17" x14ac:dyDescent="0.2">
      <c r="A44" s="2"/>
      <c r="B44" s="2"/>
      <c r="C44" s="2"/>
      <c r="D44" s="2" t="str">
        <f>CONCATENATE(P44," ",N44)</f>
        <v>Glass Factory Planning Budget</v>
      </c>
      <c r="E44" s="2" t="str">
        <f>P44</f>
        <v>Glass Factory</v>
      </c>
      <c r="F44" s="3">
        <v>45660</v>
      </c>
      <c r="G44" s="2" t="s">
        <v>13</v>
      </c>
      <c r="H44" s="3">
        <v>45200</v>
      </c>
      <c r="I44" s="2" t="s">
        <v>14</v>
      </c>
      <c r="J44" s="2" t="str">
        <f t="shared" si="8"/>
        <v>Glass Factory Sales - Planning Budget</v>
      </c>
      <c r="K44" s="3">
        <f t="shared" si="2"/>
        <v>45200</v>
      </c>
      <c r="L44" s="3">
        <f t="shared" si="3"/>
        <v>45660</v>
      </c>
      <c r="M44" s="2">
        <f t="shared" si="1"/>
        <v>3675723</v>
      </c>
      <c r="N44" t="s">
        <v>20</v>
      </c>
      <c r="O44" t="s">
        <v>21</v>
      </c>
      <c r="P44" t="s">
        <v>32</v>
      </c>
      <c r="Q44">
        <v>3675722.5951045263</v>
      </c>
    </row>
    <row r="45" spans="1:17" x14ac:dyDescent="0.2">
      <c r="A45" s="2"/>
      <c r="B45" s="2"/>
      <c r="C45" s="2"/>
      <c r="D45" s="2"/>
      <c r="E45" s="2"/>
      <c r="F45" s="2"/>
      <c r="G45" s="2"/>
      <c r="H45" s="3"/>
      <c r="I45" s="2"/>
      <c r="J45" s="2" t="str">
        <f t="shared" si="8"/>
        <v>Glass Factory Material - Planning Budget</v>
      </c>
      <c r="K45" s="3">
        <f t="shared" si="2"/>
        <v>45200</v>
      </c>
      <c r="L45" s="3">
        <f t="shared" si="3"/>
        <v>45660</v>
      </c>
      <c r="M45" s="2">
        <f t="shared" si="1"/>
        <v>-2922623</v>
      </c>
      <c r="N45" t="s">
        <v>20</v>
      </c>
      <c r="O45" t="s">
        <v>23</v>
      </c>
      <c r="P45" t="s">
        <v>32</v>
      </c>
      <c r="Q45">
        <v>2922622.86</v>
      </c>
    </row>
    <row r="46" spans="1:17" x14ac:dyDescent="0.2">
      <c r="A46" s="2"/>
      <c r="B46" s="2"/>
      <c r="C46" s="2"/>
      <c r="D46" s="2"/>
      <c r="E46" s="2"/>
      <c r="F46" s="2"/>
      <c r="G46" s="2"/>
      <c r="H46" s="2"/>
      <c r="I46" s="2"/>
      <c r="J46" s="2" t="str">
        <f t="shared" si="8"/>
        <v>Glass Factory Manpower - Planning Budget</v>
      </c>
      <c r="K46" s="3">
        <f t="shared" si="2"/>
        <v>45200</v>
      </c>
      <c r="L46" s="3">
        <f t="shared" si="3"/>
        <v>45660</v>
      </c>
      <c r="M46" s="2">
        <f t="shared" si="1"/>
        <v>-489515</v>
      </c>
      <c r="N46" t="s">
        <v>20</v>
      </c>
      <c r="O46" t="s">
        <v>24</v>
      </c>
      <c r="P46" t="s">
        <v>32</v>
      </c>
      <c r="Q46">
        <v>489514.82781794207</v>
      </c>
    </row>
    <row r="47" spans="1:17" x14ac:dyDescent="0.2">
      <c r="A47" s="2"/>
      <c r="B47" s="2"/>
      <c r="C47" s="2"/>
      <c r="D47" s="2"/>
      <c r="E47" s="2"/>
      <c r="F47" s="2"/>
      <c r="G47" s="2"/>
      <c r="H47" s="2"/>
      <c r="I47" s="2"/>
      <c r="J47" s="2" t="str">
        <f t="shared" si="8"/>
        <v>Glass Factory Machines - Planning Budget</v>
      </c>
      <c r="K47" s="3">
        <f t="shared" si="2"/>
        <v>45200</v>
      </c>
      <c r="L47" s="3">
        <f t="shared" si="3"/>
        <v>45660</v>
      </c>
      <c r="M47" s="2">
        <f t="shared" si="1"/>
        <v>-150620</v>
      </c>
      <c r="N47" t="s">
        <v>20</v>
      </c>
      <c r="O47" t="s">
        <v>25</v>
      </c>
      <c r="P47" t="s">
        <v>32</v>
      </c>
      <c r="Q47">
        <v>150619.94702090527</v>
      </c>
    </row>
    <row r="48" spans="1:17" x14ac:dyDescent="0.2">
      <c r="A48" s="2"/>
      <c r="B48" s="2"/>
      <c r="C48" s="2"/>
      <c r="D48" s="2"/>
      <c r="E48" s="2"/>
      <c r="F48" s="2"/>
      <c r="G48" s="2"/>
      <c r="H48" s="2"/>
      <c r="I48" s="2"/>
      <c r="J48" s="2" t="str">
        <f t="shared" si="8"/>
        <v>Glass Factory Services (Subcontractors) - Planning Budget</v>
      </c>
      <c r="K48" s="3">
        <f t="shared" si="2"/>
        <v>45200</v>
      </c>
      <c r="L48" s="3">
        <f t="shared" si="3"/>
        <v>45660</v>
      </c>
      <c r="M48" s="2">
        <f t="shared" si="1"/>
        <v>-75310</v>
      </c>
      <c r="N48" t="s">
        <v>20</v>
      </c>
      <c r="O48" t="s">
        <v>26</v>
      </c>
      <c r="P48" t="s">
        <v>32</v>
      </c>
      <c r="Q48">
        <v>75309.973510452633</v>
      </c>
    </row>
    <row r="49" spans="1:17" x14ac:dyDescent="0.2">
      <c r="A49" s="2"/>
      <c r="B49" s="2"/>
      <c r="C49" s="2"/>
      <c r="D49" s="2"/>
      <c r="E49" s="2"/>
      <c r="F49" s="2"/>
      <c r="G49" s="2"/>
      <c r="H49" s="2"/>
      <c r="I49" s="2"/>
      <c r="J49" s="2" t="str">
        <f t="shared" si="8"/>
        <v>Glass Factory Miscellanious - Planning Budget</v>
      </c>
      <c r="K49" s="3">
        <f t="shared" si="2"/>
        <v>45200</v>
      </c>
      <c r="L49" s="3">
        <f t="shared" si="3"/>
        <v>45660</v>
      </c>
      <c r="M49" s="2">
        <f t="shared" si="1"/>
        <v>-37655</v>
      </c>
      <c r="N49" t="s">
        <v>20</v>
      </c>
      <c r="O49" t="s">
        <v>27</v>
      </c>
      <c r="P49" t="s">
        <v>32</v>
      </c>
      <c r="Q49">
        <v>37654.986755226317</v>
      </c>
    </row>
    <row r="50" spans="1:17" x14ac:dyDescent="0.2">
      <c r="Q50" s="4">
        <f>Q2+Q10+Q18+Q26+Q42</f>
        <v>28994056</v>
      </c>
    </row>
    <row r="51" spans="1:17" x14ac:dyDescent="0.2">
      <c r="Q51" s="4">
        <f>Q3+Q11+Q19+Q27+Q43</f>
        <v>22392264.909999993</v>
      </c>
    </row>
    <row r="52" spans="1:17" x14ac:dyDescent="0.2">
      <c r="Q52" s="4">
        <f t="shared" ref="Q52:Q56" si="9">Q4+Q12+Q20+Q28+Q44</f>
        <v>22392264.909999993</v>
      </c>
    </row>
    <row r="53" spans="1:17" x14ac:dyDescent="0.2">
      <c r="Q53" s="4">
        <f t="shared" si="9"/>
        <v>17804429.909999993</v>
      </c>
    </row>
    <row r="54" spans="1:17" x14ac:dyDescent="0.2">
      <c r="Q54" s="4">
        <f t="shared" si="9"/>
        <v>2982092.7500000005</v>
      </c>
    </row>
    <row r="55" spans="1:17" x14ac:dyDescent="0.2">
      <c r="Q55" s="4">
        <f t="shared" si="9"/>
        <v>917567.00000000023</v>
      </c>
    </row>
    <row r="56" spans="1:17" x14ac:dyDescent="0.2">
      <c r="Q56" s="4">
        <f t="shared" si="9"/>
        <v>458783.50000000012</v>
      </c>
    </row>
    <row r="57" spans="1:17" x14ac:dyDescent="0.2">
      <c r="Q57" s="4">
        <f>Q9+Q17+Q25+Q33+Q49</f>
        <v>229391.75000000006</v>
      </c>
    </row>
    <row r="58" spans="1:17" x14ac:dyDescent="0.2">
      <c r="Q5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Abuouf</cp:lastModifiedBy>
  <dcterms:created xsi:type="dcterms:W3CDTF">2024-02-11T08:32:53Z</dcterms:created>
  <dcterms:modified xsi:type="dcterms:W3CDTF">2024-02-13T10:22:31Z</dcterms:modified>
</cp:coreProperties>
</file>