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.Ouf\Financial Analysis\"/>
    </mc:Choice>
  </mc:AlternateContent>
  <xr:revisionPtr revIDLastSave="0" documentId="13_ncr:1_{81F1444C-5A65-4063-AE2F-9EA49129C7F7}" xr6:coauthVersionLast="47" xr6:coauthVersionMax="47" xr10:uidLastSave="{00000000-0000-0000-0000-000000000000}"/>
  <bookViews>
    <workbookView xWindow="-120" yWindow="-120" windowWidth="29040" windowHeight="15840" tabRatio="906" activeTab="2" xr2:uid="{00000000-000D-0000-FFFF-FFFF00000000}"/>
  </bookViews>
  <sheets>
    <sheet name="1 - Control Menu" sheetId="4" r:id="rId1"/>
    <sheet name="2 - General Input" sheetId="5" r:id="rId2"/>
    <sheet name="6 - Key Financials" sheetId="6" r:id="rId3"/>
    <sheet name="7 - FA" sheetId="8" r:id="rId4"/>
    <sheet name="3 - Balance Sheet" sheetId="1" r:id="rId5"/>
    <sheet name="4 - Income Statement" sheetId="2" r:id="rId6"/>
    <sheet name="5 - Cash Flow" sheetId="3" r:id="rId7"/>
    <sheet name="6 - Key Financials (2)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6" l="1"/>
  <c r="G39" i="6"/>
  <c r="F39" i="6"/>
  <c r="E39" i="6"/>
  <c r="D39" i="6"/>
  <c r="F17" i="6"/>
  <c r="D14" i="6"/>
  <c r="D3" i="6"/>
  <c r="E3" i="6"/>
  <c r="F3" i="6"/>
  <c r="G3" i="6"/>
  <c r="H3" i="6"/>
  <c r="D4" i="6"/>
  <c r="E4" i="6"/>
  <c r="F4" i="6"/>
  <c r="G4" i="6"/>
  <c r="H4" i="6"/>
  <c r="D5" i="6"/>
  <c r="E5" i="6"/>
  <c r="F5" i="6"/>
  <c r="G5" i="6"/>
  <c r="H5" i="6"/>
  <c r="D6" i="6"/>
  <c r="E6" i="6"/>
  <c r="F6" i="6"/>
  <c r="G6" i="6"/>
  <c r="H6" i="6"/>
  <c r="D7" i="6"/>
  <c r="E7" i="6"/>
  <c r="F7" i="6"/>
  <c r="G7" i="6"/>
  <c r="H7" i="6"/>
  <c r="D9" i="6"/>
  <c r="E9" i="6"/>
  <c r="E14" i="6" s="1"/>
  <c r="F9" i="6"/>
  <c r="F14" i="6" s="1"/>
  <c r="G9" i="6"/>
  <c r="G14" i="6" s="1"/>
  <c r="H9" i="6"/>
  <c r="H14" i="6" s="1"/>
  <c r="D10" i="6"/>
  <c r="E10" i="6"/>
  <c r="F10" i="6"/>
  <c r="G10" i="6"/>
  <c r="H10" i="6"/>
  <c r="D11" i="6"/>
  <c r="E11" i="6"/>
  <c r="F11" i="6"/>
  <c r="G11" i="6"/>
  <c r="H11" i="6"/>
  <c r="D12" i="6"/>
  <c r="E12" i="6"/>
  <c r="F12" i="6"/>
  <c r="G12" i="6"/>
  <c r="H12" i="6"/>
  <c r="D15" i="6"/>
  <c r="D17" i="6" s="1"/>
  <c r="E15" i="6"/>
  <c r="E17" i="6" s="1"/>
  <c r="F15" i="6"/>
  <c r="G15" i="6"/>
  <c r="G17" i="6" s="1"/>
  <c r="H15" i="6"/>
  <c r="H17" i="6" s="1"/>
  <c r="D16" i="6"/>
  <c r="E16" i="6"/>
  <c r="F16" i="6"/>
  <c r="G16" i="6"/>
  <c r="H16" i="6"/>
  <c r="D18" i="6"/>
  <c r="D25" i="6" s="1"/>
  <c r="E18" i="6"/>
  <c r="E25" i="6" s="1"/>
  <c r="F18" i="6"/>
  <c r="F25" i="6" s="1"/>
  <c r="G18" i="6"/>
  <c r="G25" i="6" s="1"/>
  <c r="H18" i="6"/>
  <c r="H25" i="6" s="1"/>
  <c r="D19" i="6"/>
  <c r="E19" i="6"/>
  <c r="F19" i="6"/>
  <c r="G19" i="6"/>
  <c r="H19" i="6"/>
  <c r="D20" i="6"/>
  <c r="E20" i="6"/>
  <c r="F20" i="6"/>
  <c r="G20" i="6"/>
  <c r="H20" i="6"/>
  <c r="D21" i="6"/>
  <c r="E21" i="6"/>
  <c r="F21" i="6"/>
  <c r="G21" i="6"/>
  <c r="H21" i="6"/>
  <c r="D22" i="6"/>
  <c r="E22" i="6"/>
  <c r="F22" i="6"/>
  <c r="G22" i="6"/>
  <c r="H22" i="6"/>
  <c r="D23" i="6"/>
  <c r="E23" i="6"/>
  <c r="F23" i="6"/>
  <c r="G23" i="6"/>
  <c r="H23" i="6"/>
  <c r="D24" i="6"/>
  <c r="E24" i="6"/>
  <c r="F24" i="6"/>
  <c r="G24" i="6"/>
  <c r="H24" i="6"/>
  <c r="H2" i="6"/>
  <c r="H8" i="6" s="1"/>
  <c r="G2" i="6"/>
  <c r="G8" i="6" s="1"/>
  <c r="F2" i="6"/>
  <c r="F8" i="6" s="1"/>
  <c r="E2" i="6"/>
  <c r="E8" i="6" s="1"/>
  <c r="D2" i="6"/>
  <c r="D8" i="6" s="1"/>
</calcChain>
</file>

<file path=xl/sharedStrings.xml><?xml version="1.0" encoding="utf-8"?>
<sst xmlns="http://schemas.openxmlformats.org/spreadsheetml/2006/main" count="571" uniqueCount="476">
  <si>
    <t>Ref</t>
  </si>
  <si>
    <t xml:space="preserve">Description  </t>
  </si>
  <si>
    <t>الوصف</t>
  </si>
  <si>
    <t>Cash and Cash Equivalents</t>
  </si>
  <si>
    <t>النقديه و النقديه المقاربه</t>
  </si>
  <si>
    <t>Short Term Marketable Securities</t>
  </si>
  <si>
    <t>اسهم متداوله قصيره الاجل</t>
  </si>
  <si>
    <t>Accounts Receivable</t>
  </si>
  <si>
    <t>ذمم مدينه</t>
  </si>
  <si>
    <t xml:space="preserve">Inventory </t>
  </si>
  <si>
    <t>مخزون</t>
  </si>
  <si>
    <t>Other Current Assets</t>
  </si>
  <si>
    <t>اصول متداوله اخرى</t>
  </si>
  <si>
    <t>Total Current Assets</t>
  </si>
  <si>
    <t>مجموع الاصول المتداولة</t>
  </si>
  <si>
    <t>Fixed Assets</t>
  </si>
  <si>
    <t>اصول ثابته</t>
  </si>
  <si>
    <t>Accumulated Depreciation</t>
  </si>
  <si>
    <t>استهلاك متراكم</t>
  </si>
  <si>
    <t>Net Fixed Assets</t>
  </si>
  <si>
    <t>صافي الاصول الثابته</t>
  </si>
  <si>
    <t xml:space="preserve">Longterm Investments </t>
  </si>
  <si>
    <t>استثمارات طويله الاجل</t>
  </si>
  <si>
    <t>Investments in Other Companies</t>
  </si>
  <si>
    <t>استثمارات في شركات اخرى</t>
  </si>
  <si>
    <t>Intangibles and Other Assets</t>
  </si>
  <si>
    <t>اصول غير ملموسه</t>
  </si>
  <si>
    <t>Total Non Current Assets</t>
  </si>
  <si>
    <t>مجموع الاصول غير المتداوله</t>
  </si>
  <si>
    <t>Total Assets</t>
  </si>
  <si>
    <t>مجموع الاصول</t>
  </si>
  <si>
    <t>Accounts Payable</t>
  </si>
  <si>
    <t xml:space="preserve">ذمم دائنه </t>
  </si>
  <si>
    <t>Short Term Borrowings</t>
  </si>
  <si>
    <t>قروض قصيرة الاجل</t>
  </si>
  <si>
    <t>Short Term Portion of LT Debt</t>
  </si>
  <si>
    <t>ديون طويلة اجل استحقت الان</t>
  </si>
  <si>
    <t>Other Current Liabilities</t>
  </si>
  <si>
    <t>التزامات قصيره اخرى</t>
  </si>
  <si>
    <t>Total Current Liabilities</t>
  </si>
  <si>
    <t>مجموع الالتزامات المتداولة</t>
  </si>
  <si>
    <t>Longterm Debt / Borrowings</t>
  </si>
  <si>
    <t>دين طويل الاجل , قروض</t>
  </si>
  <si>
    <t>Other Longterm Liabilities</t>
  </si>
  <si>
    <t>التزمات اخرى طويله الاجل</t>
  </si>
  <si>
    <t>Total Non Current Liabilities</t>
  </si>
  <si>
    <t>مجموع الالتزامات غير متداولة</t>
  </si>
  <si>
    <t>Total Liabilities</t>
  </si>
  <si>
    <t>مجموع الالتزامات</t>
  </si>
  <si>
    <t>Preferred Equity</t>
  </si>
  <si>
    <t xml:space="preserve">حقوق ملكيه ممتازه </t>
  </si>
  <si>
    <t>Common Equity</t>
  </si>
  <si>
    <t>حقوق ملكيه عاديه</t>
  </si>
  <si>
    <t>Additional Paid in Capital</t>
  </si>
  <si>
    <t>اضافات إلى راس المال العامل</t>
  </si>
  <si>
    <t>Retained Earnings</t>
  </si>
  <si>
    <t>ارباح محتجزه</t>
  </si>
  <si>
    <t>Adj for Foreign Currency Transl</t>
  </si>
  <si>
    <t>تعديلات على فروق العمله الاجنبيه</t>
  </si>
  <si>
    <t>Treasury Stock</t>
  </si>
  <si>
    <t>اسهم خزينه</t>
  </si>
  <si>
    <t>Total Shareholder Equity</t>
  </si>
  <si>
    <t>مجموع حقوق الملكيه للمساهمين</t>
  </si>
  <si>
    <t>مجموع الالتزامات وحقوق الملكية</t>
  </si>
  <si>
    <t>Description</t>
  </si>
  <si>
    <t>Net Sales</t>
  </si>
  <si>
    <t>صافي الإيرادات</t>
  </si>
  <si>
    <t>Other Operating Revenues</t>
  </si>
  <si>
    <t>ايرادات تشغيلية اخرى</t>
  </si>
  <si>
    <t>Total Revenues</t>
  </si>
  <si>
    <t>مجموع الايرادات</t>
  </si>
  <si>
    <t>Cost of Goods Sold</t>
  </si>
  <si>
    <t>تكلفة الإيرادات</t>
  </si>
  <si>
    <t>Other Operating Expenses</t>
  </si>
  <si>
    <t>مصاريف تشغيلية اخرى</t>
  </si>
  <si>
    <t>Total Direct Expenses</t>
  </si>
  <si>
    <t>مجموع المصاريف المباشرة</t>
  </si>
  <si>
    <t>Selling, General &amp; Administrative</t>
  </si>
  <si>
    <t>مصاريف بيعية وادارية وعامة</t>
  </si>
  <si>
    <t>Operating Income</t>
  </si>
  <si>
    <t>الدخل التشغيلي</t>
  </si>
  <si>
    <t>Interest Expenses</t>
  </si>
  <si>
    <t>المصاريف الفوائد</t>
  </si>
  <si>
    <t>Foreign Exchange (Loss) Gain</t>
  </si>
  <si>
    <t>فرق عملة ربح او خسارة</t>
  </si>
  <si>
    <t>Associated Company (Loss) Gain</t>
  </si>
  <si>
    <t>شركة مرتبطة ربح  او خسارة</t>
  </si>
  <si>
    <t>Other NonOperating (Loss) Gain</t>
  </si>
  <si>
    <t>اخرى غير تشغيلية ربح او خسارة</t>
  </si>
  <si>
    <t>Income Tax Expense</t>
  </si>
  <si>
    <t>الزكاة</t>
  </si>
  <si>
    <t>Reserve Charges</t>
  </si>
  <si>
    <t>عمليات تحفظ</t>
  </si>
  <si>
    <t>Income Before Extra Ord Items</t>
  </si>
  <si>
    <t>الدخل قبل البنود غير الاعتيادية</t>
  </si>
  <si>
    <t>Extra Ordinary Items (Loss) Gain</t>
  </si>
  <si>
    <t>البنود غير الاعتيادية (ربح او خسارة)</t>
  </si>
  <si>
    <t>Tax Effects of Extraordinary Items</t>
  </si>
  <si>
    <t>تاثير الزكاة للبنود الغير العادية</t>
  </si>
  <si>
    <t>Minority Interests</t>
  </si>
  <si>
    <t>فوائد الاقلية</t>
  </si>
  <si>
    <t>Net Income</t>
  </si>
  <si>
    <t>صافي الدخل</t>
  </si>
  <si>
    <t>Primary EPS</t>
  </si>
  <si>
    <t>عائد الحصة الاولي</t>
  </si>
  <si>
    <t>Earnings Before Int &amp; Taxes</t>
  </si>
  <si>
    <t>العائد قبل الفائدة والزكاة</t>
  </si>
  <si>
    <t>Depreciation &amp; Amortization</t>
  </si>
  <si>
    <t>الاستهلاك والاطفاء</t>
  </si>
  <si>
    <t>Research &amp; Devel Expenses</t>
  </si>
  <si>
    <t>مصاريف التطوير والبحث</t>
  </si>
  <si>
    <t>Capitalized Interest Expense</t>
  </si>
  <si>
    <t>مصاريف فوائد الرأسمالية</t>
  </si>
  <si>
    <t>Interest Income</t>
  </si>
  <si>
    <t>الدخل من الفوائد</t>
  </si>
  <si>
    <t>Total Non Operating Expenses</t>
  </si>
  <si>
    <t>مجموع الدخل من العمليات غير التشغيلية</t>
  </si>
  <si>
    <t>Total Extra Ordinary Items</t>
  </si>
  <si>
    <t>مجموع البنود غير الاعتيادية</t>
  </si>
  <si>
    <t>Tax Rate</t>
  </si>
  <si>
    <t>معدل الفائدة</t>
  </si>
  <si>
    <t>Depreciation and Amortization</t>
  </si>
  <si>
    <t>(Increase) Decrease Defer Taxes</t>
  </si>
  <si>
    <t>(Gain) Loss on Sale of Assets</t>
  </si>
  <si>
    <t>الربح او الخساره من بيع اصول</t>
  </si>
  <si>
    <t>(Increase) Decrease Current Assets</t>
  </si>
  <si>
    <t>زياده او نقص في الاصول المتدوله</t>
  </si>
  <si>
    <t>Increase (Decrease) Current Liab</t>
  </si>
  <si>
    <t>زياده او نقص في الالتزامات المتدوله</t>
  </si>
  <si>
    <t>Cash Flow from Operations</t>
  </si>
  <si>
    <t>التدفق النقدي من العمليات التشغيليه</t>
  </si>
  <si>
    <t>Capital Expenditures</t>
  </si>
  <si>
    <t>مصاريف راسماليه</t>
  </si>
  <si>
    <t>Acquisition in Other Co's</t>
  </si>
  <si>
    <t>الحيازة في شركات اخرى</t>
  </si>
  <si>
    <t>Proceeds from Sales of Assets</t>
  </si>
  <si>
    <t>التحصيلات من بيع الاصول</t>
  </si>
  <si>
    <t>Purchases of Investments</t>
  </si>
  <si>
    <t>شراء استثمارات</t>
  </si>
  <si>
    <t>Sale of Investments</t>
  </si>
  <si>
    <t>بيع استثمارات</t>
  </si>
  <si>
    <t>Other Investment Activities</t>
  </si>
  <si>
    <t>أي نشاطات اسثماريه اخرى</t>
  </si>
  <si>
    <t>Cash Provided (Used) from Investmts</t>
  </si>
  <si>
    <t>النقد المحصول عليه او المستخدم في الاستثمارات</t>
  </si>
  <si>
    <t>Proceeds from Borrowings</t>
  </si>
  <si>
    <t>المتحصلات من الاقتراض</t>
  </si>
  <si>
    <t>Payments on Borrowings</t>
  </si>
  <si>
    <t>المدفوعات إلى المقرضين</t>
  </si>
  <si>
    <t>Dividends Paid to Shareholders</t>
  </si>
  <si>
    <t>التوزيعات المدفوعه للمساهمين</t>
  </si>
  <si>
    <t>Proceeds from Minority Interest</t>
  </si>
  <si>
    <t>المتحصلات من الفوائد الاصليه</t>
  </si>
  <si>
    <t>Issue Stock / Exercise Options</t>
  </si>
  <si>
    <t>اصدار اسهم و اصدار خيارات</t>
  </si>
  <si>
    <t>Purchase / Retire Common Stock</t>
  </si>
  <si>
    <t>مشتريات الاسهم العادية</t>
  </si>
  <si>
    <t>Other Financing Activities</t>
  </si>
  <si>
    <t>أي نشاطات تمويليه  اخرى</t>
  </si>
  <si>
    <t>Cash Provided (Used) from Financing</t>
  </si>
  <si>
    <t>أي نقديه يحصل عليها او تستخدم من التمويل</t>
  </si>
  <si>
    <t>Increase (Decrease) to Cash</t>
  </si>
  <si>
    <t>زياده او نقص في النقديه</t>
  </si>
  <si>
    <t>Beginning Cash Balance</t>
  </si>
  <si>
    <t>رصيد الصندوق اول الفتره</t>
  </si>
  <si>
    <t>Ending Cash Balance</t>
  </si>
  <si>
    <t>رصيد الصندوق اخر الفتره</t>
  </si>
  <si>
    <t>Check: Should agree to Balance Sheet</t>
  </si>
  <si>
    <t>يجب آن يتوافق مع الميزانيه</t>
  </si>
  <si>
    <t>Income before ExtraOrd Items</t>
  </si>
  <si>
    <t>الدخل قبل البنود غير الاعتياديه</t>
  </si>
  <si>
    <t>Interest Expense</t>
  </si>
  <si>
    <t>مصروف الفوائد</t>
  </si>
  <si>
    <t>مصروف الراسماليه</t>
  </si>
  <si>
    <t xml:space="preserve">مصروف ضريبه الدخل </t>
  </si>
  <si>
    <t>احداث احتياطيه</t>
  </si>
  <si>
    <t>الاستهلاكات و الاضفاءات</t>
  </si>
  <si>
    <t>EBITDA</t>
  </si>
  <si>
    <t>Operating Cash Flow</t>
  </si>
  <si>
    <t>التدفق من العمليات التشغيليه</t>
  </si>
  <si>
    <t>Investment Cash Flows</t>
  </si>
  <si>
    <t>التدفق من العمليات الاستثماريه</t>
  </si>
  <si>
    <t>Preferred Dividends Paid (fixed)</t>
  </si>
  <si>
    <t>مدفوعات توزيعات اسهم ممتازه ثابته</t>
  </si>
  <si>
    <t>Redemption of Fixed Obligations</t>
  </si>
  <si>
    <t>تناهي الالتزامات الثابتة</t>
  </si>
  <si>
    <t xml:space="preserve">Other Critical Outlays </t>
  </si>
  <si>
    <t xml:space="preserve">مدفوعات حساسه و هامه اخرى </t>
  </si>
  <si>
    <t>Free Cash Flow</t>
  </si>
  <si>
    <t>التدفق النقدي</t>
  </si>
  <si>
    <t>Current Assets</t>
  </si>
  <si>
    <t>اصول متداوله</t>
  </si>
  <si>
    <t>Current Liabilities</t>
  </si>
  <si>
    <t>التزامات متداوله</t>
  </si>
  <si>
    <t>Working Capital</t>
  </si>
  <si>
    <t>النقديه و معادلاتها</t>
  </si>
  <si>
    <t>Marketable Securities</t>
  </si>
  <si>
    <t>الاسهم القابله للتداول  في السوق</t>
  </si>
  <si>
    <t>Notes Receivable</t>
  </si>
  <si>
    <t>اوراق قبض</t>
  </si>
  <si>
    <t>مجمو ع الالتزامات المتداولة</t>
  </si>
  <si>
    <t>Long Term Debt</t>
  </si>
  <si>
    <t>التزامات طويله الاجل</t>
  </si>
  <si>
    <t>حقوق ملكيه ممتازه</t>
  </si>
  <si>
    <t>Liquid Capital</t>
  </si>
  <si>
    <t>راس المال السائل</t>
  </si>
  <si>
    <t>NonDepreciable Fixed Assets</t>
  </si>
  <si>
    <t>اصول ثابته غير قابله للاستهلاك</t>
  </si>
  <si>
    <t>Deferred Taxes</t>
  </si>
  <si>
    <t>اطفاء</t>
  </si>
  <si>
    <t>Goodwill Write Off</t>
  </si>
  <si>
    <t>الشهره</t>
  </si>
  <si>
    <t>No of Common Shares o/s</t>
  </si>
  <si>
    <t>عدد الاسهم  العاديه</t>
  </si>
  <si>
    <t>Par Value of Common Stock</t>
  </si>
  <si>
    <t>سعر السهم العادي</t>
  </si>
  <si>
    <t>No of Preferred Shares o/s</t>
  </si>
  <si>
    <t>عدد الاسهم الممتازه</t>
  </si>
  <si>
    <t>Par Value of Preferred Stock</t>
  </si>
  <si>
    <t>سعر السهم الممتاز</t>
  </si>
  <si>
    <t>Market Price of Common Stock</t>
  </si>
  <si>
    <t>سعر السهم العادي في السوق</t>
  </si>
  <si>
    <t>Market Price of Preferred Stock</t>
  </si>
  <si>
    <t>سعر السهم  الممتاز في السوق</t>
  </si>
  <si>
    <t>Preferred Dividends in Arrears</t>
  </si>
  <si>
    <t>توزيعات الاسهم الممتازه</t>
  </si>
  <si>
    <t>Liquidating value of Preferred Stk</t>
  </si>
  <si>
    <t>سعر تحويل الاسهم الممتازه  إلى سيوله</t>
  </si>
  <si>
    <t>Book Value per Share</t>
  </si>
  <si>
    <t>سعر الحصة الواحدة دفتريا</t>
  </si>
  <si>
    <t>Dividends per Common Share</t>
  </si>
  <si>
    <t>التوزيعات  سهم عادي</t>
  </si>
  <si>
    <t>Dividend Payout Ratio</t>
  </si>
  <si>
    <t>نسبه التوزيعات الخارجيه</t>
  </si>
  <si>
    <t>Cash Dividends to Preferred Stock</t>
  </si>
  <si>
    <t>نسبه التوزيعات النقديه الى الاسهم</t>
  </si>
  <si>
    <t>Cash Dividends to Common Stock</t>
  </si>
  <si>
    <t>Total Dividends Paid</t>
  </si>
  <si>
    <t>مجموع التوزيعات المدفوعه</t>
  </si>
  <si>
    <t>3-2005</t>
  </si>
  <si>
    <t>3-2006</t>
  </si>
  <si>
    <t>3-2007</t>
  </si>
  <si>
    <t>3-2008</t>
  </si>
  <si>
    <t>3-2009</t>
  </si>
  <si>
    <t>4-2005</t>
  </si>
  <si>
    <t>4-2006</t>
  </si>
  <si>
    <t>4-2007</t>
  </si>
  <si>
    <t>4-2008</t>
  </si>
  <si>
    <t>4-2009</t>
  </si>
  <si>
    <t>5-2005</t>
  </si>
  <si>
    <t>5-2006</t>
  </si>
  <si>
    <t>5-2007</t>
  </si>
  <si>
    <t>5-2008</t>
  </si>
  <si>
    <t>5-2009</t>
  </si>
  <si>
    <t>6-2005</t>
  </si>
  <si>
    <t>6-2006</t>
  </si>
  <si>
    <t>6-2007</t>
  </si>
  <si>
    <t>6-2008</t>
  </si>
  <si>
    <t>6-2009</t>
  </si>
  <si>
    <t>Financial Analysis &amp; Forecasting</t>
  </si>
  <si>
    <t>التحليل المالي  و التنبؤ</t>
  </si>
  <si>
    <t>Purpose of Spreadsheet:</t>
  </si>
  <si>
    <t>الهدف من اوراق العمل</t>
  </si>
  <si>
    <t>Revised:</t>
  </si>
  <si>
    <t>active</t>
  </si>
  <si>
    <t>Wksh2</t>
  </si>
  <si>
    <t>Wksh3</t>
  </si>
  <si>
    <t>Wksh4</t>
  </si>
  <si>
    <t xml:space="preserve">To illustrate concepts related to financial analysis and forecasting. </t>
  </si>
  <si>
    <t>Wksh5</t>
  </si>
  <si>
    <t>Wksh6</t>
  </si>
  <si>
    <t xml:space="preserve">The financial analysis uses a combination of ratios and industry averages to </t>
  </si>
  <si>
    <t>Wksh7</t>
  </si>
  <si>
    <t>Wksh8</t>
  </si>
  <si>
    <t>evaluate the financial performance of the company. Trend line graphs are also</t>
  </si>
  <si>
    <t>Wksh9</t>
  </si>
  <si>
    <t>Wksh10</t>
  </si>
  <si>
    <t>generated, comparing the company's performance with the industry averages.</t>
  </si>
  <si>
    <t>Wksh11</t>
  </si>
  <si>
    <t>Wksh12</t>
  </si>
  <si>
    <t xml:space="preserve">Finally, the historical information is used to prepare a set of pro forma </t>
  </si>
  <si>
    <t>Wksh13</t>
  </si>
  <si>
    <t>Wksh14</t>
  </si>
  <si>
    <t>financial statements using both linear and non-linear functions.</t>
  </si>
  <si>
    <t>Wksh15</t>
  </si>
  <si>
    <t>Wksh16</t>
  </si>
  <si>
    <t xml:space="preserve">                                                                       من اجل توضيح المفاهيم المتعلقه بالتحليل المالي و التبؤ                                                               </t>
  </si>
  <si>
    <t xml:space="preserve">                                                                                                                 التحليل المالي يستخدم مجموعه من النسب و متوسطات الصناعه                                                     </t>
  </si>
  <si>
    <t>عناوين الاوراق</t>
  </si>
  <si>
    <t xml:space="preserve"> يقيم الاداء المالي للشركه . رسومات  توضح الاتجاهات مقارنه اداء الشركه مع متوسطات الصناعه                </t>
  </si>
  <si>
    <t>اخر المعلومات التاريخيه يتم استخدامها لاعداد مجموعه من التشكيلات الماليه و القوئم باستخدام الدوال الخطيه و غير الخطيه</t>
  </si>
  <si>
    <t>Required Inputs:</t>
  </si>
  <si>
    <t>المدخلات المطلوبه</t>
  </si>
  <si>
    <t>You will need to collect financial statements for several reporting periods. If you</t>
  </si>
  <si>
    <t>want to benchmark the performance against the industry, then you will also need</t>
  </si>
  <si>
    <t>to collect industry averages. The spreadsheet is setup to capture five reporting</t>
  </si>
  <si>
    <t>periods (annual, quarterly, monthly). All input fields are highlighted in yellow.</t>
  </si>
  <si>
    <t xml:space="preserve">For best results, SEC Filings are suggested since these reports provide more </t>
  </si>
  <si>
    <t>detail than published financial statements.</t>
  </si>
  <si>
    <t xml:space="preserve">                                                     سوف يتطلب منك ان تجمع القوائم الماليه و التقارير من عده فترات .</t>
  </si>
  <si>
    <t xml:space="preserve">                                               اذا اردت ان تتابع بالمقارنه لاداء الشركه نسبه الى المعيار الصناعي  فانه يتطلب منك ايضا ان تجمع </t>
  </si>
  <si>
    <t xml:space="preserve">                                     معلومات عن متوسط الصناعه ,اعدت اوراق العمل لتغطي خمسه فترات ماليه ( annual, quarterly , monthly,)</t>
  </si>
  <si>
    <t xml:space="preserve">                                       كل المدخلات يتم اظهارها بالاصفر . للحصول على افضل النتائج يتم اعتماد قوائم ماليه و فقا لمؤسسه sec</t>
  </si>
  <si>
    <t xml:space="preserve">Note: A small red triangle in the upper right corner of a cell indicates that a comment has </t>
  </si>
  <si>
    <t>been inserted. Point your mouse over the cell and the comment will appear.</t>
  </si>
  <si>
    <t xml:space="preserve">                             المثلث الاحمر الصغير في الزاويه العلويه للخليه يشير الى وجود ملاحظه  , مرر الفأره على هذا الموضع و الملاحظه ستظهر</t>
  </si>
  <si>
    <t>If a cell appears in red, this indicates a warning concerning a calculation.</t>
  </si>
  <si>
    <t>اذا ظهرت الخليه باللون الاحمر هذا يشير الى تحذير في الاحتساب</t>
  </si>
  <si>
    <t>Worksheets:                                                                                             اوراق العمل</t>
  </si>
  <si>
    <t xml:space="preserve">اوراق العمل         </t>
  </si>
  <si>
    <t>This spreadsheet consists of the following worksheets, divided into three sections:</t>
  </si>
  <si>
    <t>اوراق العمل تتكون من الاوراق التاليه مقسومه الى ثلاثه اقسام :</t>
  </si>
  <si>
    <t>A) Input Worksheets for financial analysis using historical data:</t>
  </si>
  <si>
    <t>المدخلات للتحليل المالي باستخدام المعلومات التاريخيه</t>
  </si>
  <si>
    <t>Worksheet</t>
  </si>
  <si>
    <t>Title</t>
  </si>
  <si>
    <t xml:space="preserve">العنوان </t>
  </si>
  <si>
    <t>Purpose</t>
  </si>
  <si>
    <t>Genaral in put</t>
  </si>
  <si>
    <t>مدخلات عامة</t>
  </si>
  <si>
    <t>Enter general information here - used on several worksheets.</t>
  </si>
  <si>
    <t>Balance Sheet</t>
  </si>
  <si>
    <t>ميزانيه</t>
  </si>
  <si>
    <t>Enter comparative balances sheets for up to five periods.</t>
  </si>
  <si>
    <t>Income Statement</t>
  </si>
  <si>
    <t xml:space="preserve">قائمه دخل </t>
  </si>
  <si>
    <t>Cash Flow Statement</t>
  </si>
  <si>
    <t>تدفق نقدي</t>
  </si>
  <si>
    <t xml:space="preserve">Caution: If you enter less than five years of historical information, certain worksheet </t>
  </si>
  <si>
    <t>تحذير</t>
  </si>
  <si>
    <t>formulas may have to be revised.</t>
  </si>
  <si>
    <t>B) Output Worksheets for evaluating financial performance:</t>
  </si>
  <si>
    <t>اوراق العمل المتعلقه بتقييم الاداء المالي</t>
  </si>
  <si>
    <t>Key Financial Data</t>
  </si>
  <si>
    <t>معلومات ماليه هامه</t>
  </si>
  <si>
    <t>Calculates key financial information for further analysis.</t>
  </si>
  <si>
    <t>Ratio Analysis</t>
  </si>
  <si>
    <t>تحليل النسب</t>
  </si>
  <si>
    <t>Calculates a series of ratios for further analysis.</t>
  </si>
  <si>
    <t>Benchmark Analysis</t>
  </si>
  <si>
    <t>التحليل بالمقارنه مع المعيار الصناعي</t>
  </si>
  <si>
    <t>Compare ratio analysis to industry averages.</t>
  </si>
  <si>
    <t>Horizontal Analysis</t>
  </si>
  <si>
    <t xml:space="preserve">تحليل افقي </t>
  </si>
  <si>
    <t>Horizontal analysis with corresponding trend lines.</t>
  </si>
  <si>
    <t>Vertical Analysis</t>
  </si>
  <si>
    <t>تحليل عمودي</t>
  </si>
  <si>
    <t>Common size financials in percentages and graphs.</t>
  </si>
  <si>
    <t>C) Pro Forma / Forecasted Financials for Budgeting:</t>
  </si>
  <si>
    <t>التنبؤ المالي</t>
  </si>
  <si>
    <t>Pro Forma - Simple</t>
  </si>
  <si>
    <t>تصورات و اشكال بسيطه</t>
  </si>
  <si>
    <t>Set of pro forma financials using simple assumptions</t>
  </si>
  <si>
    <t>Pro Forma - Regression</t>
  </si>
  <si>
    <t>تصورات و اشكال انحدار</t>
  </si>
  <si>
    <t>Set of pro forma financials using linear trending</t>
  </si>
  <si>
    <t>Pro Forma - Exponential</t>
  </si>
  <si>
    <t>تصورات و اشكال اساسيه</t>
  </si>
  <si>
    <t>Set of pro forma financials using exponential smoothing</t>
  </si>
  <si>
    <t>Scenario Analysis</t>
  </si>
  <si>
    <t>تحليل السيناريو</t>
  </si>
  <si>
    <t>Example of Scenario Analysis and Goal Seek Analysis</t>
  </si>
  <si>
    <t>Budget Analysis</t>
  </si>
  <si>
    <t>تحليل الموازنات</t>
  </si>
  <si>
    <t>Preliminary budget analysis</t>
  </si>
  <si>
    <t>Final Budgets</t>
  </si>
  <si>
    <t>الموازنه النهائيه</t>
  </si>
  <si>
    <t>Set of budgets per various assumptions and forecasts.</t>
  </si>
  <si>
    <t xml:space="preserve">General Input Panel   لوحه الادخال العامه   </t>
  </si>
  <si>
    <t>Home</t>
  </si>
  <si>
    <t xml:space="preserve">The following general information should be entered:المعلومات العامه التاليه يجب ادخالها </t>
  </si>
  <si>
    <t>Note: Sample data has been entered in the input cells to help you get startedمعلومات على شكل مثال تم ادخالها لتساعدك للبدء.</t>
  </si>
  <si>
    <t>2-1</t>
  </si>
  <si>
    <t>Name of Company =&gt;  اسم الشركه</t>
  </si>
  <si>
    <t>2-2</t>
  </si>
  <si>
    <t>Reporting Periods =&gt;  فتره التقرير</t>
  </si>
  <si>
    <t>Annual  سنوى</t>
  </si>
  <si>
    <t>(Annual, Semi-annual, Quarterly or Monthly)</t>
  </si>
  <si>
    <t>(سنوي  ,نصف سنوي   ,ربع شهري    ,شهري)</t>
  </si>
  <si>
    <t>2-3</t>
  </si>
  <si>
    <t xml:space="preserve">Number of Days in Reporting Period are  عدد الايام التى يغطيها التقرير  </t>
  </si>
  <si>
    <t xml:space="preserve"> </t>
  </si>
  <si>
    <t>What reporting periods will be entered?  ماهي الفترات التى سيتم ادخال الفتره الماليه</t>
  </si>
  <si>
    <t>2-4</t>
  </si>
  <si>
    <t xml:space="preserve">Most Current Period  الفتره الماليه </t>
  </si>
  <si>
    <t>(1999, July 1998, 6/30/97, etc.)</t>
  </si>
  <si>
    <t>2-5</t>
  </si>
  <si>
    <t>Previous Period  الفتره السابقه</t>
  </si>
  <si>
    <t>2-6</t>
  </si>
  <si>
    <t>2nd Previous Period  الفتره السابقه الثانيه</t>
  </si>
  <si>
    <t>2-7</t>
  </si>
  <si>
    <t>3rd Previous Period  الفتره السابقه الثالثه</t>
  </si>
  <si>
    <t>2-8</t>
  </si>
  <si>
    <t>4th Previous Period  الفتره السابقه الرابعه</t>
  </si>
  <si>
    <t>2-9</t>
  </si>
  <si>
    <t xml:space="preserve">Number of historical periods to be analyzed عدد الفترات التاريخيه التى سيتم تحقيقها </t>
  </si>
  <si>
    <t>How are the amounts expressed in the financial statements? كيف سيتم التعبير عن المبالغ في القوائم الماليه</t>
  </si>
  <si>
    <t>(such as: in millions of dollars, thousands of Canadian dollars, etc.)  ..... مثال: بملايين الدولارات , بالالاف</t>
  </si>
  <si>
    <t>2-10</t>
  </si>
  <si>
    <t>millions of dollars</t>
  </si>
  <si>
    <t>Market Capitalization:</t>
  </si>
  <si>
    <t>رسمله السوق</t>
  </si>
  <si>
    <t>Market Cap - Common Stk</t>
  </si>
  <si>
    <t>رسمله الاسهم العاديه</t>
  </si>
  <si>
    <t>Market Cap - Preferred Stk</t>
  </si>
  <si>
    <t>رسمله الاسهم  الممتازه</t>
  </si>
  <si>
    <t>Total Market Capitalization</t>
  </si>
  <si>
    <t>مجموع رسملة السوق</t>
  </si>
  <si>
    <t>Present Value:</t>
  </si>
  <si>
    <t>القيمه الحاليه</t>
  </si>
  <si>
    <t>Normalized Cash Flow Weight %'s</t>
  </si>
  <si>
    <t>وزن التدفق النقدي العادي</t>
  </si>
  <si>
    <t>Normalized Cash Flow</t>
  </si>
  <si>
    <t>التدفق النقدي العادي</t>
  </si>
  <si>
    <t xml:space="preserve">Number of Future Periods </t>
  </si>
  <si>
    <t xml:space="preserve">عدد الفترات المستقبليه </t>
  </si>
  <si>
    <t xml:space="preserve">Required Rate of Return </t>
  </si>
  <si>
    <t>معدل العائد المطلوب</t>
  </si>
  <si>
    <t>Present Value of Free Cash Flow</t>
  </si>
  <si>
    <t>القيمه الحاليه للتدفق النقدي</t>
  </si>
  <si>
    <t>Present Value of Selling Price</t>
  </si>
  <si>
    <t>القيمه الحاليه لاسعار البيع</t>
  </si>
  <si>
    <t>&lt;= estimated selling price</t>
  </si>
  <si>
    <t>Present Value of Business</t>
  </si>
  <si>
    <t>القيمه الحاليه للاسعار</t>
  </si>
  <si>
    <t>Revenue Multiplier:</t>
  </si>
  <si>
    <t>معامل  معدل الدخل</t>
  </si>
  <si>
    <t>Recent Gross Revenues</t>
  </si>
  <si>
    <t>اجمالي الايراد مؤخرا</t>
  </si>
  <si>
    <t>Average Competitive Rev Multiplier</t>
  </si>
  <si>
    <t>معامل المتوسط المنافس</t>
  </si>
  <si>
    <t>Value based on Revenue Multiple</t>
  </si>
  <si>
    <t>القيمه المقامه بناء على مضروب الايراد</t>
  </si>
  <si>
    <t>Capitalization of Earnings:</t>
  </si>
  <si>
    <t xml:space="preserve">رسمله الايرادات </t>
  </si>
  <si>
    <t>Normalized Net Income Weights %</t>
  </si>
  <si>
    <t>الوزن الصافي لدخل العادي</t>
  </si>
  <si>
    <t xml:space="preserve">Normalized Net Income   </t>
  </si>
  <si>
    <t>صافي الدخل العادي</t>
  </si>
  <si>
    <t>Capitalization Rate</t>
  </si>
  <si>
    <t>رسمله المعدل</t>
  </si>
  <si>
    <t>Nominal Growth Rate</t>
  </si>
  <si>
    <t>معدل النمو الرقمي</t>
  </si>
  <si>
    <t>Net Capitalization Rate</t>
  </si>
  <si>
    <t>صافي معدل الرسمله</t>
  </si>
  <si>
    <t>Value based on Earnings</t>
  </si>
  <si>
    <t>القيمه مبنيه على الايراد</t>
  </si>
  <si>
    <t>Operating Leverage</t>
  </si>
  <si>
    <t>الرافعه التشغيليه</t>
  </si>
  <si>
    <t>Financial Leverage</t>
  </si>
  <si>
    <t>الرافعه الماليه</t>
  </si>
  <si>
    <t>Total Leverage</t>
  </si>
  <si>
    <t>مجموع الرفع</t>
  </si>
  <si>
    <t>Check Totals</t>
  </si>
  <si>
    <t>فحص  المجموع</t>
  </si>
  <si>
    <t>NOPAT / Operating Indicators:</t>
  </si>
  <si>
    <t>NOPAT/مححددات التشغيل</t>
  </si>
  <si>
    <t>Net Interest Expense After Tax</t>
  </si>
  <si>
    <t>مصروف صافي الفوائد بعد الضريبه</t>
  </si>
  <si>
    <t>Interest Bearing Liabilities</t>
  </si>
  <si>
    <t xml:space="preserve">NOPAT  </t>
  </si>
  <si>
    <t>التشغيلي</t>
  </si>
  <si>
    <t>Operating Working Capital</t>
  </si>
  <si>
    <t>صافي راس المال العامل</t>
  </si>
  <si>
    <t>Net Longterm Assets</t>
  </si>
  <si>
    <t>صافي الاصول طويله الاجل</t>
  </si>
  <si>
    <t>Net Debt</t>
  </si>
  <si>
    <t>صافي الالتزامات</t>
  </si>
  <si>
    <t>Net Assets</t>
  </si>
  <si>
    <t>صافي الاصول</t>
  </si>
  <si>
    <t>Net Capital</t>
  </si>
  <si>
    <t xml:space="preserve">صافي راس المال </t>
  </si>
  <si>
    <t>Operating ROA</t>
  </si>
  <si>
    <t>العائد على الاصول التشغيلي</t>
  </si>
  <si>
    <t>Operating WC Turnover</t>
  </si>
  <si>
    <t>معدل دوران راس المال العامل التشغيلي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</si>
</sst>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5" x14ac:knownFonts="1">
    <font>
      <sz val="11"/>
      <color theme="1"/>
      <name val="Arial"/>
      <family val="2"/>
      <scheme val="minor"/>
    </font>
    <font>
      <i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  <scheme val="minor"/>
    </font>
    <font>
      <b/>
      <i/>
      <sz val="10"/>
      <name val="Arial"/>
      <family val="2"/>
    </font>
    <font>
      <u/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5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name val="Arial"/>
      <family val="2"/>
    </font>
    <font>
      <b/>
      <sz val="12"/>
      <color indexed="9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sz val="11"/>
      <color theme="1"/>
      <name val="Arial"/>
      <family val="2"/>
      <scheme val="minor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37" fontId="0" fillId="2" borderId="0" xfId="0" applyNumberFormat="1" applyFill="1"/>
    <xf numFmtId="0" fontId="0" fillId="0" borderId="1" xfId="0" applyBorder="1"/>
    <xf numFmtId="37" fontId="0" fillId="2" borderId="1" xfId="0" applyNumberFormat="1" applyFill="1" applyBorder="1"/>
    <xf numFmtId="0" fontId="2" fillId="3" borderId="0" xfId="0" applyFont="1" applyFill="1"/>
    <xf numFmtId="37" fontId="2" fillId="3" borderId="0" xfId="0" applyNumberFormat="1" applyFont="1" applyFill="1"/>
    <xf numFmtId="37" fontId="0" fillId="4" borderId="0" xfId="0" applyNumberFormat="1" applyFill="1"/>
    <xf numFmtId="49" fontId="3" fillId="0" borderId="0" xfId="0" applyNumberFormat="1" applyFont="1" applyAlignment="1">
      <alignment horizontal="center"/>
    </xf>
    <xf numFmtId="37" fontId="4" fillId="3" borderId="0" xfId="0" applyNumberFormat="1" applyFont="1" applyFill="1"/>
    <xf numFmtId="0" fontId="2" fillId="3" borderId="2" xfId="0" applyFont="1" applyFill="1" applyBorder="1"/>
    <xf numFmtId="37" fontId="2" fillId="3" borderId="2" xfId="0" applyNumberFormat="1" applyFont="1" applyFill="1" applyBorder="1"/>
    <xf numFmtId="0" fontId="5" fillId="0" borderId="0" xfId="0" applyFont="1"/>
    <xf numFmtId="3" fontId="0" fillId="2" borderId="0" xfId="0" applyNumberFormat="1" applyFill="1"/>
    <xf numFmtId="3" fontId="5" fillId="0" borderId="0" xfId="0" applyNumberFormat="1" applyFont="1"/>
    <xf numFmtId="37" fontId="5" fillId="0" borderId="0" xfId="0" applyNumberFormat="1" applyFont="1"/>
    <xf numFmtId="0" fontId="5" fillId="0" borderId="2" xfId="0" applyFont="1" applyBorder="1"/>
    <xf numFmtId="37" fontId="5" fillId="0" borderId="2" xfId="0" applyNumberFormat="1" applyFont="1" applyBorder="1"/>
    <xf numFmtId="3" fontId="0" fillId="4" borderId="0" xfId="0" applyNumberFormat="1" applyFill="1"/>
    <xf numFmtId="10" fontId="0" fillId="0" borderId="0" xfId="0" applyNumberFormat="1"/>
    <xf numFmtId="0" fontId="0" fillId="0" borderId="0" xfId="0" applyAlignment="1">
      <alignment horizontal="center"/>
    </xf>
    <xf numFmtId="37" fontId="0" fillId="0" borderId="0" xfId="0" applyNumberFormat="1"/>
    <xf numFmtId="0" fontId="3" fillId="0" borderId="0" xfId="0" applyFont="1"/>
    <xf numFmtId="0" fontId="1" fillId="0" borderId="0" xfId="0" applyFont="1"/>
    <xf numFmtId="0" fontId="7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1" fontId="0" fillId="0" borderId="0" xfId="0" applyNumberFormat="1" applyAlignment="1">
      <alignment horizontal="center"/>
    </xf>
    <xf numFmtId="3" fontId="0" fillId="0" borderId="0" xfId="0" applyNumberFormat="1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0" fontId="13" fillId="0" borderId="0" xfId="0" applyFont="1"/>
    <xf numFmtId="14" fontId="13" fillId="0" borderId="0" xfId="0" applyNumberFormat="1" applyFont="1"/>
    <xf numFmtId="0" fontId="14" fillId="6" borderId="0" xfId="0" applyFont="1" applyFill="1" applyAlignment="1">
      <alignment horizontal="center"/>
    </xf>
    <xf numFmtId="0" fontId="16" fillId="6" borderId="0" xfId="1" applyFont="1" applyFill="1" applyAlignment="1" applyProtection="1">
      <alignment horizontal="center"/>
    </xf>
    <xf numFmtId="0" fontId="0" fillId="7" borderId="0" xfId="0" applyFill="1"/>
    <xf numFmtId="0" fontId="15" fillId="0" borderId="0" xfId="1" applyAlignment="1" applyProtection="1">
      <alignment horizontal="left"/>
    </xf>
    <xf numFmtId="0" fontId="15" fillId="0" borderId="0" xfId="1" applyFill="1" applyAlignment="1" applyProtection="1">
      <alignment horizontal="right"/>
    </xf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5" fillId="0" borderId="0" xfId="1" applyAlignment="1" applyProtection="1"/>
    <xf numFmtId="0" fontId="15" fillId="0" borderId="0" xfId="1" applyFill="1" applyAlignment="1" applyProtection="1"/>
    <xf numFmtId="0" fontId="18" fillId="3" borderId="0" xfId="0" applyFont="1" applyFill="1"/>
    <xf numFmtId="0" fontId="19" fillId="6" borderId="0" xfId="0" applyFont="1" applyFill="1" applyAlignment="1">
      <alignment horizontal="center"/>
    </xf>
    <xf numFmtId="0" fontId="20" fillId="0" borderId="0" xfId="0" applyFont="1"/>
    <xf numFmtId="0" fontId="21" fillId="0" borderId="0" xfId="0" applyFont="1"/>
    <xf numFmtId="0" fontId="0" fillId="4" borderId="0" xfId="0" applyFill="1"/>
    <xf numFmtId="0" fontId="0" fillId="2" borderId="6" xfId="0" applyFill="1" applyBorder="1"/>
    <xf numFmtId="1" fontId="0" fillId="2" borderId="6" xfId="0" applyNumberFormat="1" applyFill="1" applyBorder="1"/>
    <xf numFmtId="0" fontId="22" fillId="0" borderId="0" xfId="0" applyFont="1"/>
    <xf numFmtId="0" fontId="17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5" borderId="0" xfId="0" applyFont="1" applyFill="1" applyAlignment="1">
      <alignment horizontal="center" vertical="center" shrinkToFit="1"/>
    </xf>
    <xf numFmtId="0" fontId="0" fillId="5" borderId="0" xfId="0" applyFill="1" applyAlignment="1">
      <alignment shrinkToFit="1"/>
    </xf>
    <xf numFmtId="0" fontId="12" fillId="0" borderId="0" xfId="0" applyFont="1" applyAlignment="1">
      <alignment horizontal="center"/>
    </xf>
    <xf numFmtId="0" fontId="16" fillId="6" borderId="0" xfId="1" applyFont="1" applyFill="1" applyAlignment="1" applyProtection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horizontal="right"/>
    </xf>
    <xf numFmtId="43" fontId="0" fillId="0" borderId="0" xfId="2" applyFont="1"/>
    <xf numFmtId="43" fontId="9" fillId="0" borderId="0" xfId="2" applyFont="1"/>
    <xf numFmtId="0" fontId="24" fillId="0" borderId="0" xfId="0" applyFont="1"/>
    <xf numFmtId="43" fontId="23" fillId="0" borderId="0" xfId="2" applyFont="1"/>
    <xf numFmtId="0" fontId="9" fillId="0" borderId="0" xfId="0" applyFont="1"/>
    <xf numFmtId="49" fontId="7" fillId="0" borderId="0" xfId="0" applyNumberFormat="1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1" defaultTableStyle="TableStyleMedium2" defaultPivotStyle="PivotStyleLight16">
    <tableStyle name="Invisible" pivot="0" table="0" count="0" xr9:uid="{7BEBA61E-0A5D-4A7C-97F0-076FA2661D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016D-5CB6-4F57-A951-D4693EAAFB46}">
  <dimension ref="A1:I62"/>
  <sheetViews>
    <sheetView workbookViewId="0">
      <selection activeCell="A10" sqref="A10"/>
    </sheetView>
  </sheetViews>
  <sheetFormatPr defaultRowHeight="14.25" x14ac:dyDescent="0.2"/>
  <cols>
    <col min="1" max="1" width="74.5" bestFit="1" customWidth="1"/>
    <col min="2" max="7" width="9.75" customWidth="1"/>
  </cols>
  <sheetData>
    <row r="1" spans="1:9" ht="18" x14ac:dyDescent="0.25">
      <c r="A1" s="33" t="s">
        <v>259</v>
      </c>
      <c r="C1" s="34" t="s">
        <v>260</v>
      </c>
      <c r="E1" s="60"/>
      <c r="F1" s="61"/>
      <c r="G1" s="61"/>
      <c r="H1" s="61"/>
      <c r="I1" s="61"/>
    </row>
    <row r="2" spans="1:9" ht="18" x14ac:dyDescent="0.25">
      <c r="A2" s="62"/>
      <c r="B2" s="62"/>
      <c r="C2" s="62"/>
      <c r="E2" s="61"/>
      <c r="F2" s="61"/>
      <c r="G2" s="61"/>
      <c r="H2" s="61"/>
      <c r="I2" s="61"/>
    </row>
    <row r="3" spans="1:9" x14ac:dyDescent="0.2">
      <c r="A3" s="6" t="s">
        <v>261</v>
      </c>
      <c r="B3" s="6"/>
      <c r="C3" s="6" t="s">
        <v>262</v>
      </c>
      <c r="E3" s="35" t="s">
        <v>263</v>
      </c>
      <c r="F3" s="36">
        <v>45293.394014930556</v>
      </c>
      <c r="H3" s="37" t="s">
        <v>264</v>
      </c>
      <c r="I3" s="38" t="s">
        <v>265</v>
      </c>
    </row>
    <row r="4" spans="1:9" x14ac:dyDescent="0.2">
      <c r="H4" s="38" t="s">
        <v>266</v>
      </c>
      <c r="I4" s="38" t="s">
        <v>267</v>
      </c>
    </row>
    <row r="5" spans="1:9" x14ac:dyDescent="0.2">
      <c r="A5" t="s">
        <v>268</v>
      </c>
      <c r="H5" s="38" t="s">
        <v>269</v>
      </c>
      <c r="I5" s="38" t="s">
        <v>270</v>
      </c>
    </row>
    <row r="6" spans="1:9" x14ac:dyDescent="0.2">
      <c r="A6" t="s">
        <v>271</v>
      </c>
      <c r="H6" s="38" t="s">
        <v>272</v>
      </c>
      <c r="I6" s="38" t="s">
        <v>273</v>
      </c>
    </row>
    <row r="7" spans="1:9" x14ac:dyDescent="0.2">
      <c r="A7" t="s">
        <v>274</v>
      </c>
      <c r="H7" s="38" t="s">
        <v>275</v>
      </c>
      <c r="I7" s="38" t="s">
        <v>276</v>
      </c>
    </row>
    <row r="8" spans="1:9" x14ac:dyDescent="0.2">
      <c r="A8" t="s">
        <v>277</v>
      </c>
      <c r="H8" s="38" t="s">
        <v>278</v>
      </c>
      <c r="I8" s="38" t="s">
        <v>279</v>
      </c>
    </row>
    <row r="9" spans="1:9" x14ac:dyDescent="0.2">
      <c r="A9" t="s">
        <v>280</v>
      </c>
      <c r="H9" s="38" t="s">
        <v>281</v>
      </c>
      <c r="I9" s="38" t="s">
        <v>282</v>
      </c>
    </row>
    <row r="10" spans="1:9" x14ac:dyDescent="0.2">
      <c r="A10" t="s">
        <v>283</v>
      </c>
      <c r="H10" s="38" t="s">
        <v>284</v>
      </c>
      <c r="I10" s="38" t="s">
        <v>285</v>
      </c>
    </row>
    <row r="11" spans="1:9" x14ac:dyDescent="0.2">
      <c r="A11" s="59" t="s">
        <v>286</v>
      </c>
      <c r="B11" s="59"/>
      <c r="C11" s="59"/>
      <c r="D11" s="59"/>
      <c r="H11" s="38"/>
      <c r="I11" s="38"/>
    </row>
    <row r="12" spans="1:9" x14ac:dyDescent="0.2">
      <c r="A12" s="58" t="s">
        <v>287</v>
      </c>
      <c r="B12" s="58"/>
      <c r="C12" s="58"/>
      <c r="D12" s="58"/>
      <c r="H12" s="63" t="s">
        <v>288</v>
      </c>
      <c r="I12" s="63"/>
    </row>
    <row r="13" spans="1:9" x14ac:dyDescent="0.2">
      <c r="A13" s="58" t="s">
        <v>289</v>
      </c>
      <c r="B13" s="58"/>
      <c r="C13" s="58"/>
      <c r="D13" s="58"/>
      <c r="H13" s="38"/>
      <c r="I13" s="38"/>
    </row>
    <row r="14" spans="1:9" x14ac:dyDescent="0.2">
      <c r="A14" s="58" t="s">
        <v>290</v>
      </c>
      <c r="B14" s="58"/>
      <c r="C14" s="58"/>
      <c r="D14" s="58"/>
      <c r="H14" s="38"/>
      <c r="I14" s="38"/>
    </row>
    <row r="15" spans="1:9" x14ac:dyDescent="0.2">
      <c r="A15" s="6" t="s">
        <v>291</v>
      </c>
      <c r="B15" s="6"/>
      <c r="C15" s="6" t="s">
        <v>292</v>
      </c>
    </row>
    <row r="17" spans="1:7" x14ac:dyDescent="0.2">
      <c r="A17" t="s">
        <v>293</v>
      </c>
    </row>
    <row r="18" spans="1:7" x14ac:dyDescent="0.2">
      <c r="A18" t="s">
        <v>294</v>
      </c>
    </row>
    <row r="19" spans="1:7" x14ac:dyDescent="0.2">
      <c r="A19" t="s">
        <v>295</v>
      </c>
    </row>
    <row r="20" spans="1:7" x14ac:dyDescent="0.2">
      <c r="A20" t="s">
        <v>296</v>
      </c>
      <c r="G20" s="26"/>
    </row>
    <row r="21" spans="1:7" x14ac:dyDescent="0.2">
      <c r="A21" t="s">
        <v>297</v>
      </c>
    </row>
    <row r="22" spans="1:7" x14ac:dyDescent="0.2">
      <c r="A22" t="s">
        <v>298</v>
      </c>
    </row>
    <row r="23" spans="1:7" x14ac:dyDescent="0.2">
      <c r="A23" s="59" t="s">
        <v>299</v>
      </c>
      <c r="B23" s="59"/>
      <c r="C23" s="59"/>
      <c r="D23" s="59"/>
    </row>
    <row r="24" spans="1:7" x14ac:dyDescent="0.2">
      <c r="A24" s="59" t="s">
        <v>300</v>
      </c>
      <c r="B24" s="59"/>
      <c r="C24" s="59"/>
      <c r="D24" s="59"/>
    </row>
    <row r="25" spans="1:7" x14ac:dyDescent="0.2">
      <c r="A25" s="59" t="s">
        <v>301</v>
      </c>
      <c r="B25" s="59"/>
      <c r="C25" s="59"/>
      <c r="D25" s="59"/>
    </row>
    <row r="26" spans="1:7" x14ac:dyDescent="0.2">
      <c r="A26" s="59" t="s">
        <v>302</v>
      </c>
      <c r="B26" s="59"/>
      <c r="C26" s="59"/>
      <c r="D26" s="59"/>
    </row>
    <row r="27" spans="1:7" x14ac:dyDescent="0.2">
      <c r="A27" t="s">
        <v>303</v>
      </c>
    </row>
    <row r="28" spans="1:7" x14ac:dyDescent="0.2">
      <c r="A28" t="s">
        <v>304</v>
      </c>
    </row>
    <row r="29" spans="1:7" x14ac:dyDescent="0.2">
      <c r="A29" s="57" t="s">
        <v>305</v>
      </c>
      <c r="B29" s="57"/>
      <c r="C29" s="57"/>
      <c r="D29" s="57"/>
    </row>
    <row r="30" spans="1:7" x14ac:dyDescent="0.2">
      <c r="A30" s="21"/>
      <c r="B30" s="21"/>
      <c r="C30" s="21"/>
      <c r="D30" s="21"/>
    </row>
    <row r="31" spans="1:7" x14ac:dyDescent="0.2">
      <c r="A31" t="s">
        <v>306</v>
      </c>
      <c r="G31" s="39"/>
    </row>
    <row r="32" spans="1:7" x14ac:dyDescent="0.2">
      <c r="A32" s="57" t="s">
        <v>307</v>
      </c>
      <c r="B32" s="57"/>
      <c r="C32" s="57"/>
      <c r="D32" s="57"/>
    </row>
    <row r="33" spans="1:9" x14ac:dyDescent="0.2">
      <c r="A33" s="6" t="s">
        <v>308</v>
      </c>
      <c r="B33" s="6" t="s">
        <v>309</v>
      </c>
      <c r="C33" s="6"/>
      <c r="D33" s="6"/>
    </row>
    <row r="34" spans="1:9" x14ac:dyDescent="0.2">
      <c r="A34" s="57"/>
      <c r="B34" s="57"/>
      <c r="C34" s="57"/>
      <c r="D34" s="57"/>
    </row>
    <row r="35" spans="1:9" x14ac:dyDescent="0.2">
      <c r="A35" s="57" t="s">
        <v>310</v>
      </c>
      <c r="B35" s="57"/>
      <c r="C35" s="57"/>
      <c r="D35" s="57"/>
    </row>
    <row r="36" spans="1:9" x14ac:dyDescent="0.2">
      <c r="A36" s="57" t="s">
        <v>311</v>
      </c>
      <c r="B36" s="57"/>
      <c r="C36" s="57"/>
      <c r="D36" s="57"/>
    </row>
    <row r="37" spans="1:9" x14ac:dyDescent="0.2">
      <c r="A37" s="57" t="s">
        <v>312</v>
      </c>
      <c r="B37" s="57"/>
      <c r="C37" s="57"/>
      <c r="D37" s="57"/>
    </row>
    <row r="38" spans="1:9" x14ac:dyDescent="0.2">
      <c r="A38" s="57" t="s">
        <v>313</v>
      </c>
      <c r="B38" s="57"/>
      <c r="C38" s="57"/>
      <c r="D38" s="57"/>
    </row>
    <row r="39" spans="1:9" x14ac:dyDescent="0.2">
      <c r="B39" s="1" t="s">
        <v>314</v>
      </c>
      <c r="C39" s="6" t="s">
        <v>315</v>
      </c>
      <c r="D39" s="6" t="s">
        <v>316</v>
      </c>
      <c r="E39" s="55" t="s">
        <v>317</v>
      </c>
      <c r="F39" s="56"/>
      <c r="G39" s="56"/>
      <c r="H39" s="56"/>
      <c r="I39" s="56"/>
    </row>
    <row r="40" spans="1:9" x14ac:dyDescent="0.2">
      <c r="B40" s="21"/>
      <c r="C40" s="40" t="s">
        <v>318</v>
      </c>
      <c r="D40" s="41" t="s">
        <v>319</v>
      </c>
      <c r="E40" s="42" t="s">
        <v>320</v>
      </c>
      <c r="F40" s="43"/>
    </row>
    <row r="41" spans="1:9" x14ac:dyDescent="0.2">
      <c r="B41" s="21">
        <v>3</v>
      </c>
      <c r="C41" s="44" t="s">
        <v>321</v>
      </c>
      <c r="D41" s="45" t="s">
        <v>322</v>
      </c>
      <c r="E41" t="s">
        <v>323</v>
      </c>
    </row>
    <row r="42" spans="1:9" x14ac:dyDescent="0.2">
      <c r="B42" s="21">
        <v>4</v>
      </c>
      <c r="C42" s="44" t="s">
        <v>324</v>
      </c>
      <c r="D42" s="45" t="s">
        <v>325</v>
      </c>
    </row>
    <row r="43" spans="1:9" x14ac:dyDescent="0.2">
      <c r="B43" s="21">
        <v>5</v>
      </c>
      <c r="C43" s="44" t="s">
        <v>326</v>
      </c>
      <c r="D43" s="45" t="s">
        <v>327</v>
      </c>
    </row>
    <row r="44" spans="1:9" x14ac:dyDescent="0.2">
      <c r="B44" s="21"/>
      <c r="C44" s="44"/>
      <c r="D44" s="44"/>
    </row>
    <row r="45" spans="1:9" x14ac:dyDescent="0.2">
      <c r="B45" s="21"/>
      <c r="C45" s="24" t="s">
        <v>328</v>
      </c>
      <c r="D45" s="24"/>
      <c r="E45" s="24"/>
      <c r="F45" s="24"/>
      <c r="G45" s="6" t="s">
        <v>329</v>
      </c>
      <c r="H45" s="24"/>
      <c r="I45" s="24"/>
    </row>
    <row r="46" spans="1:9" x14ac:dyDescent="0.2">
      <c r="B46" s="21"/>
      <c r="C46" s="24" t="s">
        <v>330</v>
      </c>
      <c r="D46" s="24"/>
      <c r="E46" s="24"/>
      <c r="F46" s="24"/>
      <c r="G46" s="24"/>
      <c r="H46" s="24"/>
      <c r="I46" s="24"/>
    </row>
    <row r="47" spans="1:9" x14ac:dyDescent="0.2">
      <c r="B47" s="21"/>
    </row>
    <row r="48" spans="1:9" x14ac:dyDescent="0.2">
      <c r="A48" s="6" t="s">
        <v>331</v>
      </c>
      <c r="B48" s="6"/>
      <c r="C48" s="6"/>
      <c r="D48" s="6" t="s">
        <v>332</v>
      </c>
    </row>
    <row r="49" spans="1:5" x14ac:dyDescent="0.2">
      <c r="B49" s="21">
        <v>6</v>
      </c>
      <c r="C49" s="44" t="s">
        <v>333</v>
      </c>
      <c r="D49" s="45" t="s">
        <v>334</v>
      </c>
      <c r="E49" t="s">
        <v>335</v>
      </c>
    </row>
    <row r="50" spans="1:5" x14ac:dyDescent="0.2">
      <c r="B50" s="21">
        <v>7</v>
      </c>
      <c r="C50" s="44" t="s">
        <v>336</v>
      </c>
      <c r="D50" s="45" t="s">
        <v>337</v>
      </c>
      <c r="E50" t="s">
        <v>338</v>
      </c>
    </row>
    <row r="51" spans="1:5" x14ac:dyDescent="0.2">
      <c r="B51" s="21">
        <v>8</v>
      </c>
      <c r="C51" s="44" t="s">
        <v>339</v>
      </c>
      <c r="D51" s="45" t="s">
        <v>340</v>
      </c>
      <c r="E51" t="s">
        <v>341</v>
      </c>
    </row>
    <row r="52" spans="1:5" x14ac:dyDescent="0.2">
      <c r="B52" s="21">
        <v>9</v>
      </c>
      <c r="C52" s="44" t="s">
        <v>342</v>
      </c>
      <c r="D52" s="45" t="s">
        <v>343</v>
      </c>
      <c r="E52" t="s">
        <v>344</v>
      </c>
    </row>
    <row r="53" spans="1:5" x14ac:dyDescent="0.2">
      <c r="B53" s="21">
        <v>10</v>
      </c>
      <c r="C53" s="44" t="s">
        <v>345</v>
      </c>
      <c r="D53" s="45" t="s">
        <v>346</v>
      </c>
      <c r="E53" t="s">
        <v>347</v>
      </c>
    </row>
    <row r="55" spans="1:5" x14ac:dyDescent="0.2">
      <c r="A55" s="6" t="s">
        <v>348</v>
      </c>
      <c r="B55" s="6"/>
      <c r="C55" s="6"/>
      <c r="D55" s="6" t="s">
        <v>349</v>
      </c>
    </row>
    <row r="57" spans="1:5" x14ac:dyDescent="0.2">
      <c r="B57" s="21">
        <v>11</v>
      </c>
      <c r="C57" s="44" t="s">
        <v>350</v>
      </c>
      <c r="D57" s="45" t="s">
        <v>351</v>
      </c>
      <c r="E57" t="s">
        <v>352</v>
      </c>
    </row>
    <row r="58" spans="1:5" x14ac:dyDescent="0.2">
      <c r="B58" s="21">
        <v>12</v>
      </c>
      <c r="C58" s="44" t="s">
        <v>353</v>
      </c>
      <c r="D58" s="45" t="s">
        <v>354</v>
      </c>
      <c r="E58" t="s">
        <v>355</v>
      </c>
    </row>
    <row r="59" spans="1:5" x14ac:dyDescent="0.2">
      <c r="B59" s="21">
        <v>13</v>
      </c>
      <c r="C59" s="44" t="s">
        <v>356</v>
      </c>
      <c r="D59" s="45" t="s">
        <v>357</v>
      </c>
      <c r="E59" t="s">
        <v>358</v>
      </c>
    </row>
    <row r="60" spans="1:5" x14ac:dyDescent="0.2">
      <c r="B60" s="21">
        <v>14</v>
      </c>
      <c r="C60" s="44" t="s">
        <v>359</v>
      </c>
      <c r="D60" s="45" t="s">
        <v>360</v>
      </c>
      <c r="E60" t="s">
        <v>361</v>
      </c>
    </row>
    <row r="61" spans="1:5" x14ac:dyDescent="0.2">
      <c r="B61" s="21">
        <v>15</v>
      </c>
      <c r="C61" s="44" t="s">
        <v>362</v>
      </c>
      <c r="D61" s="45" t="s">
        <v>363</v>
      </c>
      <c r="E61" t="s">
        <v>364</v>
      </c>
    </row>
    <row r="62" spans="1:5" x14ac:dyDescent="0.2">
      <c r="B62" s="21">
        <v>16</v>
      </c>
      <c r="C62" s="44" t="s">
        <v>365</v>
      </c>
      <c r="D62" s="45" t="s">
        <v>366</v>
      </c>
      <c r="E62" t="s">
        <v>367</v>
      </c>
    </row>
  </sheetData>
  <mergeCells count="19">
    <mergeCell ref="A29:D29"/>
    <mergeCell ref="E1:I2"/>
    <mergeCell ref="A2:C2"/>
    <mergeCell ref="A11:D11"/>
    <mergeCell ref="A12:D12"/>
    <mergeCell ref="H12:I12"/>
    <mergeCell ref="A13:D13"/>
    <mergeCell ref="A14:D14"/>
    <mergeCell ref="A23:D23"/>
    <mergeCell ref="A24:D24"/>
    <mergeCell ref="A25:D25"/>
    <mergeCell ref="A26:D26"/>
    <mergeCell ref="E39:I39"/>
    <mergeCell ref="A32:D32"/>
    <mergeCell ref="A34:D34"/>
    <mergeCell ref="A35:D35"/>
    <mergeCell ref="A36:D36"/>
    <mergeCell ref="A37:D37"/>
    <mergeCell ref="A38:D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FB26-0564-40B7-B2D5-074A7C7AB04A}">
  <dimension ref="A1:I23"/>
  <sheetViews>
    <sheetView workbookViewId="0">
      <selection sqref="A1:I23"/>
    </sheetView>
  </sheetViews>
  <sheetFormatPr defaultRowHeight="14.25" x14ac:dyDescent="0.2"/>
  <cols>
    <col min="2" max="2" width="94.5" bestFit="1" customWidth="1"/>
  </cols>
  <sheetData>
    <row r="1" spans="1:9" ht="15.75" x14ac:dyDescent="0.25">
      <c r="B1" s="46" t="s">
        <v>368</v>
      </c>
      <c r="H1" s="38" t="s">
        <v>369</v>
      </c>
      <c r="I1" s="47" t="s">
        <v>264</v>
      </c>
    </row>
    <row r="2" spans="1:9" ht="15" x14ac:dyDescent="0.2">
      <c r="B2" s="48"/>
      <c r="H2" s="38"/>
      <c r="I2" s="47"/>
    </row>
    <row r="3" spans="1:9" x14ac:dyDescent="0.2">
      <c r="B3" t="s">
        <v>370</v>
      </c>
      <c r="H3" s="38" t="s">
        <v>266</v>
      </c>
      <c r="I3" s="38" t="s">
        <v>267</v>
      </c>
    </row>
    <row r="4" spans="1:9" x14ac:dyDescent="0.2">
      <c r="B4" t="s">
        <v>371</v>
      </c>
      <c r="H4" s="38" t="s">
        <v>269</v>
      </c>
      <c r="I4" s="38" t="s">
        <v>270</v>
      </c>
    </row>
    <row r="5" spans="1:9" x14ac:dyDescent="0.2">
      <c r="B5" s="49"/>
      <c r="H5" s="38" t="s">
        <v>272</v>
      </c>
      <c r="I5" s="38" t="s">
        <v>273</v>
      </c>
    </row>
    <row r="6" spans="1:9" x14ac:dyDescent="0.2">
      <c r="A6" s="2" t="s">
        <v>372</v>
      </c>
      <c r="B6" t="s">
        <v>373</v>
      </c>
      <c r="C6" s="64"/>
      <c r="D6" s="65"/>
      <c r="E6" s="66"/>
      <c r="H6" s="38" t="s">
        <v>275</v>
      </c>
      <c r="I6" s="38" t="s">
        <v>276</v>
      </c>
    </row>
    <row r="7" spans="1:9" x14ac:dyDescent="0.2">
      <c r="A7" s="2"/>
      <c r="C7" s="50"/>
      <c r="D7" s="50"/>
      <c r="E7" s="50"/>
      <c r="H7" s="38" t="s">
        <v>278</v>
      </c>
      <c r="I7" s="38" t="s">
        <v>279</v>
      </c>
    </row>
    <row r="8" spans="1:9" x14ac:dyDescent="0.2">
      <c r="A8" s="2" t="s">
        <v>374</v>
      </c>
      <c r="B8" t="s">
        <v>375</v>
      </c>
      <c r="C8" s="51" t="s">
        <v>376</v>
      </c>
      <c r="D8" t="s">
        <v>377</v>
      </c>
      <c r="H8" s="38" t="s">
        <v>281</v>
      </c>
      <c r="I8" s="38" t="s">
        <v>282</v>
      </c>
    </row>
    <row r="9" spans="1:9" x14ac:dyDescent="0.2">
      <c r="A9" s="2"/>
      <c r="C9" s="67" t="s">
        <v>378</v>
      </c>
      <c r="D9" s="67"/>
      <c r="E9" s="67"/>
      <c r="F9" s="67"/>
      <c r="G9" s="67"/>
      <c r="H9" s="38" t="s">
        <v>284</v>
      </c>
      <c r="I9" s="38" t="s">
        <v>285</v>
      </c>
    </row>
    <row r="10" spans="1:9" x14ac:dyDescent="0.2">
      <c r="A10" s="2" t="s">
        <v>379</v>
      </c>
      <c r="B10" t="s">
        <v>380</v>
      </c>
      <c r="D10" s="52">
        <v>365</v>
      </c>
    </row>
    <row r="11" spans="1:9" x14ac:dyDescent="0.2">
      <c r="A11" s="2"/>
      <c r="D11" s="23" t="s">
        <v>381</v>
      </c>
    </row>
    <row r="12" spans="1:9" x14ac:dyDescent="0.2">
      <c r="A12" s="2"/>
      <c r="B12" t="s">
        <v>382</v>
      </c>
    </row>
    <row r="13" spans="1:9" x14ac:dyDescent="0.2">
      <c r="A13" s="2"/>
    </row>
    <row r="14" spans="1:9" x14ac:dyDescent="0.2">
      <c r="A14" s="2" t="s">
        <v>383</v>
      </c>
      <c r="B14" t="s">
        <v>384</v>
      </c>
      <c r="C14" s="51">
        <v>2009</v>
      </c>
      <c r="D14" t="s">
        <v>385</v>
      </c>
    </row>
    <row r="15" spans="1:9" x14ac:dyDescent="0.2">
      <c r="A15" s="2" t="s">
        <v>386</v>
      </c>
      <c r="B15" t="s">
        <v>387</v>
      </c>
      <c r="C15" s="51">
        <v>2008</v>
      </c>
      <c r="D15" t="s">
        <v>385</v>
      </c>
    </row>
    <row r="16" spans="1:9" x14ac:dyDescent="0.2">
      <c r="A16" s="2" t="s">
        <v>388</v>
      </c>
      <c r="B16" t="s">
        <v>389</v>
      </c>
      <c r="C16" s="51">
        <v>2007</v>
      </c>
      <c r="D16" t="s">
        <v>385</v>
      </c>
    </row>
    <row r="17" spans="1:5" x14ac:dyDescent="0.2">
      <c r="A17" s="2" t="s">
        <v>390</v>
      </c>
      <c r="B17" t="s">
        <v>391</v>
      </c>
      <c r="C17" s="51">
        <v>2006</v>
      </c>
      <c r="D17" t="s">
        <v>385</v>
      </c>
    </row>
    <row r="18" spans="1:5" x14ac:dyDescent="0.2">
      <c r="A18" s="2" t="s">
        <v>392</v>
      </c>
      <c r="B18" t="s">
        <v>393</v>
      </c>
      <c r="C18" s="51">
        <v>2005</v>
      </c>
      <c r="D18" t="s">
        <v>385</v>
      </c>
    </row>
    <row r="19" spans="1:5" x14ac:dyDescent="0.2">
      <c r="A19" s="2"/>
    </row>
    <row r="20" spans="1:5" x14ac:dyDescent="0.2">
      <c r="A20" s="2" t="s">
        <v>394</v>
      </c>
      <c r="B20" t="s">
        <v>395</v>
      </c>
      <c r="E20" s="52">
        <v>5</v>
      </c>
    </row>
    <row r="21" spans="1:5" x14ac:dyDescent="0.2">
      <c r="A21" s="2"/>
      <c r="B21" s="53" t="s">
        <v>396</v>
      </c>
      <c r="C21" s="54"/>
    </row>
    <row r="22" spans="1:5" x14ac:dyDescent="0.2">
      <c r="A22" s="2"/>
      <c r="B22" s="54" t="s">
        <v>397</v>
      </c>
      <c r="C22" s="54"/>
    </row>
    <row r="23" spans="1:5" x14ac:dyDescent="0.2">
      <c r="A23" s="2" t="s">
        <v>398</v>
      </c>
      <c r="B23" s="26" t="s">
        <v>399</v>
      </c>
    </row>
  </sheetData>
  <mergeCells count="2">
    <mergeCell ref="C6:E6"/>
    <mergeCell ref="C9:G9"/>
  </mergeCells>
  <conditionalFormatting sqref="D11">
    <cfRule type="cellIs" dxfId="1" priority="1" stopIfTrue="1" operator="equal">
      <formula>$AC$3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8F5F-2560-44CD-8198-98124F1B3012}">
  <dimension ref="A1:H63"/>
  <sheetViews>
    <sheetView tabSelected="1" workbookViewId="0">
      <selection activeCell="B9" sqref="B9"/>
    </sheetView>
  </sheetViews>
  <sheetFormatPr defaultRowHeight="14.25" x14ac:dyDescent="0.2"/>
  <cols>
    <col min="1" max="1" width="7" customWidth="1"/>
    <col min="2" max="2" width="27.75" bestFit="1" customWidth="1"/>
    <col min="3" max="3" width="22.875" bestFit="1" customWidth="1"/>
    <col min="4" max="7" width="14.875" bestFit="1" customWidth="1"/>
    <col min="8" max="8" width="17.375" bestFit="1" customWidth="1"/>
  </cols>
  <sheetData>
    <row r="1" spans="1:8" x14ac:dyDescent="0.2">
      <c r="A1" s="25" t="s">
        <v>0</v>
      </c>
      <c r="B1" s="25" t="s">
        <v>64</v>
      </c>
      <c r="C1" s="25" t="s">
        <v>2</v>
      </c>
      <c r="D1" s="73" t="s">
        <v>254</v>
      </c>
      <c r="E1" s="73" t="s">
        <v>255</v>
      </c>
      <c r="F1" s="73" t="s">
        <v>256</v>
      </c>
      <c r="G1" s="73" t="s">
        <v>257</v>
      </c>
      <c r="H1" s="73" t="s">
        <v>258</v>
      </c>
    </row>
    <row r="2" spans="1:8" x14ac:dyDescent="0.2">
      <c r="A2" s="28">
        <v>4015</v>
      </c>
      <c r="B2" t="s">
        <v>169</v>
      </c>
      <c r="C2" t="s">
        <v>170</v>
      </c>
      <c r="D2" s="68">
        <f>IF($A2&gt;6000,"",IF($A2&gt;5000,VLOOKUP($A2,'5 - Cash Flow'!$A$1:$H$27,4,FALSE),IF($A2&gt;4000,VLOOKUP($A2,'4 - Income Statement'!$A$1:$H$29,4,FALSE),VLOOKUP($A2,'3 - Balance Sheet'!$A$1:$H$49,4,FALSE))))</f>
        <v>18996905</v>
      </c>
      <c r="E2" s="68">
        <f>IF($A2&gt;6000,"",IF($A2&gt;5000,VLOOKUP($A2,'5 - Cash Flow'!$A$1:$H$27,5,FALSE),IF($A2&gt;4000,VLOOKUP($A2,'4 - Income Statement'!$A$1:$H$29,5,FALSE),VLOOKUP($A2,'3 - Balance Sheet'!$A$1:$H$49,5,FALSE))))</f>
        <v>38197887</v>
      </c>
      <c r="F2" s="68">
        <f>IF($A2&gt;6000,"",IF($A2&gt;5000,VLOOKUP($A2,'5 - Cash Flow'!$A$1:$H$27,6,FALSE),IF($A2&gt;4000,VLOOKUP($A2,'4 - Income Statement'!$A$1:$H$29,6,FALSE),VLOOKUP($A2,'3 - Balance Sheet'!$A$1:$H$49,6,FALSE))))</f>
        <v>36608309</v>
      </c>
      <c r="G2" s="68">
        <f>IF($A2&gt;6000,"",IF($A2&gt;5000,VLOOKUP($A2,'5 - Cash Flow'!$A$1:$H$27,7,FALSE),IF($A2&gt;4000,VLOOKUP($A2,'4 - Income Statement'!$A$1:$H$29,7,FALSE),VLOOKUP($A2,'3 - Balance Sheet'!$A$1:$H$49,7,FALSE))))</f>
        <v>59988006</v>
      </c>
      <c r="H2" s="68">
        <f>IF($A2&gt;6000,"",IF($A2&gt;5000,VLOOKUP($A2,'5 - Cash Flow'!$A$1:$H$27,8,FALSE),IF($A2&gt;4000,VLOOKUP($A2,'4 - Income Statement'!$A$1:$H$29,8,FALSE),VLOOKUP($A2,'3 - Balance Sheet'!$A$1:$H$49,8,FALSE))))</f>
        <v>104197110</v>
      </c>
    </row>
    <row r="3" spans="1:8" x14ac:dyDescent="0.2">
      <c r="A3" s="28">
        <v>4009</v>
      </c>
      <c r="B3" t="s">
        <v>171</v>
      </c>
      <c r="C3" t="s">
        <v>172</v>
      </c>
      <c r="D3" s="68">
        <f>IF($A3&gt;6000,"",IF($A3&gt;5000,VLOOKUP($A3,'5 - Cash Flow'!$A$1:$H$27,4,FALSE),IF($A3&gt;4000,VLOOKUP($A3,'4 - Income Statement'!$A$1:$H$29,4,FALSE),VLOOKUP($A3,'3 - Balance Sheet'!$A$1:$H$49,4,FALSE))))</f>
        <v>-2008864</v>
      </c>
      <c r="E3" s="68">
        <f>IF($A3&gt;6000,"",IF($A3&gt;5000,VLOOKUP($A3,'5 - Cash Flow'!$A$1:$H$27,5,FALSE),IF($A3&gt;4000,VLOOKUP($A3,'4 - Income Statement'!$A$1:$H$29,5,FALSE),VLOOKUP($A3,'3 - Balance Sheet'!$A$1:$H$49,5,FALSE))))</f>
        <v>-3808094</v>
      </c>
      <c r="F3" s="68">
        <f>IF($A3&gt;6000,"",IF($A3&gt;5000,VLOOKUP($A3,'5 - Cash Flow'!$A$1:$H$27,6,FALSE),IF($A3&gt;4000,VLOOKUP($A3,'4 - Income Statement'!$A$1:$H$29,6,FALSE),VLOOKUP($A3,'3 - Balance Sheet'!$A$1:$H$49,6,FALSE))))</f>
        <v>-6161570</v>
      </c>
      <c r="G3" s="68">
        <f>IF($A3&gt;6000,"",IF($A3&gt;5000,VLOOKUP($A3,'5 - Cash Flow'!$A$1:$H$27,7,FALSE),IF($A3&gt;4000,VLOOKUP($A3,'4 - Income Statement'!$A$1:$H$29,7,FALSE),VLOOKUP($A3,'3 - Balance Sheet'!$A$1:$H$49,7,FALSE))))</f>
        <v>-12981919</v>
      </c>
      <c r="H3" s="68">
        <f>IF($A3&gt;6000,"",IF($A3&gt;5000,VLOOKUP($A3,'5 - Cash Flow'!$A$1:$H$27,8,FALSE),IF($A3&gt;4000,VLOOKUP($A3,'4 - Income Statement'!$A$1:$H$29,8,FALSE),VLOOKUP($A3,'3 - Balance Sheet'!$A$1:$H$49,8,FALSE))))</f>
        <v>-14603891</v>
      </c>
    </row>
    <row r="4" spans="1:8" x14ac:dyDescent="0.2">
      <c r="A4" s="28">
        <v>4024</v>
      </c>
      <c r="B4" t="s">
        <v>111</v>
      </c>
      <c r="C4" t="s">
        <v>173</v>
      </c>
      <c r="D4" s="68">
        <f>IF($A4&gt;6000,"",IF($A4&gt;5000,VLOOKUP($A4,'5 - Cash Flow'!$A$1:$H$27,4,FALSE),IF($A4&gt;4000,VLOOKUP($A4,'4 - Income Statement'!$A$1:$H$29,4,FALSE),VLOOKUP($A4,'3 - Balance Sheet'!$A$1:$H$49,4,FALSE))))</f>
        <v>0</v>
      </c>
      <c r="E4" s="68">
        <f>IF($A4&gt;6000,"",IF($A4&gt;5000,VLOOKUP($A4,'5 - Cash Flow'!$A$1:$H$27,5,FALSE),IF($A4&gt;4000,VLOOKUP($A4,'4 - Income Statement'!$A$1:$H$29,5,FALSE),VLOOKUP($A4,'3 - Balance Sheet'!$A$1:$H$49,5,FALSE))))</f>
        <v>0</v>
      </c>
      <c r="F4" s="68">
        <f>IF($A4&gt;6000,"",IF($A4&gt;5000,VLOOKUP($A4,'5 - Cash Flow'!$A$1:$H$27,6,FALSE),IF($A4&gt;4000,VLOOKUP($A4,'4 - Income Statement'!$A$1:$H$29,6,FALSE),VLOOKUP($A4,'3 - Balance Sheet'!$A$1:$H$49,6,FALSE))))</f>
        <v>0</v>
      </c>
      <c r="G4" s="68">
        <f>IF($A4&gt;6000,"",IF($A4&gt;5000,VLOOKUP($A4,'5 - Cash Flow'!$A$1:$H$27,7,FALSE),IF($A4&gt;4000,VLOOKUP($A4,'4 - Income Statement'!$A$1:$H$29,7,FALSE),VLOOKUP($A4,'3 - Balance Sheet'!$A$1:$H$49,7,FALSE))))</f>
        <v>0</v>
      </c>
      <c r="H4" s="68">
        <f>IF($A4&gt;6000,"",IF($A4&gt;5000,VLOOKUP($A4,'5 - Cash Flow'!$A$1:$H$27,8,FALSE),IF($A4&gt;4000,VLOOKUP($A4,'4 - Income Statement'!$A$1:$H$29,8,FALSE),VLOOKUP($A4,'3 - Balance Sheet'!$A$1:$H$49,8,FALSE))))</f>
        <v>0</v>
      </c>
    </row>
    <row r="5" spans="1:8" x14ac:dyDescent="0.2">
      <c r="A5" s="28">
        <v>4013</v>
      </c>
      <c r="B5" t="s">
        <v>89</v>
      </c>
      <c r="C5" t="s">
        <v>174</v>
      </c>
      <c r="D5" s="68">
        <f>IF($A5&gt;6000,"",IF($A5&gt;5000,VLOOKUP($A5,'5 - Cash Flow'!$A$1:$H$27,4,FALSE),IF($A5&gt;4000,VLOOKUP($A5,'4 - Income Statement'!$A$1:$H$29,4,FALSE),VLOOKUP($A5,'3 - Balance Sheet'!$A$1:$H$49,4,FALSE))))</f>
        <v>0</v>
      </c>
      <c r="E5" s="68">
        <f>IF($A5&gt;6000,"",IF($A5&gt;5000,VLOOKUP($A5,'5 - Cash Flow'!$A$1:$H$27,5,FALSE),IF($A5&gt;4000,VLOOKUP($A5,'4 - Income Statement'!$A$1:$H$29,5,FALSE),VLOOKUP($A5,'3 - Balance Sheet'!$A$1:$H$49,5,FALSE))))</f>
        <v>-979433</v>
      </c>
      <c r="F5" s="68">
        <f>IF($A5&gt;6000,"",IF($A5&gt;5000,VLOOKUP($A5,'5 - Cash Flow'!$A$1:$H$27,6,FALSE),IF($A5&gt;4000,VLOOKUP($A5,'4 - Income Statement'!$A$1:$H$29,6,FALSE),VLOOKUP($A5,'3 - Balance Sheet'!$A$1:$H$49,6,FALSE))))</f>
        <v>-151689</v>
      </c>
      <c r="G5" s="68">
        <f>IF($A5&gt;6000,"",IF($A5&gt;5000,VLOOKUP($A5,'5 - Cash Flow'!$A$1:$H$27,7,FALSE),IF($A5&gt;4000,VLOOKUP($A5,'4 - Income Statement'!$A$1:$H$29,7,FALSE),VLOOKUP($A5,'3 - Balance Sheet'!$A$1:$H$49,7,FALSE))))</f>
        <v>-948214</v>
      </c>
      <c r="H5" s="68">
        <f>IF($A5&gt;6000,"",IF($A5&gt;5000,VLOOKUP($A5,'5 - Cash Flow'!$A$1:$H$27,8,FALSE),IF($A5&gt;4000,VLOOKUP($A5,'4 - Income Statement'!$A$1:$H$29,8,FALSE),VLOOKUP($A5,'3 - Balance Sheet'!$A$1:$H$49,8,FALSE))))</f>
        <v>-2139476</v>
      </c>
    </row>
    <row r="6" spans="1:8" x14ac:dyDescent="0.2">
      <c r="A6" s="28">
        <v>4014</v>
      </c>
      <c r="B6" t="s">
        <v>91</v>
      </c>
      <c r="C6" t="s">
        <v>175</v>
      </c>
      <c r="D6" s="68">
        <f>IF($A6&gt;6000,"",IF($A6&gt;5000,VLOOKUP($A6,'5 - Cash Flow'!$A$1:$H$27,4,FALSE),IF($A6&gt;4000,VLOOKUP($A6,'4 - Income Statement'!$A$1:$H$29,4,FALSE),VLOOKUP($A6,'3 - Balance Sheet'!$A$1:$H$49,4,FALSE))))</f>
        <v>0</v>
      </c>
      <c r="E6" s="68">
        <f>IF($A6&gt;6000,"",IF($A6&gt;5000,VLOOKUP($A6,'5 - Cash Flow'!$A$1:$H$27,5,FALSE),IF($A6&gt;4000,VLOOKUP($A6,'4 - Income Statement'!$A$1:$H$29,5,FALSE),VLOOKUP($A6,'3 - Balance Sheet'!$A$1:$H$49,5,FALSE))))</f>
        <v>0</v>
      </c>
      <c r="F6" s="68">
        <f>IF($A6&gt;6000,"",IF($A6&gt;5000,VLOOKUP($A6,'5 - Cash Flow'!$A$1:$H$27,6,FALSE),IF($A6&gt;4000,VLOOKUP($A6,'4 - Income Statement'!$A$1:$H$29,6,FALSE),VLOOKUP($A6,'3 - Balance Sheet'!$A$1:$H$49,6,FALSE))))</f>
        <v>0</v>
      </c>
      <c r="G6" s="68">
        <f>IF($A6&gt;6000,"",IF($A6&gt;5000,VLOOKUP($A6,'5 - Cash Flow'!$A$1:$H$27,7,FALSE),IF($A6&gt;4000,VLOOKUP($A6,'4 - Income Statement'!$A$1:$H$29,7,FALSE),VLOOKUP($A6,'3 - Balance Sheet'!$A$1:$H$49,7,FALSE))))</f>
        <v>0</v>
      </c>
      <c r="H6" s="68">
        <f>IF($A6&gt;6000,"",IF($A6&gt;5000,VLOOKUP($A6,'5 - Cash Flow'!$A$1:$H$27,8,FALSE),IF($A6&gt;4000,VLOOKUP($A6,'4 - Income Statement'!$A$1:$H$29,8,FALSE),VLOOKUP($A6,'3 - Balance Sheet'!$A$1:$H$49,8,FALSE))))</f>
        <v>0</v>
      </c>
    </row>
    <row r="7" spans="1:8" x14ac:dyDescent="0.2">
      <c r="A7" s="28">
        <v>4022</v>
      </c>
      <c r="B7" t="s">
        <v>121</v>
      </c>
      <c r="C7" t="s">
        <v>176</v>
      </c>
      <c r="D7" s="68">
        <f>IF($A7&gt;6000,"",IF($A7&gt;5000,VLOOKUP($A7,'5 - Cash Flow'!$A$1:$H$27,4,FALSE),IF($A7&gt;4000,VLOOKUP($A7,'4 - Income Statement'!$A$1:$H$29,4,FALSE),VLOOKUP($A7,'3 - Balance Sheet'!$A$1:$H$49,4,FALSE))))</f>
        <v>-12952550</v>
      </c>
      <c r="E7" s="68">
        <f>IF($A7&gt;6000,"",IF($A7&gt;5000,VLOOKUP($A7,'5 - Cash Flow'!$A$1:$H$27,5,FALSE),IF($A7&gt;4000,VLOOKUP($A7,'4 - Income Statement'!$A$1:$H$29,5,FALSE),VLOOKUP($A7,'3 - Balance Sheet'!$A$1:$H$49,5,FALSE))))</f>
        <v>-16323472</v>
      </c>
      <c r="F7" s="68">
        <f>IF($A7&gt;6000,"",IF($A7&gt;5000,VLOOKUP($A7,'5 - Cash Flow'!$A$1:$H$27,6,FALSE),IF($A7&gt;4000,VLOOKUP($A7,'4 - Income Statement'!$A$1:$H$29,6,FALSE),VLOOKUP($A7,'3 - Balance Sheet'!$A$1:$H$49,6,FALSE))))</f>
        <v>-28054697</v>
      </c>
      <c r="G7" s="68">
        <f>IF($A7&gt;6000,"",IF($A7&gt;5000,VLOOKUP($A7,'5 - Cash Flow'!$A$1:$H$27,7,FALSE),IF($A7&gt;4000,VLOOKUP($A7,'4 - Income Statement'!$A$1:$H$29,7,FALSE),VLOOKUP($A7,'3 - Balance Sheet'!$A$1:$H$49,7,FALSE))))</f>
        <v>-40780410</v>
      </c>
      <c r="H7" s="68">
        <f>IF($A7&gt;6000,"",IF($A7&gt;5000,VLOOKUP($A7,'5 - Cash Flow'!$A$1:$H$27,8,FALSE),IF($A7&gt;4000,VLOOKUP($A7,'4 - Income Statement'!$A$1:$H$29,8,FALSE),VLOOKUP($A7,'3 - Balance Sheet'!$A$1:$H$49,8,FALSE))))</f>
        <v>-54568423</v>
      </c>
    </row>
    <row r="8" spans="1:8" ht="15" x14ac:dyDescent="0.25">
      <c r="A8" s="31">
        <v>6001</v>
      </c>
      <c r="B8" s="13" t="s">
        <v>177</v>
      </c>
      <c r="C8" s="13"/>
      <c r="D8" s="69">
        <f>SUM(D2:D7)</f>
        <v>4035491</v>
      </c>
      <c r="E8" s="69">
        <f t="shared" ref="E8:H8" si="0">SUM(E2:E7)</f>
        <v>17086888</v>
      </c>
      <c r="F8" s="69">
        <f t="shared" si="0"/>
        <v>2240353</v>
      </c>
      <c r="G8" s="69">
        <f t="shared" si="0"/>
        <v>5277463</v>
      </c>
      <c r="H8" s="69">
        <f t="shared" si="0"/>
        <v>32885320</v>
      </c>
    </row>
    <row r="9" spans="1:8" x14ac:dyDescent="0.2">
      <c r="A9" s="2">
        <v>5007</v>
      </c>
      <c r="B9" t="s">
        <v>178</v>
      </c>
      <c r="C9" t="s">
        <v>179</v>
      </c>
      <c r="D9" s="68">
        <f>IF($A9&gt;6000,"",IF($A9&gt;5000,VLOOKUP($A9,'5 - Cash Flow'!$A$1:$H$27,4,FALSE),IF($A9&gt;4000,VLOOKUP($A9,'4 - Income Statement'!$A$1:$H$29,4,FALSE),VLOOKUP($A9,'3 - Balance Sheet'!$A$1:$H$49,4,FALSE))))</f>
        <v>50698055</v>
      </c>
      <c r="E9" s="68">
        <f>IF($A9&gt;6000,"",IF($A9&gt;5000,VLOOKUP($A9,'5 - Cash Flow'!$A$1:$H$27,5,FALSE),IF($A9&gt;4000,VLOOKUP($A9,'4 - Income Statement'!$A$1:$H$29,5,FALSE),VLOOKUP($A9,'3 - Balance Sheet'!$A$1:$H$49,5,FALSE))))</f>
        <v>90243368</v>
      </c>
      <c r="F9" s="68">
        <f>IF($A9&gt;6000,"",IF($A9&gt;5000,VLOOKUP($A9,'5 - Cash Flow'!$A$1:$H$27,6,FALSE),IF($A9&gt;4000,VLOOKUP($A9,'4 - Income Statement'!$A$1:$H$29,6,FALSE),VLOOKUP($A9,'3 - Balance Sheet'!$A$1:$H$49,6,FALSE))))</f>
        <v>318873</v>
      </c>
      <c r="G9" s="68">
        <f>IF($A9&gt;6000,"",IF($A9&gt;5000,VLOOKUP($A9,'5 - Cash Flow'!$A$1:$H$27,7,FALSE),IF($A9&gt;4000,VLOOKUP($A9,'4 - Income Statement'!$A$1:$H$29,7,FALSE),VLOOKUP($A9,'3 - Balance Sheet'!$A$1:$H$49,7,FALSE))))</f>
        <v>73215562</v>
      </c>
      <c r="H9" s="68">
        <f>IF($A9&gt;6000,"",IF($A9&gt;5000,VLOOKUP($A9,'5 - Cash Flow'!$A$1:$H$27,8,FALSE),IF($A9&gt;4000,VLOOKUP($A9,'4 - Income Statement'!$A$1:$H$29,8,FALSE),VLOOKUP($A9,'3 - Balance Sheet'!$A$1:$H$49,8,FALSE))))</f>
        <v>99493490</v>
      </c>
    </row>
    <row r="10" spans="1:8" x14ac:dyDescent="0.2">
      <c r="A10" s="2">
        <v>5014</v>
      </c>
      <c r="B10" t="s">
        <v>180</v>
      </c>
      <c r="C10" t="s">
        <v>181</v>
      </c>
      <c r="D10" s="68">
        <f>IF($A10&gt;6000,"",IF($A10&gt;5000,VLOOKUP($A10,'5 - Cash Flow'!$A$1:$H$27,4,FALSE),IF($A10&gt;4000,VLOOKUP($A10,'4 - Income Statement'!$A$1:$H$29,4,FALSE),VLOOKUP($A10,'3 - Balance Sheet'!$A$1:$H$49,4,FALSE))))</f>
        <v>-32283644</v>
      </c>
      <c r="E10" s="68">
        <f>IF($A10&gt;6000,"",IF($A10&gt;5000,VLOOKUP($A10,'5 - Cash Flow'!$A$1:$H$27,5,FALSE),IF($A10&gt;4000,VLOOKUP($A10,'4 - Income Statement'!$A$1:$H$29,5,FALSE),VLOOKUP($A10,'3 - Balance Sheet'!$A$1:$H$49,5,FALSE))))</f>
        <v>-131856953</v>
      </c>
      <c r="F10" s="68">
        <f>IF($A10&gt;6000,"",IF($A10&gt;5000,VLOOKUP($A10,'5 - Cash Flow'!$A$1:$H$27,6,FALSE),IF($A10&gt;4000,VLOOKUP($A10,'4 - Income Statement'!$A$1:$H$29,6,FALSE),VLOOKUP($A10,'3 - Balance Sheet'!$A$1:$H$49,6,FALSE))))</f>
        <v>-67730181</v>
      </c>
      <c r="G10" s="68">
        <f>IF($A10&gt;6000,"",IF($A10&gt;5000,VLOOKUP($A10,'5 - Cash Flow'!$A$1:$H$27,7,FALSE),IF($A10&gt;4000,VLOOKUP($A10,'4 - Income Statement'!$A$1:$H$29,7,FALSE),VLOOKUP($A10,'3 - Balance Sheet'!$A$1:$H$49,7,FALSE))))</f>
        <v>-163564007</v>
      </c>
      <c r="H10" s="68">
        <f>IF($A10&gt;6000,"",IF($A10&gt;5000,VLOOKUP($A10,'5 - Cash Flow'!$A$1:$H$27,8,FALSE),IF($A10&gt;4000,VLOOKUP($A10,'4 - Income Statement'!$A$1:$H$29,8,FALSE),VLOOKUP($A10,'3 - Balance Sheet'!$A$1:$H$49,8,FALSE))))</f>
        <v>-99357853</v>
      </c>
    </row>
    <row r="11" spans="1:8" x14ac:dyDescent="0.2">
      <c r="A11" s="2">
        <v>3045</v>
      </c>
      <c r="B11" t="s">
        <v>182</v>
      </c>
      <c r="C11" t="s">
        <v>183</v>
      </c>
      <c r="D11" s="68">
        <f>IF($A11&gt;6000,"",IF($A11&gt;5000,VLOOKUP($A11,'5 - Cash Flow'!$A$1:$H$27,4,FALSE),IF($A11&gt;4000,VLOOKUP($A11,'4 - Income Statement'!$A$1:$H$29,4,FALSE),VLOOKUP($A11,'3 - Balance Sheet'!$A$1:$H$49,4,FALSE))))</f>
        <v>0</v>
      </c>
      <c r="E11" s="68">
        <f>IF($A11&gt;6000,"",IF($A11&gt;5000,VLOOKUP($A11,'5 - Cash Flow'!$A$1:$H$27,5,FALSE),IF($A11&gt;4000,VLOOKUP($A11,'4 - Income Statement'!$A$1:$H$29,5,FALSE),VLOOKUP($A11,'3 - Balance Sheet'!$A$1:$H$49,5,FALSE))))</f>
        <v>0</v>
      </c>
      <c r="F11" s="68">
        <f>IF($A11&gt;6000,"",IF($A11&gt;5000,VLOOKUP($A11,'5 - Cash Flow'!$A$1:$H$27,6,FALSE),IF($A11&gt;4000,VLOOKUP($A11,'4 - Income Statement'!$A$1:$H$29,6,FALSE),VLOOKUP($A11,'3 - Balance Sheet'!$A$1:$H$49,6,FALSE))))</f>
        <v>0</v>
      </c>
      <c r="G11" s="68">
        <f>IF($A11&gt;6000,"",IF($A11&gt;5000,VLOOKUP($A11,'5 - Cash Flow'!$A$1:$H$27,7,FALSE),IF($A11&gt;4000,VLOOKUP($A11,'4 - Income Statement'!$A$1:$H$29,7,FALSE),VLOOKUP($A11,'3 - Balance Sheet'!$A$1:$H$49,7,FALSE))))</f>
        <v>0</v>
      </c>
      <c r="H11" s="68">
        <f>IF($A11&gt;6000,"",IF($A11&gt;5000,VLOOKUP($A11,'5 - Cash Flow'!$A$1:$H$27,8,FALSE),IF($A11&gt;4000,VLOOKUP($A11,'4 - Income Statement'!$A$1:$H$29,8,FALSE),VLOOKUP($A11,'3 - Balance Sheet'!$A$1:$H$49,8,FALSE))))</f>
        <v>0</v>
      </c>
    </row>
    <row r="12" spans="1:8" x14ac:dyDescent="0.2">
      <c r="A12" s="2">
        <v>5016</v>
      </c>
      <c r="B12" t="s">
        <v>184</v>
      </c>
      <c r="C12" s="23" t="s">
        <v>185</v>
      </c>
      <c r="D12" s="68">
        <f>IF($A12&gt;6000,"",IF($A12&gt;5000,VLOOKUP($A12,'5 - Cash Flow'!$A$1:$H$27,4,FALSE),IF($A12&gt;4000,VLOOKUP($A12,'4 - Income Statement'!$A$1:$H$29,4,FALSE),VLOOKUP($A12,'3 - Balance Sheet'!$A$1:$H$49,4,FALSE))))</f>
        <v>0</v>
      </c>
      <c r="E12" s="68">
        <f>IF($A12&gt;6000,"",IF($A12&gt;5000,VLOOKUP($A12,'5 - Cash Flow'!$A$1:$H$27,5,FALSE),IF($A12&gt;4000,VLOOKUP($A12,'4 - Income Statement'!$A$1:$H$29,5,FALSE),VLOOKUP($A12,'3 - Balance Sheet'!$A$1:$H$49,5,FALSE))))</f>
        <v>0</v>
      </c>
      <c r="F12" s="68">
        <f>IF($A12&gt;6000,"",IF($A12&gt;5000,VLOOKUP($A12,'5 - Cash Flow'!$A$1:$H$27,6,FALSE),IF($A12&gt;4000,VLOOKUP($A12,'4 - Income Statement'!$A$1:$H$29,6,FALSE),VLOOKUP($A12,'3 - Balance Sheet'!$A$1:$H$49,6,FALSE))))</f>
        <v>0</v>
      </c>
      <c r="G12" s="68">
        <f>IF($A12&gt;6000,"",IF($A12&gt;5000,VLOOKUP($A12,'5 - Cash Flow'!$A$1:$H$27,7,FALSE),IF($A12&gt;4000,VLOOKUP($A12,'4 - Income Statement'!$A$1:$H$29,7,FALSE),VLOOKUP($A12,'3 - Balance Sheet'!$A$1:$H$49,7,FALSE))))</f>
        <v>0</v>
      </c>
      <c r="H12" s="68">
        <f>IF($A12&gt;6000,"",IF($A12&gt;5000,VLOOKUP($A12,'5 - Cash Flow'!$A$1:$H$27,8,FALSE),IF($A12&gt;4000,VLOOKUP($A12,'4 - Income Statement'!$A$1:$H$29,8,FALSE),VLOOKUP($A12,'3 - Balance Sheet'!$A$1:$H$49,8,FALSE))))</f>
        <v>0</v>
      </c>
    </row>
    <row r="13" spans="1:8" ht="15" x14ac:dyDescent="0.25">
      <c r="A13" s="30">
        <v>6002</v>
      </c>
      <c r="B13" s="13" t="s">
        <v>186</v>
      </c>
      <c r="C13" s="13" t="s">
        <v>187</v>
      </c>
      <c r="D13" s="69">
        <v>0</v>
      </c>
      <c r="E13" s="69">
        <v>0</v>
      </c>
      <c r="F13" s="69">
        <v>0</v>
      </c>
      <c r="G13" s="69">
        <v>0</v>
      </c>
      <c r="H13" s="69">
        <v>0</v>
      </c>
    </row>
    <row r="14" spans="1:8" ht="15" x14ac:dyDescent="0.25">
      <c r="A14" s="30">
        <v>6003</v>
      </c>
      <c r="B14" s="13" t="s">
        <v>188</v>
      </c>
      <c r="C14" s="13" t="s">
        <v>189</v>
      </c>
      <c r="D14" s="69">
        <f>SUM(D9:D13)</f>
        <v>18414411</v>
      </c>
      <c r="E14" s="69">
        <f t="shared" ref="E14:H14" si="1">SUM(E9:E13)</f>
        <v>-41613585</v>
      </c>
      <c r="F14" s="69">
        <f t="shared" si="1"/>
        <v>-67411308</v>
      </c>
      <c r="G14" s="69">
        <f t="shared" si="1"/>
        <v>-90348445</v>
      </c>
      <c r="H14" s="69">
        <f t="shared" si="1"/>
        <v>135637</v>
      </c>
    </row>
    <row r="15" spans="1:8" x14ac:dyDescent="0.2">
      <c r="A15" s="2">
        <v>3006</v>
      </c>
      <c r="B15" t="s">
        <v>190</v>
      </c>
      <c r="C15" t="s">
        <v>191</v>
      </c>
      <c r="D15" s="68">
        <f>IF($A15&gt;6000,"",IF($A15&gt;5000,VLOOKUP($A15,'5 - Cash Flow'!$A$1:$H$27,4,FALSE),IF($A15&gt;4000,VLOOKUP($A15,'4 - Income Statement'!$A$1:$H$29,4,FALSE),VLOOKUP($A15,'3 - Balance Sheet'!$A$1:$H$49,4,FALSE))))</f>
        <v>98241331</v>
      </c>
      <c r="E15" s="68">
        <f>IF($A15&gt;6000,"",IF($A15&gt;5000,VLOOKUP($A15,'5 - Cash Flow'!$A$1:$H$27,5,FALSE),IF($A15&gt;4000,VLOOKUP($A15,'4 - Income Statement'!$A$1:$H$29,5,FALSE),VLOOKUP($A15,'3 - Balance Sheet'!$A$1:$H$49,5,FALSE))))</f>
        <v>113549197</v>
      </c>
      <c r="F15" s="68">
        <f>IF($A15&gt;6000,"",IF($A15&gt;5000,VLOOKUP($A15,'5 - Cash Flow'!$A$1:$H$27,6,FALSE),IF($A15&gt;4000,VLOOKUP($A15,'4 - Income Statement'!$A$1:$H$29,6,FALSE),VLOOKUP($A15,'3 - Balance Sheet'!$A$1:$H$49,6,FALSE))))</f>
        <v>166085580</v>
      </c>
      <c r="G15" s="68">
        <f>IF($A15&gt;6000,"",IF($A15&gt;5000,VLOOKUP($A15,'5 - Cash Flow'!$A$1:$H$27,7,FALSE),IF($A15&gt;4000,VLOOKUP($A15,'4 - Income Statement'!$A$1:$H$29,7,FALSE),VLOOKUP($A15,'3 - Balance Sheet'!$A$1:$H$49,7,FALSE))))</f>
        <v>314092754</v>
      </c>
      <c r="H15" s="68">
        <f>IF($A15&gt;6000,"",IF($A15&gt;5000,VLOOKUP($A15,'5 - Cash Flow'!$A$1:$H$27,8,FALSE),IF($A15&gt;4000,VLOOKUP($A15,'4 - Income Statement'!$A$1:$H$29,8,FALSE),VLOOKUP($A15,'3 - Balance Sheet'!$A$1:$H$49,8,FALSE))))</f>
        <v>438368195</v>
      </c>
    </row>
    <row r="16" spans="1:8" x14ac:dyDescent="0.2">
      <c r="A16" s="2">
        <v>3019</v>
      </c>
      <c r="B16" t="s">
        <v>192</v>
      </c>
      <c r="C16" t="s">
        <v>193</v>
      </c>
      <c r="D16" s="68">
        <f>IF($A16&gt;6000,"",IF($A16&gt;5000,VLOOKUP($A16,'5 - Cash Flow'!$A$1:$H$27,4,FALSE),IF($A16&gt;4000,VLOOKUP($A16,'4 - Income Statement'!$A$1:$H$29,4,FALSE),VLOOKUP($A16,'3 - Balance Sheet'!$A$1:$H$49,4,FALSE))))</f>
        <v>97452711</v>
      </c>
      <c r="E16" s="68">
        <f>IF($A16&gt;6000,"",IF($A16&gt;5000,VLOOKUP($A16,'5 - Cash Flow'!$A$1:$H$27,5,FALSE),IF($A16&gt;4000,VLOOKUP($A16,'4 - Income Statement'!$A$1:$H$29,5,FALSE),VLOOKUP($A16,'3 - Balance Sheet'!$A$1:$H$49,5,FALSE))))</f>
        <v>159592314</v>
      </c>
      <c r="F16" s="68">
        <f>IF($A16&gt;6000,"",IF($A16&gt;5000,VLOOKUP($A16,'5 - Cash Flow'!$A$1:$H$27,6,FALSE),IF($A16&gt;4000,VLOOKUP($A16,'4 - Income Statement'!$A$1:$H$29,6,FALSE),VLOOKUP($A16,'3 - Balance Sheet'!$A$1:$H$49,6,FALSE))))</f>
        <v>233801946</v>
      </c>
      <c r="G16" s="68">
        <f>IF($A16&gt;6000,"",IF($A16&gt;5000,VLOOKUP($A16,'5 - Cash Flow'!$A$1:$H$27,7,FALSE),IF($A16&gt;4000,VLOOKUP($A16,'4 - Income Statement'!$A$1:$H$29,7,FALSE),VLOOKUP($A16,'3 - Balance Sheet'!$A$1:$H$49,7,FALSE))))</f>
        <v>410902413</v>
      </c>
      <c r="H16" s="68">
        <f>IF($A16&gt;6000,"",IF($A16&gt;5000,VLOOKUP($A16,'5 - Cash Flow'!$A$1:$H$27,8,FALSE),IF($A16&gt;4000,VLOOKUP($A16,'4 - Income Statement'!$A$1:$H$29,8,FALSE),VLOOKUP($A16,'3 - Balance Sheet'!$A$1:$H$49,8,FALSE))))</f>
        <v>358686095</v>
      </c>
    </row>
    <row r="17" spans="1:8" ht="15" x14ac:dyDescent="0.25">
      <c r="A17" s="30">
        <v>6004</v>
      </c>
      <c r="B17" s="13" t="s">
        <v>194</v>
      </c>
      <c r="C17" s="13"/>
      <c r="D17" s="69">
        <f>D15-D16</f>
        <v>788620</v>
      </c>
      <c r="E17" s="69">
        <f t="shared" ref="E17:H17" si="2">E15-E16</f>
        <v>-46043117</v>
      </c>
      <c r="F17" s="69">
        <f t="shared" si="2"/>
        <v>-67716366</v>
      </c>
      <c r="G17" s="69">
        <f t="shared" si="2"/>
        <v>-96809659</v>
      </c>
      <c r="H17" s="69">
        <f t="shared" si="2"/>
        <v>79682100</v>
      </c>
    </row>
    <row r="18" spans="1:8" x14ac:dyDescent="0.2">
      <c r="A18" s="2">
        <v>3001</v>
      </c>
      <c r="B18" t="s">
        <v>3</v>
      </c>
      <c r="C18" t="s">
        <v>195</v>
      </c>
      <c r="D18" s="68">
        <f>IF($A18&gt;6000,"",IF($A18&gt;5000,VLOOKUP($A18,'5 - Cash Flow'!$A$1:$H$27,4,FALSE),IF($A18&gt;4000,VLOOKUP($A18,'4 - Income Statement'!$A$1:$H$29,4,FALSE),VLOOKUP($A18,'3 - Balance Sheet'!$A$1:$H$49,4,FALSE))))</f>
        <v>4860589</v>
      </c>
      <c r="E18" s="68">
        <f>IF($A18&gt;6000,"",IF($A18&gt;5000,VLOOKUP($A18,'5 - Cash Flow'!$A$1:$H$27,5,FALSE),IF($A18&gt;4000,VLOOKUP($A18,'4 - Income Statement'!$A$1:$H$29,5,FALSE),VLOOKUP($A18,'3 - Balance Sheet'!$A$1:$H$49,5,FALSE))))</f>
        <v>23722600</v>
      </c>
      <c r="F18" s="68">
        <f>IF($A18&gt;6000,"",IF($A18&gt;5000,VLOOKUP($A18,'5 - Cash Flow'!$A$1:$H$27,6,FALSE),IF($A18&gt;4000,VLOOKUP($A18,'4 - Income Statement'!$A$1:$H$29,6,FALSE),VLOOKUP($A18,'3 - Balance Sheet'!$A$1:$H$49,6,FALSE))))</f>
        <v>14360077</v>
      </c>
      <c r="G18" s="68">
        <f>IF($A18&gt;6000,"",IF($A18&gt;5000,VLOOKUP($A18,'5 - Cash Flow'!$A$1:$H$27,7,FALSE),IF($A18&gt;4000,VLOOKUP($A18,'4 - Income Statement'!$A$1:$H$29,7,FALSE),VLOOKUP($A18,'3 - Balance Sheet'!$A$1:$H$49,7,FALSE))))</f>
        <v>49704636</v>
      </c>
      <c r="H18" s="68">
        <f>IF($A18&gt;6000,"",IF($A18&gt;5000,VLOOKUP($A18,'5 - Cash Flow'!$A$1:$H$27,8,FALSE),IF($A18&gt;4000,VLOOKUP($A18,'4 - Income Statement'!$A$1:$H$29,8,FALSE),VLOOKUP($A18,'3 - Balance Sheet'!$A$1:$H$49,8,FALSE))))</f>
        <v>25361545</v>
      </c>
    </row>
    <row r="19" spans="1:8" x14ac:dyDescent="0.2">
      <c r="A19" s="2">
        <v>3002</v>
      </c>
      <c r="B19" t="s">
        <v>196</v>
      </c>
      <c r="C19" t="s">
        <v>197</v>
      </c>
      <c r="D19" s="68">
        <f>IF($A19&gt;6000,"",IF($A19&gt;5000,VLOOKUP($A19,'5 - Cash Flow'!$A$1:$H$27,4,FALSE),IF($A19&gt;4000,VLOOKUP($A19,'4 - Income Statement'!$A$1:$H$29,4,FALSE),VLOOKUP($A19,'3 - Balance Sheet'!$A$1:$H$49,4,FALSE))))</f>
        <v>0</v>
      </c>
      <c r="E19" s="68">
        <f>IF($A19&gt;6000,"",IF($A19&gt;5000,VLOOKUP($A19,'5 - Cash Flow'!$A$1:$H$27,5,FALSE),IF($A19&gt;4000,VLOOKUP($A19,'4 - Income Statement'!$A$1:$H$29,5,FALSE),VLOOKUP($A19,'3 - Balance Sheet'!$A$1:$H$49,5,FALSE))))</f>
        <v>0</v>
      </c>
      <c r="F19" s="68">
        <f>IF($A19&gt;6000,"",IF($A19&gt;5000,VLOOKUP($A19,'5 - Cash Flow'!$A$1:$H$27,6,FALSE),IF($A19&gt;4000,VLOOKUP($A19,'4 - Income Statement'!$A$1:$H$29,6,FALSE),VLOOKUP($A19,'3 - Balance Sheet'!$A$1:$H$49,6,FALSE))))</f>
        <v>0</v>
      </c>
      <c r="G19" s="68">
        <f>IF($A19&gt;6000,"",IF($A19&gt;5000,VLOOKUP($A19,'5 - Cash Flow'!$A$1:$H$27,7,FALSE),IF($A19&gt;4000,VLOOKUP($A19,'4 - Income Statement'!$A$1:$H$29,7,FALSE),VLOOKUP($A19,'3 - Balance Sheet'!$A$1:$H$49,7,FALSE))))</f>
        <v>0</v>
      </c>
      <c r="H19" s="68">
        <f>IF($A19&gt;6000,"",IF($A19&gt;5000,VLOOKUP($A19,'5 - Cash Flow'!$A$1:$H$27,8,FALSE),IF($A19&gt;4000,VLOOKUP($A19,'4 - Income Statement'!$A$1:$H$29,8,FALSE),VLOOKUP($A19,'3 - Balance Sheet'!$A$1:$H$49,8,FALSE))))</f>
        <v>0</v>
      </c>
    </row>
    <row r="20" spans="1:8" x14ac:dyDescent="0.2">
      <c r="A20" s="2">
        <v>3003</v>
      </c>
      <c r="B20" t="s">
        <v>7</v>
      </c>
      <c r="C20" t="s">
        <v>8</v>
      </c>
      <c r="D20" s="68">
        <f>IF($A20&gt;6000,"",IF($A20&gt;5000,VLOOKUP($A20,'5 - Cash Flow'!$A$1:$H$27,4,FALSE),IF($A20&gt;4000,VLOOKUP($A20,'4 - Income Statement'!$A$1:$H$29,4,FALSE),VLOOKUP($A20,'3 - Balance Sheet'!$A$1:$H$49,4,FALSE))))</f>
        <v>65643719</v>
      </c>
      <c r="E20" s="68">
        <f>IF($A20&gt;6000,"",IF($A20&gt;5000,VLOOKUP($A20,'5 - Cash Flow'!$A$1:$H$27,5,FALSE),IF($A20&gt;4000,VLOOKUP($A20,'4 - Income Statement'!$A$1:$H$29,5,FALSE),VLOOKUP($A20,'3 - Balance Sheet'!$A$1:$H$49,5,FALSE))))</f>
        <v>49342944</v>
      </c>
      <c r="F20" s="68">
        <f>IF($A20&gt;6000,"",IF($A20&gt;5000,VLOOKUP($A20,'5 - Cash Flow'!$A$1:$H$27,6,FALSE),IF($A20&gt;4000,VLOOKUP($A20,'4 - Income Statement'!$A$1:$H$29,6,FALSE),VLOOKUP($A20,'3 - Balance Sheet'!$A$1:$H$49,6,FALSE))))</f>
        <v>93961696</v>
      </c>
      <c r="G20" s="68">
        <f>IF($A20&gt;6000,"",IF($A20&gt;5000,VLOOKUP($A20,'5 - Cash Flow'!$A$1:$H$27,7,FALSE),IF($A20&gt;4000,VLOOKUP($A20,'4 - Income Statement'!$A$1:$H$29,7,FALSE),VLOOKUP($A20,'3 - Balance Sheet'!$A$1:$H$49,7,FALSE))))</f>
        <v>155569394</v>
      </c>
      <c r="H20" s="68">
        <f>IF($A20&gt;6000,"",IF($A20&gt;5000,VLOOKUP($A20,'5 - Cash Flow'!$A$1:$H$27,8,FALSE),IF($A20&gt;4000,VLOOKUP($A20,'4 - Income Statement'!$A$1:$H$29,8,FALSE),VLOOKUP($A20,'3 - Balance Sheet'!$A$1:$H$49,8,FALSE))))</f>
        <v>225973811</v>
      </c>
    </row>
    <row r="21" spans="1:8" x14ac:dyDescent="0.2">
      <c r="A21" s="21">
        <v>6005</v>
      </c>
      <c r="B21" t="s">
        <v>198</v>
      </c>
      <c r="C21" t="s">
        <v>199</v>
      </c>
      <c r="D21" s="68" t="str">
        <f>IF($A21&gt;6000,"",IF($A21&gt;5000,VLOOKUP($A21,'5 - Cash Flow'!$A$1:$H$27,4,FALSE),IF($A21&gt;4000,VLOOKUP($A21,'4 - Income Statement'!$A$1:$H$29,4,FALSE),VLOOKUP($A21,'3 - Balance Sheet'!$A$1:$H$49,4,FALSE))))</f>
        <v/>
      </c>
      <c r="E21" s="68" t="str">
        <f>IF($A21&gt;6000,"",IF($A21&gt;5000,VLOOKUP($A21,'5 - Cash Flow'!$A$1:$H$27,5,FALSE),IF($A21&gt;4000,VLOOKUP($A21,'4 - Income Statement'!$A$1:$H$29,5,FALSE),VLOOKUP($A21,'3 - Balance Sheet'!$A$1:$H$49,5,FALSE))))</f>
        <v/>
      </c>
      <c r="F21" s="68" t="str">
        <f>IF($A21&gt;6000,"",IF($A21&gt;5000,VLOOKUP($A21,'5 - Cash Flow'!$A$1:$H$27,6,FALSE),IF($A21&gt;4000,VLOOKUP($A21,'4 - Income Statement'!$A$1:$H$29,6,FALSE),VLOOKUP($A21,'3 - Balance Sheet'!$A$1:$H$49,6,FALSE))))</f>
        <v/>
      </c>
      <c r="G21" s="68" t="str">
        <f>IF($A21&gt;6000,"",IF($A21&gt;5000,VLOOKUP($A21,'5 - Cash Flow'!$A$1:$H$27,7,FALSE),IF($A21&gt;4000,VLOOKUP($A21,'4 - Income Statement'!$A$1:$H$29,7,FALSE),VLOOKUP($A21,'3 - Balance Sheet'!$A$1:$H$49,7,FALSE))))</f>
        <v/>
      </c>
      <c r="H21" s="68" t="str">
        <f>IF($A21&gt;6000,"",IF($A21&gt;5000,VLOOKUP($A21,'5 - Cash Flow'!$A$1:$H$27,8,FALSE),IF($A21&gt;4000,VLOOKUP($A21,'4 - Income Statement'!$A$1:$H$29,8,FALSE),VLOOKUP($A21,'3 - Balance Sheet'!$A$1:$H$49,8,FALSE))))</f>
        <v/>
      </c>
    </row>
    <row r="22" spans="1:8" x14ac:dyDescent="0.2">
      <c r="A22" s="2">
        <v>3019</v>
      </c>
      <c r="B22" t="s">
        <v>39</v>
      </c>
      <c r="C22" t="s">
        <v>200</v>
      </c>
      <c r="D22" s="68">
        <f>IF($A22&gt;6000,"",IF($A22&gt;5000,VLOOKUP($A22,'5 - Cash Flow'!$A$1:$H$27,4,FALSE),IF($A22&gt;4000,VLOOKUP($A22,'4 - Income Statement'!$A$1:$H$29,4,FALSE),VLOOKUP($A22,'3 - Balance Sheet'!$A$1:$H$49,4,FALSE))))</f>
        <v>97452711</v>
      </c>
      <c r="E22" s="68">
        <f>IF($A22&gt;6000,"",IF($A22&gt;5000,VLOOKUP($A22,'5 - Cash Flow'!$A$1:$H$27,5,FALSE),IF($A22&gt;4000,VLOOKUP($A22,'4 - Income Statement'!$A$1:$H$29,5,FALSE),VLOOKUP($A22,'3 - Balance Sheet'!$A$1:$H$49,5,FALSE))))</f>
        <v>159592314</v>
      </c>
      <c r="F22" s="68">
        <f>IF($A22&gt;6000,"",IF($A22&gt;5000,VLOOKUP($A22,'5 - Cash Flow'!$A$1:$H$27,6,FALSE),IF($A22&gt;4000,VLOOKUP($A22,'4 - Income Statement'!$A$1:$H$29,6,FALSE),VLOOKUP($A22,'3 - Balance Sheet'!$A$1:$H$49,6,FALSE))))</f>
        <v>233801946</v>
      </c>
      <c r="G22" s="68">
        <f>IF($A22&gt;6000,"",IF($A22&gt;5000,VLOOKUP($A22,'5 - Cash Flow'!$A$1:$H$27,7,FALSE),IF($A22&gt;4000,VLOOKUP($A22,'4 - Income Statement'!$A$1:$H$29,7,FALSE),VLOOKUP($A22,'3 - Balance Sheet'!$A$1:$H$49,7,FALSE))))</f>
        <v>410902413</v>
      </c>
      <c r="H22" s="68">
        <f>IF($A22&gt;6000,"",IF($A22&gt;5000,VLOOKUP($A22,'5 - Cash Flow'!$A$1:$H$27,8,FALSE),IF($A22&gt;4000,VLOOKUP($A22,'4 - Income Statement'!$A$1:$H$29,8,FALSE),VLOOKUP($A22,'3 - Balance Sheet'!$A$1:$H$49,8,FALSE))))</f>
        <v>358686095</v>
      </c>
    </row>
    <row r="23" spans="1:8" x14ac:dyDescent="0.2">
      <c r="A23" s="2">
        <v>3020</v>
      </c>
      <c r="B23" t="s">
        <v>201</v>
      </c>
      <c r="C23" t="s">
        <v>202</v>
      </c>
      <c r="D23" s="68">
        <f>IF($A23&gt;6000,"",IF($A23&gt;5000,VLOOKUP($A23,'5 - Cash Flow'!$A$1:$H$27,4,FALSE),IF($A23&gt;4000,VLOOKUP($A23,'4 - Income Statement'!$A$1:$H$29,4,FALSE),VLOOKUP($A23,'3 - Balance Sheet'!$A$1:$H$49,4,FALSE))))</f>
        <v>0</v>
      </c>
      <c r="E23" s="68">
        <f>IF($A23&gt;6000,"",IF($A23&gt;5000,VLOOKUP($A23,'5 - Cash Flow'!$A$1:$H$27,5,FALSE),IF($A23&gt;4000,VLOOKUP($A23,'4 - Income Statement'!$A$1:$H$29,5,FALSE),VLOOKUP($A23,'3 - Balance Sheet'!$A$1:$H$49,5,FALSE))))</f>
        <v>30715380</v>
      </c>
      <c r="F23" s="68">
        <f>IF($A23&gt;6000,"",IF($A23&gt;5000,VLOOKUP($A23,'5 - Cash Flow'!$A$1:$H$27,6,FALSE),IF($A23&gt;4000,VLOOKUP($A23,'4 - Income Statement'!$A$1:$H$29,6,FALSE),VLOOKUP($A23,'3 - Balance Sheet'!$A$1:$H$49,6,FALSE))))</f>
        <v>47740460</v>
      </c>
      <c r="G23" s="68">
        <f>IF($A23&gt;6000,"",IF($A23&gt;5000,VLOOKUP($A23,'5 - Cash Flow'!$A$1:$H$27,7,FALSE),IF($A23&gt;4000,VLOOKUP($A23,'4 - Income Statement'!$A$1:$H$29,7,FALSE),VLOOKUP($A23,'3 - Balance Sheet'!$A$1:$H$49,7,FALSE))))</f>
        <v>33975840</v>
      </c>
      <c r="H23" s="68">
        <f>IF($A23&gt;6000,"",IF($A23&gt;5000,VLOOKUP($A23,'5 - Cash Flow'!$A$1:$H$27,8,FALSE),IF($A23&gt;4000,VLOOKUP($A23,'4 - Income Statement'!$A$1:$H$29,8,FALSE),VLOOKUP($A23,'3 - Balance Sheet'!$A$1:$H$49,8,FALSE))))</f>
        <v>155337285</v>
      </c>
    </row>
    <row r="24" spans="1:8" x14ac:dyDescent="0.2">
      <c r="A24" s="2">
        <v>3024</v>
      </c>
      <c r="B24" t="s">
        <v>49</v>
      </c>
      <c r="C24" t="s">
        <v>203</v>
      </c>
      <c r="D24" s="68">
        <f>IF($A24&gt;6000,"",IF($A24&gt;5000,VLOOKUP($A24,'5 - Cash Flow'!$A$1:$H$27,4,FALSE),IF($A24&gt;4000,VLOOKUP($A24,'4 - Income Statement'!$A$1:$H$29,4,FALSE),VLOOKUP($A24,'3 - Balance Sheet'!$A$1:$H$49,4,FALSE))))</f>
        <v>0</v>
      </c>
      <c r="E24" s="68">
        <f>IF($A24&gt;6000,"",IF($A24&gt;5000,VLOOKUP($A24,'5 - Cash Flow'!$A$1:$H$27,5,FALSE),IF($A24&gt;4000,VLOOKUP($A24,'4 - Income Statement'!$A$1:$H$29,5,FALSE),VLOOKUP($A24,'3 - Balance Sheet'!$A$1:$H$49,5,FALSE))))</f>
        <v>0</v>
      </c>
      <c r="F24" s="68">
        <f>IF($A24&gt;6000,"",IF($A24&gt;5000,VLOOKUP($A24,'5 - Cash Flow'!$A$1:$H$27,6,FALSE),IF($A24&gt;4000,VLOOKUP($A24,'4 - Income Statement'!$A$1:$H$29,6,FALSE),VLOOKUP($A24,'3 - Balance Sheet'!$A$1:$H$49,6,FALSE))))</f>
        <v>0</v>
      </c>
      <c r="G24" s="68">
        <f>IF($A24&gt;6000,"",IF($A24&gt;5000,VLOOKUP($A24,'5 - Cash Flow'!$A$1:$H$27,7,FALSE),IF($A24&gt;4000,VLOOKUP($A24,'4 - Income Statement'!$A$1:$H$29,7,FALSE),VLOOKUP($A24,'3 - Balance Sheet'!$A$1:$H$49,7,FALSE))))</f>
        <v>0</v>
      </c>
      <c r="H24" s="68">
        <f>IF($A24&gt;6000,"",IF($A24&gt;5000,VLOOKUP($A24,'5 - Cash Flow'!$A$1:$H$27,8,FALSE),IF($A24&gt;4000,VLOOKUP($A24,'4 - Income Statement'!$A$1:$H$29,8,FALSE),VLOOKUP($A24,'3 - Balance Sheet'!$A$1:$H$49,8,FALSE))))</f>
        <v>0</v>
      </c>
    </row>
    <row r="25" spans="1:8" ht="15" x14ac:dyDescent="0.25">
      <c r="A25" s="30">
        <v>6006</v>
      </c>
      <c r="B25" s="13" t="s">
        <v>204</v>
      </c>
      <c r="C25" s="70" t="s">
        <v>205</v>
      </c>
      <c r="D25" s="69">
        <f>SUM(D18:D24)</f>
        <v>167957019</v>
      </c>
      <c r="E25" s="69">
        <f t="shared" ref="E25:H25" si="3">SUM(E18:E24)</f>
        <v>263373238</v>
      </c>
      <c r="F25" s="69">
        <f t="shared" si="3"/>
        <v>389864179</v>
      </c>
      <c r="G25" s="69">
        <f t="shared" si="3"/>
        <v>650152283</v>
      </c>
      <c r="H25" s="69">
        <f t="shared" si="3"/>
        <v>765358736</v>
      </c>
    </row>
    <row r="26" spans="1:8" ht="15" x14ac:dyDescent="0.25">
      <c r="A26" s="30">
        <v>6007</v>
      </c>
      <c r="B26" s="72" t="s">
        <v>400</v>
      </c>
      <c r="C26" s="72" t="s">
        <v>401</v>
      </c>
      <c r="D26" s="69"/>
      <c r="E26" s="69"/>
      <c r="F26" s="69"/>
      <c r="G26" s="69"/>
      <c r="H26" s="69"/>
    </row>
    <row r="27" spans="1:8" ht="15" x14ac:dyDescent="0.25">
      <c r="A27" s="30">
        <v>6008</v>
      </c>
      <c r="B27" s="72" t="s">
        <v>402</v>
      </c>
      <c r="C27" s="72" t="s">
        <v>403</v>
      </c>
      <c r="D27" s="69">
        <v>18996905</v>
      </c>
      <c r="E27" s="69">
        <v>38197887</v>
      </c>
      <c r="F27" s="69">
        <v>36608309</v>
      </c>
      <c r="G27" s="69">
        <v>59988006</v>
      </c>
      <c r="H27" s="69">
        <v>104197110</v>
      </c>
    </row>
    <row r="28" spans="1:8" ht="15" x14ac:dyDescent="0.25">
      <c r="A28" s="30">
        <v>6009</v>
      </c>
      <c r="B28" s="72" t="s">
        <v>404</v>
      </c>
      <c r="C28" s="72" t="s">
        <v>405</v>
      </c>
      <c r="D28" s="69">
        <v>0</v>
      </c>
      <c r="E28" s="69">
        <v>0</v>
      </c>
      <c r="F28" s="69">
        <v>0</v>
      </c>
      <c r="G28" s="69">
        <v>0</v>
      </c>
      <c r="H28" s="69">
        <v>0</v>
      </c>
    </row>
    <row r="29" spans="1:8" ht="15" x14ac:dyDescent="0.25">
      <c r="A29" s="30">
        <v>6010</v>
      </c>
      <c r="B29" s="72" t="s">
        <v>406</v>
      </c>
      <c r="C29" s="72" t="s">
        <v>407</v>
      </c>
      <c r="D29" s="69">
        <v>18996905</v>
      </c>
      <c r="E29" s="69">
        <v>38197887</v>
      </c>
      <c r="F29" s="69">
        <v>36608309</v>
      </c>
      <c r="G29" s="69">
        <v>59988006</v>
      </c>
      <c r="H29" s="69">
        <v>104197110</v>
      </c>
    </row>
    <row r="30" spans="1:8" ht="15" x14ac:dyDescent="0.25">
      <c r="A30" s="30">
        <v>6011</v>
      </c>
      <c r="B30" s="72" t="s">
        <v>408</v>
      </c>
      <c r="C30" s="72" t="s">
        <v>409</v>
      </c>
      <c r="D30" s="69"/>
      <c r="E30" s="69"/>
      <c r="F30" s="69"/>
      <c r="G30" s="69"/>
      <c r="H30" s="69"/>
    </row>
    <row r="31" spans="1:8" ht="15" x14ac:dyDescent="0.25">
      <c r="A31" s="30">
        <v>6012</v>
      </c>
      <c r="B31" s="72" t="s">
        <v>410</v>
      </c>
      <c r="C31" s="72" t="s">
        <v>411</v>
      </c>
      <c r="D31" s="69">
        <v>0.05</v>
      </c>
      <c r="E31" s="69">
        <v>0.1</v>
      </c>
      <c r="F31" s="69">
        <v>0.15</v>
      </c>
      <c r="G31" s="69">
        <v>0.3</v>
      </c>
      <c r="H31" s="69">
        <v>0.4</v>
      </c>
    </row>
    <row r="32" spans="1:8" ht="15" x14ac:dyDescent="0.25">
      <c r="A32" s="30">
        <v>6013</v>
      </c>
      <c r="B32" s="72" t="s">
        <v>412</v>
      </c>
      <c r="C32" s="72" t="s">
        <v>413</v>
      </c>
      <c r="D32" s="69"/>
      <c r="E32" s="69"/>
      <c r="F32" s="69"/>
      <c r="G32" s="69"/>
      <c r="H32" s="69">
        <v>-40402612.850000001</v>
      </c>
    </row>
    <row r="33" spans="1:8" ht="15" x14ac:dyDescent="0.25">
      <c r="A33" s="30">
        <v>6014</v>
      </c>
      <c r="B33" s="72" t="s">
        <v>414</v>
      </c>
      <c r="C33" s="72" t="s">
        <v>415</v>
      </c>
      <c r="D33" s="69"/>
      <c r="E33" s="69"/>
      <c r="F33" s="69"/>
      <c r="G33" s="69"/>
      <c r="H33" s="69">
        <v>3</v>
      </c>
    </row>
    <row r="34" spans="1:8" ht="15" x14ac:dyDescent="0.25">
      <c r="A34" s="30">
        <v>6015</v>
      </c>
      <c r="B34" s="72" t="s">
        <v>416</v>
      </c>
      <c r="C34" s="72" t="s">
        <v>417</v>
      </c>
      <c r="D34" s="69"/>
      <c r="E34" s="69"/>
      <c r="F34" s="69"/>
      <c r="G34" s="69"/>
      <c r="H34" s="69">
        <v>0.21</v>
      </c>
    </row>
    <row r="35" spans="1:8" ht="15" x14ac:dyDescent="0.25">
      <c r="A35" s="30">
        <v>6016</v>
      </c>
      <c r="B35" s="72" t="s">
        <v>418</v>
      </c>
      <c r="C35" s="72" t="s">
        <v>419</v>
      </c>
      <c r="D35" s="69"/>
      <c r="E35" s="69"/>
      <c r="F35" s="69"/>
      <c r="G35" s="69"/>
      <c r="H35" s="69">
        <v>-83792339.000567853</v>
      </c>
    </row>
    <row r="36" spans="1:8" ht="15" x14ac:dyDescent="0.25">
      <c r="A36" s="30">
        <v>6017</v>
      </c>
      <c r="B36" s="72" t="s">
        <v>420</v>
      </c>
      <c r="C36" s="72" t="s">
        <v>421</v>
      </c>
      <c r="D36" s="69">
        <v>522285651</v>
      </c>
      <c r="E36" s="69" t="s">
        <v>422</v>
      </c>
      <c r="F36" s="69"/>
      <c r="G36" s="69"/>
      <c r="H36" s="69">
        <v>294816634.03066564</v>
      </c>
    </row>
    <row r="37" spans="1:8" ht="15" x14ac:dyDescent="0.25">
      <c r="A37" s="30">
        <v>6018</v>
      </c>
      <c r="B37" s="72" t="s">
        <v>423</v>
      </c>
      <c r="C37" s="72" t="s">
        <v>424</v>
      </c>
      <c r="D37" s="69"/>
      <c r="E37" s="69"/>
      <c r="F37" s="69"/>
      <c r="G37" s="69"/>
      <c r="H37" s="69">
        <v>211024295.03009778</v>
      </c>
    </row>
    <row r="38" spans="1:8" ht="15" x14ac:dyDescent="0.25">
      <c r="A38" s="30">
        <v>6019</v>
      </c>
      <c r="B38" s="72" t="s">
        <v>425</v>
      </c>
      <c r="C38" s="72" t="s">
        <v>426</v>
      </c>
      <c r="D38" s="69"/>
      <c r="E38" s="69"/>
      <c r="F38" s="69"/>
      <c r="G38" s="69"/>
      <c r="H38" s="69"/>
    </row>
    <row r="39" spans="1:8" ht="15" x14ac:dyDescent="0.25">
      <c r="A39" s="30">
        <v>4003</v>
      </c>
      <c r="B39" s="72" t="s">
        <v>427</v>
      </c>
      <c r="C39" s="72" t="s">
        <v>428</v>
      </c>
      <c r="D39" s="71">
        <f>IF($A39&gt;6000,"",IF($A39&gt;5000,VLOOKUP($A39,'5 - Cash Flow'!$A$1:$H$27,4,FALSE),IF($A39&gt;4000,VLOOKUP($A39,'4 - Income Statement'!$A$1:$H$29,4,FALSE),VLOOKUP($A39,'3 - Balance Sheet'!$A$1:$H$49,4,FALSE))))</f>
        <v>417855564</v>
      </c>
      <c r="E39" s="71">
        <f>IF($A39&gt;6000,"",IF($A39&gt;5000,VLOOKUP($A39,'5 - Cash Flow'!$A$1:$H$27,5,FALSE),IF($A39&gt;4000,VLOOKUP($A39,'4 - Income Statement'!$A$1:$H$29,5,FALSE),VLOOKUP($A39,'3 - Balance Sheet'!$A$1:$H$49,5,FALSE))))</f>
        <v>318686269</v>
      </c>
      <c r="F39" s="71">
        <f>IF($A39&gt;6000,"",IF($A39&gt;5000,VLOOKUP($A39,'5 - Cash Flow'!$A$1:$H$27,6,FALSE),IF($A39&gt;4000,VLOOKUP($A39,'4 - Income Statement'!$A$1:$H$29,6,FALSE),VLOOKUP($A39,'3 - Balance Sheet'!$A$1:$H$49,6,FALSE))))</f>
        <v>356015524</v>
      </c>
      <c r="G39" s="71">
        <f>IF($A39&gt;6000,"",IF($A39&gt;5000,VLOOKUP($A39,'5 - Cash Flow'!$A$1:$H$27,7,FALSE),IF($A39&gt;4000,VLOOKUP($A39,'4 - Income Statement'!$A$1:$H$29,7,FALSE),VLOOKUP($A39,'3 - Balance Sheet'!$A$1:$H$49,7,FALSE))))</f>
        <v>558279860</v>
      </c>
      <c r="H39" s="71">
        <f>IF($A39&gt;6000,"",IF($A39&gt;5000,VLOOKUP($A39,'5 - Cash Flow'!$A$1:$H$27,8,FALSE),IF($A39&gt;4000,VLOOKUP($A39,'4 - Income Statement'!$A$1:$H$29,8,FALSE),VLOOKUP($A39,'3 - Balance Sheet'!$A$1:$H$49,8,FALSE))))</f>
        <v>780235738</v>
      </c>
    </row>
    <row r="40" spans="1:8" ht="15" x14ac:dyDescent="0.25">
      <c r="A40" s="30">
        <v>6021</v>
      </c>
      <c r="B40" s="72" t="s">
        <v>429</v>
      </c>
      <c r="C40" s="72" t="s">
        <v>430</v>
      </c>
      <c r="D40" s="69"/>
      <c r="E40" s="69"/>
      <c r="F40" s="69"/>
      <c r="G40" s="69"/>
      <c r="H40" s="69">
        <v>12.981452216666666</v>
      </c>
    </row>
    <row r="41" spans="1:8" ht="15" x14ac:dyDescent="0.25">
      <c r="A41" s="30">
        <v>6022</v>
      </c>
      <c r="B41" s="72" t="s">
        <v>431</v>
      </c>
      <c r="C41" s="72" t="s">
        <v>432</v>
      </c>
      <c r="D41" s="69"/>
      <c r="E41" s="69"/>
      <c r="F41" s="69"/>
      <c r="G41" s="69"/>
      <c r="H41" s="69">
        <v>10128592950.582651</v>
      </c>
    </row>
    <row r="42" spans="1:8" ht="15" x14ac:dyDescent="0.25">
      <c r="A42" s="30">
        <v>6023</v>
      </c>
      <c r="B42" s="72" t="s">
        <v>433</v>
      </c>
      <c r="C42" s="72" t="s">
        <v>434</v>
      </c>
      <c r="D42" s="69"/>
      <c r="E42" s="69"/>
      <c r="F42" s="69"/>
      <c r="G42" s="69"/>
      <c r="H42" s="69"/>
    </row>
    <row r="43" spans="1:8" ht="15" x14ac:dyDescent="0.25">
      <c r="A43" s="30">
        <v>6024</v>
      </c>
      <c r="B43" s="72" t="s">
        <v>435</v>
      </c>
      <c r="C43" s="72" t="s">
        <v>436</v>
      </c>
      <c r="D43" s="69">
        <v>0.05</v>
      </c>
      <c r="E43" s="69">
        <v>0.05</v>
      </c>
      <c r="F43" s="69">
        <v>0.25</v>
      </c>
      <c r="G43" s="69">
        <v>0.3</v>
      </c>
      <c r="H43" s="69">
        <v>0.35</v>
      </c>
    </row>
    <row r="44" spans="1:8" ht="15" x14ac:dyDescent="0.25">
      <c r="A44" s="30">
        <v>6025</v>
      </c>
      <c r="B44" s="72" t="s">
        <v>437</v>
      </c>
      <c r="C44" s="72" t="s">
        <v>438</v>
      </c>
      <c r="D44" s="69"/>
      <c r="E44" s="69"/>
      <c r="F44" s="69"/>
      <c r="G44" s="69"/>
      <c r="H44" s="69">
        <v>66477207.149999999</v>
      </c>
    </row>
    <row r="45" spans="1:8" ht="15" x14ac:dyDescent="0.25">
      <c r="A45" s="30">
        <v>6026</v>
      </c>
      <c r="B45" s="72" t="s">
        <v>439</v>
      </c>
      <c r="C45" s="72" t="s">
        <v>440</v>
      </c>
      <c r="D45" s="69"/>
      <c r="E45" s="69"/>
      <c r="F45" s="69"/>
      <c r="G45" s="69"/>
      <c r="H45" s="69">
        <v>0.12</v>
      </c>
    </row>
    <row r="46" spans="1:8" ht="15" x14ac:dyDescent="0.25">
      <c r="A46" s="30">
        <v>6027</v>
      </c>
      <c r="B46" s="72" t="s">
        <v>441</v>
      </c>
      <c r="C46" s="72" t="s">
        <v>442</v>
      </c>
      <c r="D46" s="69"/>
      <c r="E46" s="69"/>
      <c r="F46" s="69"/>
      <c r="G46" s="69"/>
      <c r="H46" s="69">
        <v>3.5000000000000003E-2</v>
      </c>
    </row>
    <row r="47" spans="1:8" ht="15" x14ac:dyDescent="0.25">
      <c r="A47" s="30">
        <v>6028</v>
      </c>
      <c r="B47" s="72" t="s">
        <v>443</v>
      </c>
      <c r="C47" s="72" t="s">
        <v>444</v>
      </c>
      <c r="D47" s="69"/>
      <c r="E47" s="69"/>
      <c r="F47" s="69"/>
      <c r="G47" s="69"/>
      <c r="H47" s="69">
        <v>8.4999999999999992E-2</v>
      </c>
    </row>
    <row r="48" spans="1:8" ht="15" x14ac:dyDescent="0.25">
      <c r="A48" s="30">
        <v>6029</v>
      </c>
      <c r="B48" s="72" t="s">
        <v>445</v>
      </c>
      <c r="C48" s="72" t="s">
        <v>446</v>
      </c>
      <c r="D48" s="69"/>
      <c r="E48" s="69"/>
      <c r="F48" s="69"/>
      <c r="G48" s="69"/>
      <c r="H48" s="69">
        <v>782084790</v>
      </c>
    </row>
    <row r="49" spans="1:8" ht="15" x14ac:dyDescent="0.25">
      <c r="A49" s="30">
        <v>6030</v>
      </c>
      <c r="B49" s="72" t="s">
        <v>447</v>
      </c>
      <c r="C49" s="72" t="s">
        <v>448</v>
      </c>
      <c r="D49" s="69"/>
      <c r="E49" s="69">
        <v>-3.3920059899453898</v>
      </c>
      <c r="F49" s="69">
        <v>1.6904038067553677</v>
      </c>
      <c r="G49" s="69">
        <v>1.1221847660216817</v>
      </c>
      <c r="H49" s="69">
        <v>1.2697114785190604</v>
      </c>
    </row>
    <row r="50" spans="1:8" ht="13.5" customHeight="1" x14ac:dyDescent="0.25">
      <c r="A50" s="30">
        <v>6031</v>
      </c>
      <c r="B50" s="72" t="s">
        <v>449</v>
      </c>
      <c r="C50" s="72" t="s">
        <v>450</v>
      </c>
      <c r="D50" s="69"/>
      <c r="E50" s="69">
        <v>1.3539389929294281</v>
      </c>
      <c r="F50" s="69">
        <v>-0.21153827812266762</v>
      </c>
      <c r="G50" s="69">
        <v>1.0367391778563271</v>
      </c>
      <c r="H50" s="69">
        <v>1.3900412889139284</v>
      </c>
    </row>
    <row r="51" spans="1:8" ht="15" x14ac:dyDescent="0.25">
      <c r="A51" s="30">
        <v>6032</v>
      </c>
      <c r="B51" s="72" t="s">
        <v>451</v>
      </c>
      <c r="C51" s="72" t="s">
        <v>452</v>
      </c>
      <c r="D51" s="69"/>
      <c r="E51" s="69">
        <v>-4.5925691740372487</v>
      </c>
      <c r="F51" s="69">
        <v>-0.35758511061303305</v>
      </c>
      <c r="G51" s="69">
        <v>1.163412911728213</v>
      </c>
      <c r="H51" s="69">
        <v>1.7649513801494443</v>
      </c>
    </row>
    <row r="52" spans="1:8" ht="15" x14ac:dyDescent="0.25">
      <c r="A52" s="30">
        <v>6033</v>
      </c>
      <c r="B52" s="72" t="s">
        <v>453</v>
      </c>
      <c r="C52" s="72" t="s">
        <v>454</v>
      </c>
      <c r="D52" s="69">
        <v>0</v>
      </c>
      <c r="E52" s="69">
        <v>-4.5925691740372487</v>
      </c>
      <c r="F52" s="69">
        <v>-0.35758511061303305</v>
      </c>
      <c r="G52" s="69">
        <v>1.163412911728213</v>
      </c>
      <c r="H52" s="69">
        <v>1.7649513801494445</v>
      </c>
    </row>
    <row r="53" spans="1:8" ht="15" x14ac:dyDescent="0.25">
      <c r="A53" s="30">
        <v>6034</v>
      </c>
      <c r="B53" s="72" t="s">
        <v>455</v>
      </c>
      <c r="C53" s="72" t="s">
        <v>456</v>
      </c>
      <c r="D53" s="69"/>
      <c r="E53" s="69"/>
      <c r="F53" s="69"/>
      <c r="G53" s="69"/>
      <c r="H53" s="69"/>
    </row>
    <row r="54" spans="1:8" ht="15" x14ac:dyDescent="0.25">
      <c r="A54" s="30">
        <v>6035</v>
      </c>
      <c r="B54" s="72" t="s">
        <v>457</v>
      </c>
      <c r="C54" s="72" t="s">
        <v>458</v>
      </c>
      <c r="D54" s="69">
        <v>-2008864</v>
      </c>
      <c r="E54" s="69">
        <v>-3712891.65</v>
      </c>
      <c r="F54" s="69">
        <v>-6136144.4710940951</v>
      </c>
      <c r="G54" s="69">
        <v>-12779910.451674128</v>
      </c>
      <c r="H54" s="69">
        <v>-14310062.925614426</v>
      </c>
    </row>
    <row r="55" spans="1:8" ht="15" x14ac:dyDescent="0.25">
      <c r="A55" s="30">
        <v>6036</v>
      </c>
      <c r="B55" s="72" t="s">
        <v>459</v>
      </c>
      <c r="C55" s="72"/>
      <c r="D55" s="69">
        <v>26068650</v>
      </c>
      <c r="E55" s="69">
        <v>59153214</v>
      </c>
      <c r="F55" s="69">
        <v>201421137</v>
      </c>
      <c r="G55" s="69">
        <v>280163507</v>
      </c>
      <c r="H55" s="69">
        <v>263001254</v>
      </c>
    </row>
    <row r="56" spans="1:8" ht="15" x14ac:dyDescent="0.25">
      <c r="A56" s="30">
        <v>6037</v>
      </c>
      <c r="B56" s="72" t="s">
        <v>460</v>
      </c>
      <c r="C56" s="72" t="s">
        <v>461</v>
      </c>
      <c r="D56" s="69">
        <v>21005769</v>
      </c>
      <c r="E56" s="69">
        <v>41910778.649999999</v>
      </c>
      <c r="F56" s="69">
        <v>42744453.471094094</v>
      </c>
      <c r="G56" s="69">
        <v>72767916.451674134</v>
      </c>
      <c r="H56" s="69">
        <v>118507172.92561443</v>
      </c>
    </row>
    <row r="57" spans="1:8" ht="15" x14ac:dyDescent="0.25">
      <c r="A57" s="30">
        <v>6038</v>
      </c>
      <c r="B57" s="72" t="s">
        <v>462</v>
      </c>
      <c r="C57" s="72" t="s">
        <v>463</v>
      </c>
      <c r="D57" s="69">
        <v>21996681</v>
      </c>
      <c r="E57" s="69">
        <v>-41327883</v>
      </c>
      <c r="F57" s="69">
        <v>71604234</v>
      </c>
      <c r="G57" s="69">
        <v>99673372</v>
      </c>
      <c r="H57" s="69">
        <v>161984524</v>
      </c>
    </row>
    <row r="58" spans="1:8" ht="15" x14ac:dyDescent="0.25">
      <c r="A58" s="30">
        <v>6039</v>
      </c>
      <c r="B58" s="72" t="s">
        <v>464</v>
      </c>
      <c r="C58" s="72" t="s">
        <v>465</v>
      </c>
      <c r="D58" s="69">
        <v>78266267</v>
      </c>
      <c r="E58" s="69">
        <v>194011271</v>
      </c>
      <c r="F58" s="69">
        <v>229317908</v>
      </c>
      <c r="G58" s="69">
        <v>349634587</v>
      </c>
      <c r="H58" s="69">
        <v>396649597</v>
      </c>
    </row>
    <row r="59" spans="1:8" ht="15" x14ac:dyDescent="0.25">
      <c r="A59" s="30">
        <v>6040</v>
      </c>
      <c r="B59" s="72" t="s">
        <v>466</v>
      </c>
      <c r="C59" s="72" t="s">
        <v>467</v>
      </c>
      <c r="D59" s="69">
        <v>21208061</v>
      </c>
      <c r="E59" s="69">
        <v>35430614</v>
      </c>
      <c r="F59" s="69">
        <v>187061060</v>
      </c>
      <c r="G59" s="69">
        <v>230458871</v>
      </c>
      <c r="H59" s="69">
        <v>237639709</v>
      </c>
    </row>
    <row r="60" spans="1:8" ht="15" x14ac:dyDescent="0.25">
      <c r="A60" s="30">
        <v>6041</v>
      </c>
      <c r="B60" s="72" t="s">
        <v>468</v>
      </c>
      <c r="C60" s="72" t="s">
        <v>469</v>
      </c>
      <c r="D60" s="69">
        <v>100262948</v>
      </c>
      <c r="E60" s="69">
        <v>152683388</v>
      </c>
      <c r="F60" s="69">
        <v>300922142</v>
      </c>
      <c r="G60" s="69">
        <v>449307959</v>
      </c>
      <c r="H60" s="69">
        <v>558634121</v>
      </c>
    </row>
    <row r="61" spans="1:8" ht="15" x14ac:dyDescent="0.25">
      <c r="A61" s="30">
        <v>6042</v>
      </c>
      <c r="B61" s="72" t="s">
        <v>470</v>
      </c>
      <c r="C61" s="72" t="s">
        <v>471</v>
      </c>
      <c r="D61" s="69">
        <v>100262948</v>
      </c>
      <c r="E61" s="69">
        <v>152683388</v>
      </c>
      <c r="F61" s="69">
        <v>300922142</v>
      </c>
      <c r="G61" s="69">
        <v>449307959</v>
      </c>
      <c r="H61" s="69">
        <v>558634121</v>
      </c>
    </row>
    <row r="62" spans="1:8" ht="15" x14ac:dyDescent="0.25">
      <c r="A62" s="30">
        <v>6043</v>
      </c>
      <c r="B62" s="72" t="s">
        <v>472</v>
      </c>
      <c r="C62" s="72" t="s">
        <v>473</v>
      </c>
      <c r="D62" s="69">
        <v>0.20950679606987019</v>
      </c>
      <c r="E62" s="69">
        <v>0.27449468602307936</v>
      </c>
      <c r="F62" s="69">
        <v>0.14204489303114856</v>
      </c>
      <c r="G62" s="69">
        <v>0.16195554740145199</v>
      </c>
      <c r="H62" s="69">
        <v>0.21213736947087489</v>
      </c>
    </row>
    <row r="63" spans="1:8" ht="15" x14ac:dyDescent="0.25">
      <c r="A63" s="30">
        <v>6044</v>
      </c>
      <c r="B63" s="72" t="s">
        <v>474</v>
      </c>
      <c r="C63" s="72" t="s">
        <v>475</v>
      </c>
      <c r="D63" s="69">
        <v>18.521798311299783</v>
      </c>
      <c r="E63" s="69">
        <v>-7.6885773945885401</v>
      </c>
      <c r="F63" s="69">
        <v>4.9540558872538183</v>
      </c>
      <c r="G63" s="69">
        <v>5.5125838624181389</v>
      </c>
      <c r="H63" s="69">
        <v>4.808404616480523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4842-2970-4E8B-9A52-7313647333B4}">
  <dimension ref="A1"/>
  <sheetViews>
    <sheetView workbookViewId="0">
      <selection activeCell="H22" sqref="H22"/>
    </sheetView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opLeftCell="A47" workbookViewId="0">
      <selection activeCell="D1" sqref="D1:H1"/>
    </sheetView>
  </sheetViews>
  <sheetFormatPr defaultRowHeight="14.25" x14ac:dyDescent="0.2"/>
  <cols>
    <col min="1" max="1" width="4.875" bestFit="1" customWidth="1"/>
    <col min="2" max="2" width="28.5" bestFit="1" customWidth="1"/>
    <col min="3" max="3" width="21.875" bestFit="1" customWidth="1"/>
    <col min="4" max="6" width="10.875" bestFit="1" customWidth="1"/>
    <col min="7" max="8" width="11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32" t="s">
        <v>239</v>
      </c>
      <c r="E1" s="32" t="s">
        <v>240</v>
      </c>
      <c r="F1" s="32" t="s">
        <v>241</v>
      </c>
      <c r="G1" s="32" t="s">
        <v>242</v>
      </c>
      <c r="H1" s="32" t="s">
        <v>243</v>
      </c>
    </row>
    <row r="2" spans="1:8" x14ac:dyDescent="0.2">
      <c r="A2" s="2">
        <v>3001</v>
      </c>
      <c r="B2" t="s">
        <v>3</v>
      </c>
      <c r="C2" t="s">
        <v>4</v>
      </c>
      <c r="D2" s="3">
        <v>4860589</v>
      </c>
      <c r="E2" s="3">
        <v>23722600</v>
      </c>
      <c r="F2" s="3">
        <v>14360077</v>
      </c>
      <c r="G2" s="3">
        <v>49704636</v>
      </c>
      <c r="H2" s="3">
        <v>25361545</v>
      </c>
    </row>
    <row r="3" spans="1:8" x14ac:dyDescent="0.2">
      <c r="A3" s="2">
        <v>3002</v>
      </c>
      <c r="B3" t="s">
        <v>5</v>
      </c>
      <c r="C3" t="s">
        <v>6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 x14ac:dyDescent="0.2">
      <c r="A4" s="2">
        <v>3003</v>
      </c>
      <c r="B4" t="s">
        <v>7</v>
      </c>
      <c r="C4" t="s">
        <v>8</v>
      </c>
      <c r="D4" s="3">
        <v>65643719</v>
      </c>
      <c r="E4" s="3">
        <v>49342944</v>
      </c>
      <c r="F4" s="3">
        <v>93961696</v>
      </c>
      <c r="G4" s="3">
        <v>155569394</v>
      </c>
      <c r="H4" s="3">
        <v>225973811</v>
      </c>
    </row>
    <row r="5" spans="1:8" x14ac:dyDescent="0.2">
      <c r="A5" s="2">
        <v>3004</v>
      </c>
      <c r="B5" t="s">
        <v>9</v>
      </c>
      <c r="C5" t="s">
        <v>10</v>
      </c>
      <c r="D5" s="3">
        <v>5117530</v>
      </c>
      <c r="E5" s="3">
        <v>6693971</v>
      </c>
      <c r="F5" s="3">
        <v>13514991</v>
      </c>
      <c r="G5" s="3">
        <v>34916560</v>
      </c>
      <c r="H5" s="3">
        <v>106895912</v>
      </c>
    </row>
    <row r="6" spans="1:8" x14ac:dyDescent="0.2">
      <c r="A6" s="2">
        <v>3005</v>
      </c>
      <c r="B6" s="4" t="s">
        <v>11</v>
      </c>
      <c r="C6" s="4" t="s">
        <v>12</v>
      </c>
      <c r="D6" s="5">
        <v>22619493</v>
      </c>
      <c r="E6" s="5">
        <v>33789682</v>
      </c>
      <c r="F6" s="5">
        <v>44248816</v>
      </c>
      <c r="G6" s="5">
        <v>73902164</v>
      </c>
      <c r="H6" s="5">
        <v>80136927</v>
      </c>
    </row>
    <row r="7" spans="1:8" x14ac:dyDescent="0.2">
      <c r="A7" s="2">
        <v>3006</v>
      </c>
      <c r="B7" s="6" t="s">
        <v>13</v>
      </c>
      <c r="C7" s="6" t="s">
        <v>14</v>
      </c>
      <c r="D7" s="7">
        <v>98241331</v>
      </c>
      <c r="E7" s="7">
        <v>113549197</v>
      </c>
      <c r="F7" s="7">
        <v>166085580</v>
      </c>
      <c r="G7" s="7">
        <v>314092754</v>
      </c>
      <c r="H7" s="7">
        <v>438368195</v>
      </c>
    </row>
    <row r="8" spans="1:8" x14ac:dyDescent="0.2">
      <c r="A8" s="2">
        <v>3007</v>
      </c>
      <c r="B8" t="s">
        <v>15</v>
      </c>
      <c r="C8" t="s">
        <v>16</v>
      </c>
      <c r="D8" s="3">
        <v>135356609</v>
      </c>
      <c r="E8" s="3">
        <v>267742427</v>
      </c>
      <c r="F8" s="3">
        <v>334462457</v>
      </c>
      <c r="G8" s="3">
        <v>488860396</v>
      </c>
      <c r="H8" s="3">
        <v>587705103</v>
      </c>
    </row>
    <row r="9" spans="1:8" x14ac:dyDescent="0.2">
      <c r="A9" s="2">
        <v>3008</v>
      </c>
      <c r="B9" t="s">
        <v>17</v>
      </c>
      <c r="C9" t="s">
        <v>18</v>
      </c>
      <c r="D9" s="3">
        <v>-55358062</v>
      </c>
      <c r="E9" s="3">
        <v>-71510464</v>
      </c>
      <c r="F9" s="3">
        <v>-99304463</v>
      </c>
      <c r="G9" s="3">
        <v>-129596052</v>
      </c>
      <c r="H9" s="3">
        <v>-182793235</v>
      </c>
    </row>
    <row r="10" spans="1:8" x14ac:dyDescent="0.2">
      <c r="A10" s="2">
        <v>3009</v>
      </c>
      <c r="B10" t="s">
        <v>19</v>
      </c>
      <c r="C10" t="s">
        <v>20</v>
      </c>
      <c r="D10" s="8">
        <v>79998547</v>
      </c>
      <c r="E10" s="8">
        <v>196231963</v>
      </c>
      <c r="F10" s="8">
        <v>235157994</v>
      </c>
      <c r="G10" s="8">
        <v>359264344</v>
      </c>
      <c r="H10" s="8">
        <v>404911868</v>
      </c>
    </row>
    <row r="11" spans="1:8" x14ac:dyDescent="0.2">
      <c r="A11" s="2">
        <v>3010</v>
      </c>
      <c r="B11" t="s">
        <v>21</v>
      </c>
      <c r="C11" t="s">
        <v>22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">
      <c r="A12" s="2">
        <v>3011</v>
      </c>
      <c r="B12" t="s">
        <v>23</v>
      </c>
      <c r="C12" t="s">
        <v>24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 x14ac:dyDescent="0.2">
      <c r="A13" s="2">
        <v>3012</v>
      </c>
      <c r="B13" s="4" t="s">
        <v>25</v>
      </c>
      <c r="C13" s="4" t="s">
        <v>26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</row>
    <row r="14" spans="1:8" x14ac:dyDescent="0.2">
      <c r="A14" s="9">
        <v>3013</v>
      </c>
      <c r="B14" s="6" t="s">
        <v>27</v>
      </c>
      <c r="C14" s="6" t="s">
        <v>28</v>
      </c>
      <c r="D14" s="10">
        <v>79998547</v>
      </c>
      <c r="E14" s="10">
        <v>196231963</v>
      </c>
      <c r="F14" s="10">
        <v>235157994</v>
      </c>
      <c r="G14" s="10">
        <v>359264344</v>
      </c>
      <c r="H14" s="10">
        <v>404911868</v>
      </c>
    </row>
    <row r="15" spans="1:8" ht="15" thickBot="1" x14ac:dyDescent="0.25">
      <c r="A15" s="2">
        <v>3014</v>
      </c>
      <c r="B15" s="11" t="s">
        <v>29</v>
      </c>
      <c r="C15" s="11" t="s">
        <v>30</v>
      </c>
      <c r="D15" s="12">
        <v>178239878</v>
      </c>
      <c r="E15" s="12">
        <v>309781160</v>
      </c>
      <c r="F15" s="12">
        <v>401243574</v>
      </c>
      <c r="G15" s="12">
        <v>673357098</v>
      </c>
      <c r="H15" s="12">
        <v>843280063</v>
      </c>
    </row>
    <row r="16" spans="1:8" ht="15" thickTop="1" x14ac:dyDescent="0.2">
      <c r="A16" s="2">
        <v>3015</v>
      </c>
      <c r="B16" t="s">
        <v>31</v>
      </c>
      <c r="C16" t="s">
        <v>32</v>
      </c>
      <c r="D16" s="3">
        <v>64460588</v>
      </c>
      <c r="E16" s="3">
        <v>113577003</v>
      </c>
      <c r="F16" s="3">
        <v>30282773</v>
      </c>
      <c r="G16" s="3">
        <v>43765335</v>
      </c>
      <c r="H16" s="3">
        <v>43765335</v>
      </c>
    </row>
    <row r="17" spans="1:8" x14ac:dyDescent="0.2">
      <c r="A17" s="2">
        <v>3016</v>
      </c>
      <c r="B17" t="s">
        <v>33</v>
      </c>
      <c r="C17" t="s">
        <v>34</v>
      </c>
      <c r="D17" s="3">
        <v>26068650</v>
      </c>
      <c r="E17" s="3">
        <v>28437834</v>
      </c>
      <c r="F17" s="3">
        <v>153680677</v>
      </c>
      <c r="G17" s="3">
        <v>246187667</v>
      </c>
      <c r="H17" s="3">
        <v>107663969</v>
      </c>
    </row>
    <row r="18" spans="1:8" x14ac:dyDescent="0.2">
      <c r="A18" s="2">
        <v>3017</v>
      </c>
      <c r="B18" t="s">
        <v>35</v>
      </c>
      <c r="C18" t="s">
        <v>36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">
      <c r="A19" s="2">
        <v>3018</v>
      </c>
      <c r="B19" s="4" t="s">
        <v>37</v>
      </c>
      <c r="C19" s="4" t="s">
        <v>38</v>
      </c>
      <c r="D19" s="5">
        <v>6923473</v>
      </c>
      <c r="E19" s="5">
        <v>17577477</v>
      </c>
      <c r="F19" s="5">
        <v>49838496</v>
      </c>
      <c r="G19" s="5">
        <v>120949411</v>
      </c>
      <c r="H19" s="5">
        <v>207256791</v>
      </c>
    </row>
    <row r="20" spans="1:8" ht="15" thickBot="1" x14ac:dyDescent="0.25">
      <c r="A20" s="2">
        <v>3019</v>
      </c>
      <c r="B20" s="11" t="s">
        <v>39</v>
      </c>
      <c r="C20" s="11" t="s">
        <v>40</v>
      </c>
      <c r="D20" s="12">
        <v>97452711</v>
      </c>
      <c r="E20" s="12">
        <v>159592314</v>
      </c>
      <c r="F20" s="12">
        <v>233801946</v>
      </c>
      <c r="G20" s="12">
        <v>410902413</v>
      </c>
      <c r="H20" s="12">
        <v>358686095</v>
      </c>
    </row>
    <row r="21" spans="1:8" ht="15" thickTop="1" x14ac:dyDescent="0.2">
      <c r="A21" s="2">
        <v>3020</v>
      </c>
      <c r="B21" t="s">
        <v>41</v>
      </c>
      <c r="C21" s="13" t="s">
        <v>42</v>
      </c>
      <c r="D21" s="3">
        <v>0</v>
      </c>
      <c r="E21" s="3">
        <v>30715380</v>
      </c>
      <c r="F21" s="3">
        <v>47740460</v>
      </c>
      <c r="G21" s="3">
        <v>33975840</v>
      </c>
      <c r="H21" s="3">
        <v>155337285</v>
      </c>
    </row>
    <row r="22" spans="1:8" x14ac:dyDescent="0.2">
      <c r="A22" s="2">
        <v>3021</v>
      </c>
      <c r="B22" s="4" t="s">
        <v>43</v>
      </c>
      <c r="C22" s="4" t="s">
        <v>44</v>
      </c>
      <c r="D22" s="5">
        <v>1732280</v>
      </c>
      <c r="E22" s="5">
        <v>2220692</v>
      </c>
      <c r="F22" s="5">
        <v>5840086</v>
      </c>
      <c r="G22" s="5">
        <v>9629757</v>
      </c>
      <c r="H22" s="5">
        <v>8262271</v>
      </c>
    </row>
    <row r="23" spans="1:8" ht="15" thickBot="1" x14ac:dyDescent="0.25">
      <c r="A23" s="9">
        <v>3022</v>
      </c>
      <c r="B23" s="11" t="s">
        <v>45</v>
      </c>
      <c r="C23" s="11" t="s">
        <v>46</v>
      </c>
      <c r="D23" s="12">
        <v>1732280</v>
      </c>
      <c r="E23" s="12">
        <v>32936072</v>
      </c>
      <c r="F23" s="12">
        <v>53580546</v>
      </c>
      <c r="G23" s="12">
        <v>43605597</v>
      </c>
      <c r="H23" s="12">
        <v>163599556</v>
      </c>
    </row>
    <row r="24" spans="1:8" ht="15.75" thickTop="1" thickBot="1" x14ac:dyDescent="0.25">
      <c r="A24" s="2">
        <v>3023</v>
      </c>
      <c r="B24" s="11" t="s">
        <v>47</v>
      </c>
      <c r="C24" s="11" t="s">
        <v>48</v>
      </c>
      <c r="D24" s="12">
        <v>99184991</v>
      </c>
      <c r="E24" s="12">
        <v>192528386</v>
      </c>
      <c r="F24" s="12">
        <v>287382492</v>
      </c>
      <c r="G24" s="12">
        <v>454508010</v>
      </c>
      <c r="H24" s="12">
        <v>522285651</v>
      </c>
    </row>
    <row r="25" spans="1:8" ht="15" thickTop="1" x14ac:dyDescent="0.2">
      <c r="A25" s="2">
        <v>3024</v>
      </c>
      <c r="B25" t="s">
        <v>49</v>
      </c>
      <c r="C25" t="s">
        <v>50</v>
      </c>
      <c r="D25" s="3">
        <v>0</v>
      </c>
      <c r="E25" s="3">
        <v>0</v>
      </c>
      <c r="F25" s="3">
        <v>0</v>
      </c>
      <c r="G25" s="3"/>
      <c r="H25" s="3"/>
    </row>
    <row r="26" spans="1:8" x14ac:dyDescent="0.2">
      <c r="A26" s="2">
        <v>3025</v>
      </c>
      <c r="B26" t="s">
        <v>51</v>
      </c>
      <c r="C26" t="s">
        <v>52</v>
      </c>
      <c r="D26" s="3">
        <v>15000000</v>
      </c>
      <c r="E26" s="3">
        <v>15000000</v>
      </c>
      <c r="F26" s="3">
        <v>15000000</v>
      </c>
      <c r="G26" s="3">
        <v>60000000</v>
      </c>
      <c r="H26" s="3">
        <v>60000000</v>
      </c>
    </row>
    <row r="27" spans="1:8" x14ac:dyDescent="0.2">
      <c r="A27" s="2">
        <v>3026</v>
      </c>
      <c r="B27" t="s">
        <v>53</v>
      </c>
      <c r="C27" t="s">
        <v>54</v>
      </c>
      <c r="D27" s="3">
        <v>0</v>
      </c>
      <c r="E27" s="3">
        <v>0</v>
      </c>
      <c r="F27" s="3">
        <v>0</v>
      </c>
      <c r="G27" s="3"/>
      <c r="H27" s="3"/>
    </row>
    <row r="28" spans="1:8" x14ac:dyDescent="0.2">
      <c r="A28" s="2">
        <v>3027</v>
      </c>
      <c r="B28" t="s">
        <v>55</v>
      </c>
      <c r="C28" t="s">
        <v>56</v>
      </c>
      <c r="D28" s="3">
        <v>64054887</v>
      </c>
      <c r="E28" s="3">
        <v>102252774</v>
      </c>
      <c r="F28" s="3">
        <v>98861082</v>
      </c>
      <c r="G28" s="3">
        <v>158849088</v>
      </c>
      <c r="H28" s="3">
        <v>260994412</v>
      </c>
    </row>
    <row r="29" spans="1:8" x14ac:dyDescent="0.2">
      <c r="A29" s="2">
        <v>3028</v>
      </c>
      <c r="B29" t="s">
        <v>57</v>
      </c>
      <c r="C29" t="s">
        <v>58</v>
      </c>
      <c r="D29" s="3">
        <v>0</v>
      </c>
      <c r="E29" s="3">
        <v>0</v>
      </c>
      <c r="F29" s="3">
        <v>0</v>
      </c>
      <c r="G29" s="3">
        <v>0</v>
      </c>
      <c r="H29" s="3"/>
    </row>
    <row r="30" spans="1:8" x14ac:dyDescent="0.2">
      <c r="A30" s="2">
        <v>3029</v>
      </c>
      <c r="B30" s="4" t="s">
        <v>59</v>
      </c>
      <c r="C30" s="4" t="s">
        <v>60</v>
      </c>
      <c r="D30" s="5">
        <v>0</v>
      </c>
      <c r="E30" s="5">
        <v>0</v>
      </c>
      <c r="F30" s="5">
        <v>0</v>
      </c>
      <c r="G30" s="5">
        <v>0</v>
      </c>
      <c r="H30" s="5"/>
    </row>
    <row r="31" spans="1:8" ht="15" thickBot="1" x14ac:dyDescent="0.25">
      <c r="A31" s="2">
        <v>3030</v>
      </c>
      <c r="B31" s="11" t="s">
        <v>61</v>
      </c>
      <c r="C31" s="11" t="s">
        <v>62</v>
      </c>
      <c r="D31" s="12">
        <v>79054887</v>
      </c>
      <c r="E31" s="12">
        <v>117252774</v>
      </c>
      <c r="F31" s="12">
        <v>113861082</v>
      </c>
      <c r="G31" s="12">
        <v>218849088</v>
      </c>
      <c r="H31" s="12">
        <v>320994412</v>
      </c>
    </row>
    <row r="32" spans="1:8" ht="15.75" thickTop="1" thickBot="1" x14ac:dyDescent="0.25">
      <c r="A32" s="9">
        <v>3031</v>
      </c>
      <c r="B32" s="11" t="s">
        <v>63</v>
      </c>
      <c r="C32" s="11"/>
      <c r="D32" s="12">
        <v>178239878</v>
      </c>
      <c r="E32" s="12">
        <v>309781160</v>
      </c>
      <c r="F32" s="12">
        <v>401243574</v>
      </c>
      <c r="G32" s="12">
        <v>673357098</v>
      </c>
      <c r="H32" s="12">
        <v>843280063</v>
      </c>
    </row>
    <row r="33" spans="1:8" ht="15" thickTop="1" x14ac:dyDescent="0.2">
      <c r="A33" s="9">
        <v>3032</v>
      </c>
      <c r="B33" t="s">
        <v>206</v>
      </c>
      <c r="C33" t="s">
        <v>207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</row>
    <row r="34" spans="1:8" x14ac:dyDescent="0.2">
      <c r="A34" s="9">
        <v>3033</v>
      </c>
      <c r="B34" t="s">
        <v>208</v>
      </c>
      <c r="C34" t="s">
        <v>209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</row>
    <row r="35" spans="1:8" x14ac:dyDescent="0.2">
      <c r="A35" s="9">
        <v>3034</v>
      </c>
      <c r="B35" t="s">
        <v>210</v>
      </c>
      <c r="C35" t="s">
        <v>211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</row>
    <row r="36" spans="1:8" x14ac:dyDescent="0.2">
      <c r="A36" s="9">
        <v>3035</v>
      </c>
      <c r="B36" t="s">
        <v>212</v>
      </c>
      <c r="C36" t="s">
        <v>213</v>
      </c>
      <c r="D36" s="14">
        <v>15000</v>
      </c>
      <c r="E36" s="14">
        <v>15000</v>
      </c>
      <c r="F36" s="14">
        <v>15000</v>
      </c>
      <c r="G36" s="14">
        <v>15000</v>
      </c>
      <c r="H36" s="14">
        <v>15000</v>
      </c>
    </row>
    <row r="37" spans="1:8" x14ac:dyDescent="0.2">
      <c r="A37" s="9">
        <v>3036</v>
      </c>
      <c r="B37" t="s">
        <v>214</v>
      </c>
      <c r="C37" t="s">
        <v>215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</row>
    <row r="38" spans="1:8" x14ac:dyDescent="0.2">
      <c r="A38" s="9">
        <v>3037</v>
      </c>
      <c r="B38" t="s">
        <v>216</v>
      </c>
      <c r="C38" t="s">
        <v>217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</row>
    <row r="39" spans="1:8" x14ac:dyDescent="0.2">
      <c r="A39" s="9">
        <v>3038</v>
      </c>
      <c r="B39" t="s">
        <v>218</v>
      </c>
      <c r="C39" t="s">
        <v>219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</row>
    <row r="40" spans="1:8" x14ac:dyDescent="0.2">
      <c r="A40" s="9">
        <v>3039</v>
      </c>
      <c r="B40" t="s">
        <v>220</v>
      </c>
      <c r="C40" t="s">
        <v>221</v>
      </c>
      <c r="D40" s="14">
        <v>1266.4603333333334</v>
      </c>
      <c r="E40" s="14">
        <v>2546.5257999999999</v>
      </c>
      <c r="F40" s="14">
        <v>2440.5539333333331</v>
      </c>
      <c r="G40" s="14">
        <v>3999.2004000000002</v>
      </c>
      <c r="H40" s="14">
        <v>6946.4740000000002</v>
      </c>
    </row>
    <row r="41" spans="1:8" x14ac:dyDescent="0.2">
      <c r="A41" s="9">
        <v>3040</v>
      </c>
      <c r="B41" t="s">
        <v>222</v>
      </c>
      <c r="C41" t="s">
        <v>223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</row>
    <row r="42" spans="1:8" x14ac:dyDescent="0.2">
      <c r="A42" s="9">
        <v>3041</v>
      </c>
      <c r="B42" t="s">
        <v>224</v>
      </c>
      <c r="C42" t="s">
        <v>225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</row>
    <row r="43" spans="1:8" x14ac:dyDescent="0.2">
      <c r="A43" s="9">
        <v>3042</v>
      </c>
      <c r="B43" t="s">
        <v>226</v>
      </c>
      <c r="C43" t="s">
        <v>227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</row>
    <row r="44" spans="1:8" x14ac:dyDescent="0.2">
      <c r="A44" s="9">
        <v>3043</v>
      </c>
      <c r="B44" t="s">
        <v>228</v>
      </c>
      <c r="C44" t="s">
        <v>229</v>
      </c>
      <c r="D44" s="29">
        <v>5270.3257999999996</v>
      </c>
      <c r="E44" s="29">
        <v>7816.8516</v>
      </c>
      <c r="F44" s="29">
        <v>7590.7388000000001</v>
      </c>
      <c r="G44" s="29">
        <v>14589.939200000001</v>
      </c>
      <c r="H44" s="29">
        <v>21399.627466666665</v>
      </c>
    </row>
    <row r="45" spans="1:8" x14ac:dyDescent="0.2">
      <c r="A45" s="9">
        <v>3044</v>
      </c>
      <c r="B45" t="s">
        <v>230</v>
      </c>
      <c r="C45" t="s">
        <v>231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</row>
    <row r="46" spans="1:8" x14ac:dyDescent="0.2">
      <c r="A46" s="9">
        <v>3045</v>
      </c>
      <c r="B46" t="s">
        <v>232</v>
      </c>
      <c r="C46" t="s">
        <v>233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</row>
    <row r="47" spans="1:8" x14ac:dyDescent="0.2">
      <c r="A47" s="9">
        <v>3046</v>
      </c>
      <c r="B47" t="s">
        <v>234</v>
      </c>
      <c r="C47" t="s">
        <v>235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2">
      <c r="A48" s="9">
        <v>3047</v>
      </c>
      <c r="B48" t="s">
        <v>236</v>
      </c>
      <c r="C48" t="s">
        <v>235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">
      <c r="A49" s="9">
        <v>3048</v>
      </c>
      <c r="B49" t="s">
        <v>237</v>
      </c>
      <c r="C49" t="s">
        <v>238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C1B5-37F4-4BE3-9CB9-92CC5F7006EE}">
  <dimension ref="A1:H29"/>
  <sheetViews>
    <sheetView workbookViewId="0">
      <selection activeCell="A4" sqref="A4"/>
    </sheetView>
  </sheetViews>
  <sheetFormatPr defaultRowHeight="14.25" x14ac:dyDescent="0.2"/>
  <cols>
    <col min="1" max="1" width="5.125" bestFit="1" customWidth="1"/>
    <col min="2" max="2" width="28.875" bestFit="1" customWidth="1"/>
    <col min="3" max="3" width="25.625" bestFit="1" customWidth="1"/>
    <col min="4" max="4" width="11.5" bestFit="1" customWidth="1"/>
    <col min="5" max="5" width="11.375" bestFit="1" customWidth="1"/>
    <col min="6" max="8" width="11.5" bestFit="1" customWidth="1"/>
  </cols>
  <sheetData>
    <row r="1" spans="1:8" x14ac:dyDescent="0.2">
      <c r="A1" s="1" t="s">
        <v>0</v>
      </c>
      <c r="B1" s="1" t="s">
        <v>64</v>
      </c>
      <c r="C1" s="1" t="s">
        <v>2</v>
      </c>
      <c r="D1" s="32" t="s">
        <v>244</v>
      </c>
      <c r="E1" s="32" t="s">
        <v>245</v>
      </c>
      <c r="F1" s="32" t="s">
        <v>246</v>
      </c>
      <c r="G1" s="32" t="s">
        <v>247</v>
      </c>
      <c r="H1" s="32" t="s">
        <v>248</v>
      </c>
    </row>
    <row r="2" spans="1:8" x14ac:dyDescent="0.2">
      <c r="A2" s="21">
        <v>4001</v>
      </c>
      <c r="B2" t="s">
        <v>65</v>
      </c>
      <c r="C2" t="s">
        <v>66</v>
      </c>
      <c r="D2" s="14">
        <v>407418089</v>
      </c>
      <c r="E2" s="14">
        <v>317752627</v>
      </c>
      <c r="F2" s="14">
        <v>354731377</v>
      </c>
      <c r="G2" s="14">
        <v>549457822</v>
      </c>
      <c r="H2" s="14">
        <v>778887133</v>
      </c>
    </row>
    <row r="3" spans="1:8" x14ac:dyDescent="0.2">
      <c r="A3" s="21">
        <v>4002</v>
      </c>
      <c r="B3" t="s">
        <v>67</v>
      </c>
      <c r="C3" t="s">
        <v>68</v>
      </c>
      <c r="D3" s="14">
        <v>10437475</v>
      </c>
      <c r="E3" s="14">
        <v>933642</v>
      </c>
      <c r="F3" s="14">
        <v>1284147</v>
      </c>
      <c r="G3" s="14">
        <v>8822038</v>
      </c>
      <c r="H3" s="14">
        <v>1348605</v>
      </c>
    </row>
    <row r="4" spans="1:8" x14ac:dyDescent="0.2">
      <c r="A4" s="21">
        <v>4003</v>
      </c>
      <c r="B4" s="13" t="s">
        <v>69</v>
      </c>
      <c r="C4" s="13" t="s">
        <v>70</v>
      </c>
      <c r="D4" s="15">
        <v>417855564</v>
      </c>
      <c r="E4" s="15">
        <v>318686269</v>
      </c>
      <c r="F4" s="15">
        <v>356015524</v>
      </c>
      <c r="G4" s="15">
        <v>558279860</v>
      </c>
      <c r="H4" s="15">
        <v>780235738</v>
      </c>
    </row>
    <row r="5" spans="1:8" x14ac:dyDescent="0.2">
      <c r="A5" s="21">
        <v>4004</v>
      </c>
      <c r="B5" t="s">
        <v>71</v>
      </c>
      <c r="C5" t="s">
        <v>72</v>
      </c>
      <c r="D5" s="3">
        <v>-377570065</v>
      </c>
      <c r="E5" s="3">
        <v>-250511981</v>
      </c>
      <c r="F5" s="3">
        <v>-275255438</v>
      </c>
      <c r="G5" s="3">
        <v>-432271370</v>
      </c>
      <c r="H5" s="3">
        <v>-587259142</v>
      </c>
    </row>
    <row r="6" spans="1:8" x14ac:dyDescent="0.2">
      <c r="A6" s="21">
        <v>4005</v>
      </c>
      <c r="B6" t="s">
        <v>73</v>
      </c>
      <c r="C6" t="s">
        <v>74</v>
      </c>
      <c r="D6" s="3">
        <v>0</v>
      </c>
      <c r="E6" s="3"/>
      <c r="F6" s="3"/>
      <c r="G6" s="3"/>
      <c r="H6" s="3"/>
    </row>
    <row r="7" spans="1:8" x14ac:dyDescent="0.2">
      <c r="A7" s="21">
        <v>4006</v>
      </c>
      <c r="B7" s="13" t="s">
        <v>75</v>
      </c>
      <c r="C7" s="13" t="s">
        <v>76</v>
      </c>
      <c r="D7" s="16">
        <v>-377570065</v>
      </c>
      <c r="E7" s="16">
        <v>-250511981</v>
      </c>
      <c r="F7" s="16">
        <v>-275255438</v>
      </c>
      <c r="G7" s="16">
        <v>-432271370</v>
      </c>
      <c r="H7" s="16">
        <v>-587259142</v>
      </c>
    </row>
    <row r="8" spans="1:8" x14ac:dyDescent="0.2">
      <c r="A8" s="21">
        <v>4007</v>
      </c>
      <c r="B8" s="4" t="s">
        <v>77</v>
      </c>
      <c r="C8" s="4" t="s">
        <v>78</v>
      </c>
      <c r="D8" s="5">
        <v>-19279730</v>
      </c>
      <c r="E8" s="5">
        <v>-25188874</v>
      </c>
      <c r="F8" s="5">
        <v>-37838518</v>
      </c>
      <c r="G8" s="5">
        <v>-52090351</v>
      </c>
      <c r="H8" s="5">
        <v>-72036119</v>
      </c>
    </row>
    <row r="9" spans="1:8" x14ac:dyDescent="0.2">
      <c r="A9" s="21">
        <v>4008</v>
      </c>
      <c r="B9" s="13" t="s">
        <v>79</v>
      </c>
      <c r="C9" s="13" t="s">
        <v>80</v>
      </c>
      <c r="D9" s="16">
        <v>21005769</v>
      </c>
      <c r="E9" s="16">
        <v>42985414</v>
      </c>
      <c r="F9" s="16">
        <v>42921568</v>
      </c>
      <c r="G9" s="16">
        <v>73918139</v>
      </c>
      <c r="H9" s="16">
        <v>120940477</v>
      </c>
    </row>
    <row r="10" spans="1:8" x14ac:dyDescent="0.2">
      <c r="A10" s="21">
        <v>4009</v>
      </c>
      <c r="B10" t="s">
        <v>81</v>
      </c>
      <c r="C10" s="13" t="s">
        <v>82</v>
      </c>
      <c r="D10" s="3">
        <v>-2008864</v>
      </c>
      <c r="E10" s="3">
        <v>-3808094</v>
      </c>
      <c r="F10" s="3">
        <v>-6161570</v>
      </c>
      <c r="G10" s="3">
        <v>-12981919</v>
      </c>
      <c r="H10" s="3">
        <v>-14603891</v>
      </c>
    </row>
    <row r="11" spans="1:8" x14ac:dyDescent="0.2">
      <c r="A11" s="21">
        <v>4010</v>
      </c>
      <c r="B11" t="s">
        <v>83</v>
      </c>
      <c r="C11" t="s">
        <v>84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 x14ac:dyDescent="0.2">
      <c r="A12" s="21">
        <v>4011</v>
      </c>
      <c r="B12" t="s">
        <v>85</v>
      </c>
      <c r="C12" s="13" t="s">
        <v>86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 x14ac:dyDescent="0.2">
      <c r="A13" s="21">
        <v>4012</v>
      </c>
      <c r="B13" t="s">
        <v>87</v>
      </c>
      <c r="C13" t="s">
        <v>88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 x14ac:dyDescent="0.2">
      <c r="A14" s="21">
        <v>4013</v>
      </c>
      <c r="B14" t="s">
        <v>89</v>
      </c>
      <c r="C14" s="13" t="s">
        <v>90</v>
      </c>
      <c r="D14" s="3">
        <v>0</v>
      </c>
      <c r="E14" s="3">
        <v>-979433</v>
      </c>
      <c r="F14" s="3">
        <v>-151689</v>
      </c>
      <c r="G14" s="3">
        <v>-948214</v>
      </c>
      <c r="H14" s="3">
        <v>-2139476</v>
      </c>
    </row>
    <row r="15" spans="1:8" x14ac:dyDescent="0.2">
      <c r="A15" s="21">
        <v>4014</v>
      </c>
      <c r="B15" s="4" t="s">
        <v>91</v>
      </c>
      <c r="C15" s="4" t="s">
        <v>92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</row>
    <row r="16" spans="1:8" x14ac:dyDescent="0.2">
      <c r="A16" s="21">
        <v>4015</v>
      </c>
      <c r="B16" s="13" t="s">
        <v>93</v>
      </c>
      <c r="C16" s="13" t="s">
        <v>94</v>
      </c>
      <c r="D16" s="16">
        <v>18996905</v>
      </c>
      <c r="E16" s="16">
        <v>38197887</v>
      </c>
      <c r="F16" s="16">
        <v>36608309</v>
      </c>
      <c r="G16" s="16">
        <v>59988006</v>
      </c>
      <c r="H16" s="16">
        <v>104197110</v>
      </c>
    </row>
    <row r="17" spans="1:8" x14ac:dyDescent="0.2">
      <c r="A17" s="21">
        <v>4016</v>
      </c>
      <c r="B17" t="s">
        <v>95</v>
      </c>
      <c r="C17" s="13" t="s">
        <v>96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 x14ac:dyDescent="0.2">
      <c r="A18" s="21">
        <v>4017</v>
      </c>
      <c r="B18" t="s">
        <v>97</v>
      </c>
      <c r="C18" t="s">
        <v>98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2">
      <c r="A19" s="21">
        <v>4018</v>
      </c>
      <c r="B19" s="4" t="s">
        <v>99</v>
      </c>
      <c r="C19" s="4" t="s">
        <v>100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1:8" ht="15" thickBot="1" x14ac:dyDescent="0.25">
      <c r="A20" s="21">
        <v>4019</v>
      </c>
      <c r="B20" s="17" t="s">
        <v>101</v>
      </c>
      <c r="C20" s="17" t="s">
        <v>102</v>
      </c>
      <c r="D20" s="18">
        <v>18996905</v>
      </c>
      <c r="E20" s="18">
        <v>38197887</v>
      </c>
      <c r="F20" s="18">
        <v>36608309</v>
      </c>
      <c r="G20" s="18">
        <v>59988006</v>
      </c>
      <c r="H20" s="18">
        <v>104197110</v>
      </c>
    </row>
    <row r="21" spans="1:8" ht="15" thickTop="1" x14ac:dyDescent="0.2">
      <c r="A21" s="21">
        <v>4020</v>
      </c>
      <c r="B21" t="s">
        <v>103</v>
      </c>
      <c r="C21" t="s">
        <v>104</v>
      </c>
      <c r="D21" s="19" t="e">
        <v>#REF!</v>
      </c>
      <c r="E21" s="19" t="e">
        <v>#REF!</v>
      </c>
      <c r="F21" s="19" t="e">
        <v>#REF!</v>
      </c>
      <c r="G21" s="19" t="e">
        <v>#REF!</v>
      </c>
      <c r="H21" s="19" t="e">
        <v>#REF!</v>
      </c>
    </row>
    <row r="22" spans="1:8" x14ac:dyDescent="0.2">
      <c r="A22" s="21">
        <v>4021</v>
      </c>
      <c r="B22" t="s">
        <v>105</v>
      </c>
      <c r="C22" t="s">
        <v>106</v>
      </c>
      <c r="D22" s="19">
        <v>21005769</v>
      </c>
      <c r="E22" s="19">
        <v>42985414</v>
      </c>
      <c r="F22" s="19">
        <v>42921568</v>
      </c>
      <c r="G22" s="19">
        <v>73918139</v>
      </c>
      <c r="H22" s="19">
        <v>120940477</v>
      </c>
    </row>
    <row r="23" spans="1:8" x14ac:dyDescent="0.2">
      <c r="A23" s="21">
        <v>4022</v>
      </c>
      <c r="B23" t="s">
        <v>107</v>
      </c>
      <c r="C23" t="s">
        <v>108</v>
      </c>
      <c r="D23" s="14">
        <v>-12952550</v>
      </c>
      <c r="E23" s="14">
        <v>-16323472</v>
      </c>
      <c r="F23" s="14">
        <v>-28054697</v>
      </c>
      <c r="G23" s="14">
        <v>-40780410</v>
      </c>
      <c r="H23" s="14">
        <v>-54568423</v>
      </c>
    </row>
    <row r="24" spans="1:8" x14ac:dyDescent="0.2">
      <c r="A24" s="21">
        <v>4023</v>
      </c>
      <c r="B24" t="s">
        <v>109</v>
      </c>
      <c r="C24" t="s">
        <v>110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</row>
    <row r="25" spans="1:8" x14ac:dyDescent="0.2">
      <c r="A25" s="21">
        <v>4024</v>
      </c>
      <c r="B25" t="s">
        <v>111</v>
      </c>
      <c r="C25" t="s">
        <v>112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</row>
    <row r="26" spans="1:8" x14ac:dyDescent="0.2">
      <c r="A26" s="21">
        <v>4025</v>
      </c>
      <c r="B26" t="s">
        <v>113</v>
      </c>
      <c r="C26" t="s">
        <v>114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</row>
    <row r="27" spans="1:8" x14ac:dyDescent="0.2">
      <c r="A27" s="21">
        <v>4026</v>
      </c>
      <c r="B27" t="s">
        <v>115</v>
      </c>
      <c r="C27" t="s">
        <v>116</v>
      </c>
      <c r="D27" s="19">
        <v>-2008864</v>
      </c>
      <c r="E27" s="19">
        <v>-4787527</v>
      </c>
      <c r="F27" s="19">
        <v>-6313259</v>
      </c>
      <c r="G27" s="19">
        <v>-13930133</v>
      </c>
      <c r="H27" s="19">
        <v>-16743367</v>
      </c>
    </row>
    <row r="28" spans="1:8" x14ac:dyDescent="0.2">
      <c r="A28" s="21">
        <v>4027</v>
      </c>
      <c r="B28" t="s">
        <v>117</v>
      </c>
      <c r="C28" t="s">
        <v>118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</row>
    <row r="29" spans="1:8" x14ac:dyDescent="0.2">
      <c r="A29" s="21">
        <v>4028</v>
      </c>
      <c r="B29" t="s">
        <v>119</v>
      </c>
      <c r="C29" t="s">
        <v>120</v>
      </c>
      <c r="D29" s="20">
        <v>0</v>
      </c>
      <c r="E29" s="20">
        <v>2.5000000000000001E-2</v>
      </c>
      <c r="F29" s="20">
        <v>4.1264692125391302E-3</v>
      </c>
      <c r="G29" s="20">
        <v>1.5560761727589929E-2</v>
      </c>
      <c r="H29" s="20">
        <v>2.011984849692278E-2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9D5A-3E14-47CC-B251-C6E997B7E947}">
  <dimension ref="A1:H27"/>
  <sheetViews>
    <sheetView topLeftCell="A6" workbookViewId="0">
      <selection activeCell="C15" sqref="C15"/>
    </sheetView>
  </sheetViews>
  <sheetFormatPr defaultColWidth="8.875" defaultRowHeight="14.25" x14ac:dyDescent="0.2"/>
  <cols>
    <col min="1" max="1" width="4.875" bestFit="1" customWidth="1"/>
    <col min="2" max="2" width="31" bestFit="1" customWidth="1"/>
    <col min="3" max="3" width="27.75" bestFit="1" customWidth="1"/>
    <col min="4" max="4" width="10.5" bestFit="1" customWidth="1"/>
    <col min="5" max="5" width="11.5" bestFit="1" customWidth="1"/>
    <col min="6" max="6" width="10.5" bestFit="1" customWidth="1"/>
    <col min="7" max="7" width="11.5" bestFit="1" customWidth="1"/>
    <col min="8" max="8" width="11.375" bestFit="1" customWidth="1"/>
  </cols>
  <sheetData>
    <row r="1" spans="1:8" x14ac:dyDescent="0.2">
      <c r="A1" s="1" t="s">
        <v>0</v>
      </c>
      <c r="B1" s="1" t="s">
        <v>64</v>
      </c>
      <c r="C1" s="1" t="s">
        <v>2</v>
      </c>
      <c r="D1" s="32" t="s">
        <v>249</v>
      </c>
      <c r="E1" s="32" t="s">
        <v>250</v>
      </c>
      <c r="F1" s="32" t="s">
        <v>251</v>
      </c>
      <c r="G1" s="32" t="s">
        <v>252</v>
      </c>
      <c r="H1" s="32" t="s">
        <v>253</v>
      </c>
    </row>
    <row r="2" spans="1:8" x14ac:dyDescent="0.2">
      <c r="A2" s="2">
        <v>5001</v>
      </c>
      <c r="B2" t="s">
        <v>101</v>
      </c>
      <c r="C2" t="s">
        <v>102</v>
      </c>
      <c r="D2" s="22">
        <v>18996905</v>
      </c>
      <c r="E2" s="22">
        <v>38197887</v>
      </c>
      <c r="F2" s="22">
        <v>36608309</v>
      </c>
      <c r="G2" s="22">
        <v>59988006</v>
      </c>
      <c r="H2" s="22">
        <v>104197110</v>
      </c>
    </row>
    <row r="3" spans="1:8" x14ac:dyDescent="0.2">
      <c r="A3" s="2">
        <v>5002</v>
      </c>
      <c r="B3" t="s">
        <v>121</v>
      </c>
      <c r="C3" t="s">
        <v>108</v>
      </c>
      <c r="D3" s="22">
        <v>12952550</v>
      </c>
      <c r="E3" s="22">
        <v>16359095</v>
      </c>
      <c r="F3" s="22">
        <v>28054697</v>
      </c>
      <c r="G3" s="22">
        <v>40780410</v>
      </c>
      <c r="H3" s="22">
        <v>54568423</v>
      </c>
    </row>
    <row r="4" spans="1:8" x14ac:dyDescent="0.2">
      <c r="A4" s="2">
        <v>5003</v>
      </c>
      <c r="B4" t="s">
        <v>122</v>
      </c>
      <c r="C4" t="s">
        <v>90</v>
      </c>
      <c r="D4" s="3">
        <v>0</v>
      </c>
      <c r="E4" s="22">
        <v>979433</v>
      </c>
      <c r="F4" s="22">
        <v>151689</v>
      </c>
      <c r="G4" s="22">
        <v>948214</v>
      </c>
      <c r="H4" s="22">
        <v>2139476</v>
      </c>
    </row>
    <row r="5" spans="1:8" x14ac:dyDescent="0.2">
      <c r="A5" s="2">
        <v>5004</v>
      </c>
      <c r="B5" t="s">
        <v>123</v>
      </c>
      <c r="C5" t="s">
        <v>124</v>
      </c>
      <c r="D5" s="3">
        <v>0</v>
      </c>
      <c r="E5" s="3">
        <v>0</v>
      </c>
      <c r="F5" s="3">
        <v>-205827</v>
      </c>
      <c r="G5" s="3">
        <v>-1322753</v>
      </c>
      <c r="H5" s="3">
        <v>-858094</v>
      </c>
    </row>
    <row r="6" spans="1:8" x14ac:dyDescent="0.2">
      <c r="A6" s="2">
        <v>5005</v>
      </c>
      <c r="B6" t="s">
        <v>125</v>
      </c>
      <c r="C6" t="s">
        <v>126</v>
      </c>
      <c r="D6" s="3">
        <v>20889068</v>
      </c>
      <c r="E6" s="22">
        <v>-15307866</v>
      </c>
      <c r="F6" s="22">
        <v>-52536383</v>
      </c>
      <c r="G6" s="22">
        <v>-148007174</v>
      </c>
      <c r="H6" s="22">
        <v>-8337107</v>
      </c>
    </row>
    <row r="7" spans="1:8" x14ac:dyDescent="0.2">
      <c r="A7" s="2">
        <v>5006</v>
      </c>
      <c r="B7" t="s">
        <v>127</v>
      </c>
      <c r="C7" t="s">
        <v>128</v>
      </c>
      <c r="D7" s="3">
        <v>-2140468</v>
      </c>
      <c r="E7" s="22">
        <v>50014819</v>
      </c>
      <c r="F7" s="22">
        <v>-11753612</v>
      </c>
      <c r="G7" s="22">
        <v>120828859</v>
      </c>
      <c r="H7" s="22">
        <v>-52216318</v>
      </c>
    </row>
    <row r="8" spans="1:8" x14ac:dyDescent="0.2">
      <c r="A8" s="2">
        <v>5007</v>
      </c>
      <c r="B8" s="13" t="s">
        <v>129</v>
      </c>
      <c r="C8" s="13" t="s">
        <v>130</v>
      </c>
      <c r="D8" s="16">
        <v>50698055</v>
      </c>
      <c r="E8" s="16">
        <v>90243368</v>
      </c>
      <c r="F8" s="16">
        <v>318873</v>
      </c>
      <c r="G8" s="16">
        <v>73215562</v>
      </c>
      <c r="H8" s="16">
        <v>99493490</v>
      </c>
    </row>
    <row r="9" spans="1:8" x14ac:dyDescent="0.2">
      <c r="A9" s="2">
        <v>5008</v>
      </c>
      <c r="B9" t="s">
        <v>131</v>
      </c>
      <c r="C9" t="s">
        <v>132</v>
      </c>
      <c r="D9" s="3">
        <v>-33112155</v>
      </c>
      <c r="E9" s="3">
        <v>-129654158</v>
      </c>
      <c r="F9" s="3">
        <v>-70655488</v>
      </c>
      <c r="G9" s="3">
        <v>-175194305</v>
      </c>
      <c r="H9" s="3">
        <v>-118818935</v>
      </c>
    </row>
    <row r="10" spans="1:8" x14ac:dyDescent="0.2">
      <c r="A10" s="2">
        <v>5009</v>
      </c>
      <c r="B10" t="s">
        <v>133</v>
      </c>
      <c r="C10" t="s">
        <v>134</v>
      </c>
      <c r="D10" s="3"/>
      <c r="E10" s="3"/>
      <c r="F10" s="3"/>
      <c r="G10" s="3"/>
      <c r="H10" s="3"/>
    </row>
    <row r="11" spans="1:8" x14ac:dyDescent="0.2">
      <c r="A11" s="2">
        <v>5010</v>
      </c>
      <c r="B11" t="s">
        <v>135</v>
      </c>
      <c r="C11" t="s">
        <v>136</v>
      </c>
      <c r="D11" s="3"/>
      <c r="E11" s="3">
        <v>90133</v>
      </c>
      <c r="F11" s="3">
        <v>1342756</v>
      </c>
      <c r="G11" s="3">
        <v>16325789</v>
      </c>
      <c r="H11" s="3">
        <v>13917278</v>
      </c>
    </row>
    <row r="12" spans="1:8" x14ac:dyDescent="0.2">
      <c r="A12" s="2">
        <v>5011</v>
      </c>
      <c r="B12" t="s">
        <v>137</v>
      </c>
      <c r="C12" t="s">
        <v>138</v>
      </c>
      <c r="D12" s="3"/>
      <c r="E12" s="3"/>
      <c r="F12" s="3"/>
      <c r="G12" s="3"/>
      <c r="H12" s="3"/>
    </row>
    <row r="13" spans="1:8" x14ac:dyDescent="0.2">
      <c r="A13" s="2">
        <v>5012</v>
      </c>
      <c r="B13" t="s">
        <v>139</v>
      </c>
      <c r="C13" t="s">
        <v>140</v>
      </c>
      <c r="D13" s="3"/>
      <c r="E13" s="3"/>
      <c r="F13" s="3"/>
      <c r="G13" s="3"/>
      <c r="H13" s="3"/>
    </row>
    <row r="14" spans="1:8" x14ac:dyDescent="0.2">
      <c r="A14" s="2">
        <v>5013</v>
      </c>
      <c r="B14" t="s">
        <v>141</v>
      </c>
      <c r="C14" t="s">
        <v>142</v>
      </c>
      <c r="D14" s="3">
        <v>828511</v>
      </c>
      <c r="E14" s="3">
        <v>-2292928</v>
      </c>
      <c r="F14" s="3">
        <v>1582551</v>
      </c>
      <c r="G14" s="3">
        <v>-4695491</v>
      </c>
      <c r="H14" s="3">
        <v>5543804</v>
      </c>
    </row>
    <row r="15" spans="1:8" x14ac:dyDescent="0.2">
      <c r="A15" s="2">
        <v>5014</v>
      </c>
      <c r="B15" s="13" t="s">
        <v>143</v>
      </c>
      <c r="C15" s="13" t="s">
        <v>144</v>
      </c>
      <c r="D15" s="16">
        <v>-32283644</v>
      </c>
      <c r="E15" s="16">
        <v>-131856953</v>
      </c>
      <c r="F15" s="16">
        <v>-67730181</v>
      </c>
      <c r="G15" s="16">
        <v>-163564007</v>
      </c>
      <c r="H15" s="16">
        <v>-99357853</v>
      </c>
    </row>
    <row r="16" spans="1:8" x14ac:dyDescent="0.2">
      <c r="A16" s="2">
        <v>5015</v>
      </c>
      <c r="B16" t="s">
        <v>145</v>
      </c>
      <c r="C16" t="s">
        <v>146</v>
      </c>
      <c r="D16" s="3">
        <v>-13501155</v>
      </c>
      <c r="E16" s="3">
        <v>59153182</v>
      </c>
      <c r="F16" s="3">
        <v>56199305</v>
      </c>
      <c r="G16" s="3">
        <v>78742370</v>
      </c>
      <c r="H16" s="3">
        <v>-17162253</v>
      </c>
    </row>
    <row r="17" spans="1:8" x14ac:dyDescent="0.2">
      <c r="A17" s="2">
        <v>5016</v>
      </c>
      <c r="B17" t="s">
        <v>147</v>
      </c>
      <c r="C17" t="s">
        <v>148</v>
      </c>
      <c r="D17" s="3"/>
      <c r="E17" s="3"/>
      <c r="F17" s="3"/>
      <c r="G17" s="3"/>
      <c r="H17" s="3"/>
    </row>
    <row r="18" spans="1:8" x14ac:dyDescent="0.2">
      <c r="A18" s="2">
        <v>5017</v>
      </c>
      <c r="B18" t="s">
        <v>149</v>
      </c>
      <c r="C18" t="s">
        <v>150</v>
      </c>
      <c r="D18" s="3"/>
      <c r="E18" s="3"/>
      <c r="F18" s="3"/>
      <c r="G18" s="3"/>
      <c r="H18" s="3"/>
    </row>
    <row r="19" spans="1:8" x14ac:dyDescent="0.2">
      <c r="A19" s="2">
        <v>5018</v>
      </c>
      <c r="B19" t="s">
        <v>151</v>
      </c>
      <c r="C19" t="s">
        <v>152</v>
      </c>
      <c r="D19" s="3"/>
      <c r="E19" s="3"/>
      <c r="F19" s="3"/>
      <c r="G19" s="3"/>
      <c r="H19" s="3"/>
    </row>
    <row r="20" spans="1:8" x14ac:dyDescent="0.2">
      <c r="A20" s="2">
        <v>5019</v>
      </c>
      <c r="B20" t="s">
        <v>153</v>
      </c>
      <c r="C20" t="s">
        <v>154</v>
      </c>
      <c r="D20" s="3"/>
      <c r="E20" s="3"/>
      <c r="F20" s="3"/>
      <c r="G20" s="3"/>
      <c r="H20" s="3"/>
    </row>
    <row r="21" spans="1:8" x14ac:dyDescent="0.2">
      <c r="A21" s="2">
        <v>5020</v>
      </c>
      <c r="B21" t="s">
        <v>155</v>
      </c>
      <c r="C21" t="s">
        <v>156</v>
      </c>
      <c r="D21" s="3"/>
      <c r="E21" s="3"/>
      <c r="F21" s="3"/>
      <c r="G21" s="3"/>
      <c r="H21" s="3"/>
    </row>
    <row r="22" spans="1:8" x14ac:dyDescent="0.2">
      <c r="A22" s="2">
        <v>5021</v>
      </c>
      <c r="B22" t="s">
        <v>157</v>
      </c>
      <c r="C22" t="s">
        <v>158</v>
      </c>
      <c r="D22" s="3">
        <v>-4350295</v>
      </c>
      <c r="E22" s="3">
        <v>1322414</v>
      </c>
      <c r="F22" s="3">
        <v>1849480</v>
      </c>
      <c r="G22" s="3">
        <v>46950634</v>
      </c>
      <c r="H22" s="3">
        <v>-7316475</v>
      </c>
    </row>
    <row r="23" spans="1:8" x14ac:dyDescent="0.2">
      <c r="A23" s="2">
        <v>5022</v>
      </c>
      <c r="B23" s="13" t="s">
        <v>159</v>
      </c>
      <c r="C23" s="13" t="s">
        <v>160</v>
      </c>
      <c r="D23" s="16">
        <v>-17851450</v>
      </c>
      <c r="E23" s="16">
        <v>60475596</v>
      </c>
      <c r="F23" s="16">
        <v>58048785</v>
      </c>
      <c r="G23" s="16">
        <v>125693004</v>
      </c>
      <c r="H23" s="16">
        <v>-24478728</v>
      </c>
    </row>
    <row r="24" spans="1:8" x14ac:dyDescent="0.2">
      <c r="A24" s="2">
        <v>5023</v>
      </c>
      <c r="B24" s="13" t="s">
        <v>161</v>
      </c>
      <c r="C24" s="13" t="s">
        <v>162</v>
      </c>
      <c r="D24" s="16">
        <v>562961</v>
      </c>
      <c r="E24" s="16">
        <v>18862011</v>
      </c>
      <c r="F24" s="16">
        <v>-9362523</v>
      </c>
      <c r="G24" s="16">
        <v>35344559</v>
      </c>
      <c r="H24" s="16">
        <v>-24343091</v>
      </c>
    </row>
    <row r="25" spans="1:8" x14ac:dyDescent="0.2">
      <c r="A25" s="2">
        <v>5024</v>
      </c>
      <c r="B25" s="23" t="s">
        <v>163</v>
      </c>
      <c r="C25" s="13" t="s">
        <v>164</v>
      </c>
      <c r="D25" s="3">
        <v>4297628</v>
      </c>
      <c r="E25" s="22">
        <v>4860589</v>
      </c>
      <c r="F25" s="22">
        <v>23722600</v>
      </c>
      <c r="G25" s="22">
        <v>14360077</v>
      </c>
      <c r="H25" s="22">
        <v>49704636</v>
      </c>
    </row>
    <row r="26" spans="1:8" x14ac:dyDescent="0.2">
      <c r="A26" s="2">
        <v>5025</v>
      </c>
      <c r="B26" s="23" t="s">
        <v>165</v>
      </c>
      <c r="C26" s="23" t="s">
        <v>166</v>
      </c>
      <c r="D26" s="22">
        <v>4860589</v>
      </c>
      <c r="E26" s="22">
        <v>23722600</v>
      </c>
      <c r="F26" s="22">
        <v>14360077</v>
      </c>
      <c r="G26" s="22">
        <v>49704636</v>
      </c>
      <c r="H26" s="22">
        <v>25361545</v>
      </c>
    </row>
    <row r="27" spans="1:8" x14ac:dyDescent="0.2">
      <c r="A27" s="2">
        <v>5026</v>
      </c>
      <c r="B27" s="24" t="s">
        <v>167</v>
      </c>
      <c r="C27" s="24" t="s">
        <v>168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</row>
  </sheetData>
  <phoneticPr fontId="6" type="noConversion"/>
  <conditionalFormatting sqref="D27:H27">
    <cfRule type="cellIs" dxfId="0" priority="1" stopIfTrue="1" operator="not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E1E7-CFDA-413A-8430-E14A059A7631}">
  <dimension ref="A1:H25"/>
  <sheetViews>
    <sheetView workbookViewId="0">
      <selection activeCell="D1" sqref="D1:H1"/>
    </sheetView>
  </sheetViews>
  <sheetFormatPr defaultRowHeight="14.25" x14ac:dyDescent="0.2"/>
  <cols>
    <col min="1" max="1" width="7" customWidth="1"/>
    <col min="2" max="2" width="27.75" bestFit="1" customWidth="1"/>
    <col min="3" max="3" width="22.875" bestFit="1" customWidth="1"/>
    <col min="4" max="4" width="10.5" bestFit="1" customWidth="1"/>
    <col min="5" max="8" width="11.5" bestFit="1" customWidth="1"/>
  </cols>
  <sheetData>
    <row r="1" spans="1:8" x14ac:dyDescent="0.2">
      <c r="A1" s="1" t="s">
        <v>0</v>
      </c>
      <c r="B1" s="1" t="s">
        <v>64</v>
      </c>
      <c r="C1" s="25" t="s">
        <v>2</v>
      </c>
      <c r="D1" s="32" t="s">
        <v>254</v>
      </c>
      <c r="E1" s="32" t="s">
        <v>255</v>
      </c>
      <c r="F1" s="32" t="s">
        <v>256</v>
      </c>
      <c r="G1" s="32" t="s">
        <v>257</v>
      </c>
      <c r="H1" s="32" t="s">
        <v>258</v>
      </c>
    </row>
    <row r="2" spans="1:8" x14ac:dyDescent="0.2">
      <c r="A2" s="28">
        <v>4015</v>
      </c>
      <c r="B2" t="s">
        <v>169</v>
      </c>
      <c r="C2" t="s">
        <v>170</v>
      </c>
      <c r="D2" s="22">
        <v>18996905</v>
      </c>
      <c r="E2" s="22">
        <v>38197887</v>
      </c>
      <c r="F2" s="22">
        <v>36608309</v>
      </c>
      <c r="G2" s="22">
        <v>59988006</v>
      </c>
      <c r="H2" s="22">
        <v>104197110</v>
      </c>
    </row>
    <row r="3" spans="1:8" x14ac:dyDescent="0.2">
      <c r="A3" s="28">
        <v>4009</v>
      </c>
      <c r="B3" t="s">
        <v>171</v>
      </c>
      <c r="C3" t="s">
        <v>172</v>
      </c>
      <c r="D3" s="22">
        <v>2008864</v>
      </c>
      <c r="E3" s="22">
        <v>3808094</v>
      </c>
      <c r="F3" s="22">
        <v>6161570</v>
      </c>
      <c r="G3" s="22">
        <v>12981919</v>
      </c>
      <c r="H3" s="22">
        <v>14603891</v>
      </c>
    </row>
    <row r="4" spans="1:8" x14ac:dyDescent="0.2">
      <c r="A4" s="28">
        <v>4024</v>
      </c>
      <c r="B4" t="s">
        <v>111</v>
      </c>
      <c r="C4" t="s">
        <v>173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</row>
    <row r="5" spans="1:8" x14ac:dyDescent="0.2">
      <c r="A5" s="28">
        <v>4013</v>
      </c>
      <c r="B5" t="s">
        <v>89</v>
      </c>
      <c r="C5" t="s">
        <v>174</v>
      </c>
      <c r="D5" s="22">
        <v>0</v>
      </c>
      <c r="E5" s="22">
        <v>979433</v>
      </c>
      <c r="F5" s="22">
        <v>151689</v>
      </c>
      <c r="G5" s="22">
        <v>948214</v>
      </c>
      <c r="H5" s="22">
        <v>2139476</v>
      </c>
    </row>
    <row r="6" spans="1:8" x14ac:dyDescent="0.2">
      <c r="A6" s="28">
        <v>4014</v>
      </c>
      <c r="B6" t="s">
        <v>91</v>
      </c>
      <c r="C6" t="s">
        <v>175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</row>
    <row r="7" spans="1:8" x14ac:dyDescent="0.2">
      <c r="A7" s="28">
        <v>4022</v>
      </c>
      <c r="B7" t="s">
        <v>121</v>
      </c>
      <c r="C7" t="s">
        <v>176</v>
      </c>
      <c r="D7" s="22">
        <v>12952550</v>
      </c>
      <c r="E7" s="22">
        <v>16323472</v>
      </c>
      <c r="F7" s="22">
        <v>28054697</v>
      </c>
      <c r="G7" s="22">
        <v>40780410</v>
      </c>
      <c r="H7" s="22">
        <v>54568423</v>
      </c>
    </row>
    <row r="8" spans="1:8" ht="15" x14ac:dyDescent="0.25">
      <c r="A8" s="31">
        <v>6001</v>
      </c>
      <c r="B8" s="13" t="s">
        <v>177</v>
      </c>
      <c r="C8" s="13"/>
      <c r="D8" s="16">
        <v>33958319</v>
      </c>
      <c r="E8" s="16">
        <v>59308886</v>
      </c>
      <c r="F8" s="16">
        <v>70976265</v>
      </c>
      <c r="G8" s="16">
        <v>114698549</v>
      </c>
      <c r="H8" s="16">
        <v>175508900</v>
      </c>
    </row>
    <row r="9" spans="1:8" x14ac:dyDescent="0.2">
      <c r="A9" s="2">
        <v>5007</v>
      </c>
      <c r="B9" t="s">
        <v>178</v>
      </c>
      <c r="C9" t="s">
        <v>179</v>
      </c>
      <c r="D9" s="22">
        <v>50698055</v>
      </c>
      <c r="E9" s="22">
        <v>90243368</v>
      </c>
      <c r="F9" s="22">
        <v>318873</v>
      </c>
      <c r="G9" s="22">
        <v>73215562</v>
      </c>
      <c r="H9" s="22">
        <v>99493490</v>
      </c>
    </row>
    <row r="10" spans="1:8" x14ac:dyDescent="0.2">
      <c r="A10" s="2">
        <v>5014</v>
      </c>
      <c r="B10" t="s">
        <v>180</v>
      </c>
      <c r="C10" t="s">
        <v>181</v>
      </c>
      <c r="D10" s="22">
        <v>-32283644</v>
      </c>
      <c r="E10" s="22">
        <v>-131856953</v>
      </c>
      <c r="F10" s="22">
        <v>-67730181</v>
      </c>
      <c r="G10" s="22">
        <v>-163564007</v>
      </c>
      <c r="H10" s="22">
        <v>-99357853</v>
      </c>
    </row>
    <row r="11" spans="1:8" x14ac:dyDescent="0.2">
      <c r="A11" s="2">
        <v>3045</v>
      </c>
      <c r="B11" t="s">
        <v>182</v>
      </c>
      <c r="C11" t="s">
        <v>183</v>
      </c>
      <c r="D11" s="22" t="e">
        <v>#REF!</v>
      </c>
      <c r="E11" s="22" t="e">
        <v>#REF!</v>
      </c>
      <c r="F11" s="22" t="e">
        <v>#REF!</v>
      </c>
      <c r="G11" s="22" t="e">
        <v>#REF!</v>
      </c>
      <c r="H11" s="22" t="e">
        <v>#REF!</v>
      </c>
    </row>
    <row r="12" spans="1:8" x14ac:dyDescent="0.2">
      <c r="A12" s="2">
        <v>5016</v>
      </c>
      <c r="B12" t="s">
        <v>184</v>
      </c>
      <c r="C12" s="23" t="s">
        <v>185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</row>
    <row r="13" spans="1:8" ht="15" x14ac:dyDescent="0.25">
      <c r="A13" s="30">
        <v>6002</v>
      </c>
      <c r="B13" s="13" t="s">
        <v>186</v>
      </c>
      <c r="C13" s="13" t="s">
        <v>187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</row>
    <row r="14" spans="1:8" ht="15" x14ac:dyDescent="0.25">
      <c r="A14" s="30">
        <v>6003</v>
      </c>
      <c r="B14" s="13" t="s">
        <v>188</v>
      </c>
      <c r="C14" s="13" t="s">
        <v>189</v>
      </c>
      <c r="D14" s="16" t="e">
        <v>#REF!</v>
      </c>
      <c r="E14" s="16" t="e">
        <v>#REF!</v>
      </c>
      <c r="F14" s="16" t="e">
        <v>#REF!</v>
      </c>
      <c r="G14" s="16" t="e">
        <v>#REF!</v>
      </c>
      <c r="H14" s="16" t="e">
        <v>#REF!</v>
      </c>
    </row>
    <row r="15" spans="1:8" x14ac:dyDescent="0.2">
      <c r="A15" s="2">
        <v>3006</v>
      </c>
      <c r="B15" t="s">
        <v>190</v>
      </c>
      <c r="C15" t="s">
        <v>191</v>
      </c>
      <c r="D15" s="22">
        <v>98241331</v>
      </c>
      <c r="E15" s="22">
        <v>113549197</v>
      </c>
      <c r="F15" s="22">
        <v>166085580</v>
      </c>
      <c r="G15" s="22">
        <v>314092754</v>
      </c>
      <c r="H15" s="22">
        <v>438368195</v>
      </c>
    </row>
    <row r="16" spans="1:8" x14ac:dyDescent="0.2">
      <c r="A16" s="2">
        <v>3019</v>
      </c>
      <c r="B16" t="s">
        <v>192</v>
      </c>
      <c r="C16" t="s">
        <v>193</v>
      </c>
      <c r="D16" s="22">
        <v>97452711</v>
      </c>
      <c r="E16" s="22">
        <v>159592314</v>
      </c>
      <c r="F16" s="22">
        <v>233801946</v>
      </c>
      <c r="G16" s="22">
        <v>410902413</v>
      </c>
      <c r="H16" s="22">
        <v>358686095</v>
      </c>
    </row>
    <row r="17" spans="1:8" ht="15" x14ac:dyDescent="0.25">
      <c r="A17" s="30">
        <v>6004</v>
      </c>
      <c r="B17" s="13" t="s">
        <v>194</v>
      </c>
      <c r="C17" s="13"/>
      <c r="D17" s="16">
        <v>788620</v>
      </c>
      <c r="E17" s="16">
        <v>-46043117</v>
      </c>
      <c r="F17" s="16">
        <v>-67716366</v>
      </c>
      <c r="G17" s="16">
        <v>-96809659</v>
      </c>
      <c r="H17" s="16">
        <v>79682100</v>
      </c>
    </row>
    <row r="18" spans="1:8" x14ac:dyDescent="0.2">
      <c r="A18" s="2">
        <v>3001</v>
      </c>
      <c r="B18" t="s">
        <v>3</v>
      </c>
      <c r="C18" t="s">
        <v>195</v>
      </c>
      <c r="D18" s="22">
        <v>4860589</v>
      </c>
      <c r="E18" s="22">
        <v>23722600</v>
      </c>
      <c r="F18" s="22">
        <v>14360077</v>
      </c>
      <c r="G18" s="22">
        <v>49704636</v>
      </c>
      <c r="H18" s="22">
        <v>25361545</v>
      </c>
    </row>
    <row r="19" spans="1:8" x14ac:dyDescent="0.2">
      <c r="A19" s="2">
        <v>3002</v>
      </c>
      <c r="B19" t="s">
        <v>196</v>
      </c>
      <c r="C19" t="s">
        <v>197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</row>
    <row r="20" spans="1:8" x14ac:dyDescent="0.2">
      <c r="A20" s="2">
        <v>3003</v>
      </c>
      <c r="B20" t="s">
        <v>7</v>
      </c>
      <c r="C20" t="s">
        <v>8</v>
      </c>
      <c r="D20" s="22">
        <v>65643719</v>
      </c>
      <c r="E20" s="22">
        <v>49342944</v>
      </c>
      <c r="F20" s="22">
        <v>93961696</v>
      </c>
      <c r="G20" s="22">
        <v>155569394</v>
      </c>
      <c r="H20" s="22">
        <v>225973811</v>
      </c>
    </row>
    <row r="21" spans="1:8" x14ac:dyDescent="0.2">
      <c r="A21" s="21">
        <v>6005</v>
      </c>
      <c r="B21" t="s">
        <v>198</v>
      </c>
      <c r="C21" t="s">
        <v>199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</row>
    <row r="22" spans="1:8" x14ac:dyDescent="0.2">
      <c r="A22" s="2">
        <v>3019</v>
      </c>
      <c r="B22" t="s">
        <v>39</v>
      </c>
      <c r="C22" t="s">
        <v>200</v>
      </c>
      <c r="D22" s="22">
        <v>-97452711</v>
      </c>
      <c r="E22" s="22">
        <v>-159592314</v>
      </c>
      <c r="F22" s="22">
        <v>-233801946</v>
      </c>
      <c r="G22" s="22">
        <v>-410902413</v>
      </c>
      <c r="H22" s="22">
        <v>-358686095</v>
      </c>
    </row>
    <row r="23" spans="1:8" x14ac:dyDescent="0.2">
      <c r="A23" s="2">
        <v>3020</v>
      </c>
      <c r="B23" t="s">
        <v>201</v>
      </c>
      <c r="C23" t="s">
        <v>202</v>
      </c>
      <c r="D23" s="22">
        <v>0</v>
      </c>
      <c r="E23" s="22">
        <v>-30715380</v>
      </c>
      <c r="F23" s="22">
        <v>-47740460</v>
      </c>
      <c r="G23" s="22">
        <v>-33975840</v>
      </c>
      <c r="H23" s="22">
        <v>-155337285</v>
      </c>
    </row>
    <row r="24" spans="1:8" x14ac:dyDescent="0.2">
      <c r="A24" s="2">
        <v>3024</v>
      </c>
      <c r="B24" t="s">
        <v>49</v>
      </c>
      <c r="C24" t="s">
        <v>203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</row>
    <row r="25" spans="1:8" ht="15" x14ac:dyDescent="0.25">
      <c r="A25" s="30">
        <v>6006</v>
      </c>
      <c r="B25" s="13" t="s">
        <v>204</v>
      </c>
      <c r="C25" s="27" t="s">
        <v>205</v>
      </c>
      <c r="D25" s="16">
        <v>-26948403</v>
      </c>
      <c r="E25" s="16">
        <v>-117242150</v>
      </c>
      <c r="F25" s="16">
        <v>-173220633</v>
      </c>
      <c r="G25" s="16">
        <v>-239604223</v>
      </c>
      <c r="H25" s="16">
        <v>-262688024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1 - Control Menu</vt:lpstr>
      <vt:lpstr>2 - General Input</vt:lpstr>
      <vt:lpstr>6 - Key Financials</vt:lpstr>
      <vt:lpstr>7 - FA</vt:lpstr>
      <vt:lpstr>3 - Balance Sheet</vt:lpstr>
      <vt:lpstr>4 - Income Statement</vt:lpstr>
      <vt:lpstr>5 - Cash Flow</vt:lpstr>
      <vt:lpstr>6 - Key Financials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dcterms:created xsi:type="dcterms:W3CDTF">2015-06-05T18:17:20Z</dcterms:created>
  <dcterms:modified xsi:type="dcterms:W3CDTF">2024-01-02T07:24:58Z</dcterms:modified>
</cp:coreProperties>
</file>