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00000000-0000-0000-0000-000000000000}"/>
  <workbookPr updateLinks="never" codeName="ThisWorkbook"/>
  <xr:revisionPtr revIDLastSave="0" documentId="13_ncr:1000001_{25FCFED4-60B2-F748-95CB-27312EF8D55E}" xr6:coauthVersionLast="47" xr6:coauthVersionMax="47" xr10:uidLastSave="{00000000-0000-0000-0000-000000000000}"/>
  <bookViews>
    <workbookView showHorizontalScroll="0" showVerticalScroll="0" showSheetTabs="0" xWindow="0" yWindow="0" windowWidth="15480" windowHeight="10365" tabRatio="798" xr2:uid="{00000000-000D-0000-FFFF-FFFF00000000}"/>
  </bookViews>
  <sheets>
    <sheet name="الصفحة الرئيسية" sheetId="1" r:id="rId1"/>
    <sheet name="تحليل قوائم مالية" sheetId="2" r:id="rId2"/>
    <sheet name="تحليل التدفقات النقدية المستقبل" sheetId="3" r:id="rId3"/>
    <sheet name="Risk Rating" sheetId="4" state="hidden" r:id="rId4"/>
    <sheet name="Loans input" sheetId="5" state="hidden" r:id="rId5"/>
    <sheet name="مدخلات التدفق النقدي" sheetId="6" state="hidden" r:id="rId6"/>
    <sheet name="تدفق نقدي مستقبلي" sheetId="7" state="hidden" r:id="rId7"/>
    <sheet name="Ads" sheetId="9" r:id="rId8"/>
  </sheets>
  <externalReferences>
    <externalReference r:id="rId9"/>
    <externalReference r:id="rId10"/>
  </externalReferences>
  <definedNames>
    <definedName name="Beg_Bal" localSheetId="4">#REF!</definedName>
    <definedName name="Beg_Bal" localSheetId="3">'[1]Loan Amortization Schedule'!$C$74:$C$553</definedName>
    <definedName name="Beg_Bal" localSheetId="0">#REF!</definedName>
    <definedName name="Beg_Bal" localSheetId="2">#REF!</definedName>
    <definedName name="Beg_Bal">#REF!</definedName>
    <definedName name="Cum_Int" localSheetId="4">#REF!</definedName>
    <definedName name="Cum_Int" localSheetId="0">#REF!</definedName>
    <definedName name="Cum_Int" localSheetId="2">#REF!</definedName>
    <definedName name="Cum_Int">#REF!</definedName>
    <definedName name="Data" localSheetId="4">#REF!</definedName>
    <definedName name="Data" localSheetId="0">#REF!</definedName>
    <definedName name="Data" localSheetId="2">#REF!</definedName>
    <definedName name="Data">#REF!</definedName>
    <definedName name="dfgvdf" localSheetId="0">#REF!</definedName>
    <definedName name="dfgvdf" localSheetId="2">#REF!</definedName>
    <definedName name="dfgvdf">#REF!</definedName>
    <definedName name="End_Bal" localSheetId="4">#REF!</definedName>
    <definedName name="End_Bal" localSheetId="3">'[1]Loan Amortization Schedule'!$M$74:$M$553</definedName>
    <definedName name="End_Bal" localSheetId="0">#REF!</definedName>
    <definedName name="End_Bal" localSheetId="2">#REF!</definedName>
    <definedName name="End_Bal">#REF!</definedName>
    <definedName name="Extra_Pay" localSheetId="4">#REF!</definedName>
    <definedName name="Extra_Pay" localSheetId="3">'[1]Loan Amortization Schedule'!$E$74:$E$553</definedName>
    <definedName name="Extra_Pay" localSheetId="0">#REF!</definedName>
    <definedName name="Extra_Pay" localSheetId="2">#REF!</definedName>
    <definedName name="Extra_Pay">#REF!</definedName>
    <definedName name="fayda" localSheetId="4">#REF!</definedName>
    <definedName name="fayda" localSheetId="3">#REF!</definedName>
    <definedName name="fayda" localSheetId="0">#REF!</definedName>
    <definedName name="fayda" localSheetId="2">#REF!</definedName>
    <definedName name="fayda">#REF!</definedName>
    <definedName name="Full_Print" localSheetId="4">#REF!</definedName>
    <definedName name="Full_Print" localSheetId="3">'[1]Loan Amortization Schedule'!$A$57:$N$553</definedName>
    <definedName name="Full_Print" localSheetId="0">#REF!</definedName>
    <definedName name="Full_Print" localSheetId="2">#REF!</definedName>
    <definedName name="Full_Print">#REF!</definedName>
    <definedName name="gfhtfr" localSheetId="0">#REF!</definedName>
    <definedName name="gfhtfr" localSheetId="2">#REF!</definedName>
    <definedName name="gfhtfr">#REF!</definedName>
    <definedName name="ghgfhf" localSheetId="0">IF('الصفحة الرئيسية'!yuiuy*'الصفحة الرئيسية'!Interest_Rate*'الصفحة الرئيسية'!Loan_Years*'الصفحة الرئيسية'!Loan_Start&gt;0,1,0)</definedName>
    <definedName name="ghgfhf" localSheetId="2">IF('تحليل التدفقات النقدية المستقبل'!yuiuy*'تحليل التدفقات النقدية المستقبل'!Interest_Rate*'تحليل التدفقات النقدية المستقبل'!Loan_Years*'تحليل التدفقات النقدية المستقبل'!Loan_Start&gt;0,1,0)</definedName>
    <definedName name="ghgfhf">IF('تحليل التدفقات النقدية المستقبل'!yuiuy*'تحليل التدفقات النقدية المستقبل'!Interest_Rate*'تحليل التدفقات النقدية المستقبل'!Loan_Years*'تحليل التدفقات النقدية المستقبل'!Loan_Start&gt;0,1,0)</definedName>
    <definedName name="Header_Row" localSheetId="4">ROW(#REF!)</definedName>
    <definedName name="Header_Row" localSheetId="3">ROW('[1]Loan Amortization Schedule'!$73:$73)</definedName>
    <definedName name="Header_Row" localSheetId="0">ROW(#REF!)</definedName>
    <definedName name="Header_Row" localSheetId="2">ROW(#REF!)</definedName>
    <definedName name="Header_Row">ROW(#REF!)</definedName>
    <definedName name="Int" localSheetId="4">#REF!</definedName>
    <definedName name="Int" localSheetId="3">'[1]Loan Amortization Schedule'!$L$74:$L$553</definedName>
    <definedName name="Int" localSheetId="0">#REF!</definedName>
    <definedName name="Int" localSheetId="2">#REF!</definedName>
    <definedName name="Int">#REF!</definedName>
    <definedName name="Interest_Rate" localSheetId="4">#REF!</definedName>
    <definedName name="Interest_Rate" localSheetId="3">'[1]Loan Amortization Schedule'!$D$62</definedName>
    <definedName name="Interest_Rate" localSheetId="0">#REF!</definedName>
    <definedName name="Interest_Rate" localSheetId="2">#REF!</definedName>
    <definedName name="Interest_Rate">#REF!</definedName>
    <definedName name="Last_Row" localSheetId="4">#N/A</definedName>
    <definedName name="Last_Row" localSheetId="3">IF([0]!Values_Entered,'Risk Rating'!Header_Row+[0]!Number_of_Payments,'Risk Rating'!Header_Row)</definedName>
    <definedName name="Last_Row" localSheetId="0">IF('الصفحة الرئيسية'!Values_Entered,'الصفحة الرئيسية'!Header_Row+'الصفحة الرئيسية'!Number_of_Payments,'الصفحة الرئيسية'!Header_Row)</definedName>
    <definedName name="Last_Row" localSheetId="2">IF('تحليل التدفقات النقدية المستقبل'!Values_Entered,'تحليل التدفقات النقدية المستقبل'!Header_Row+'تحليل التدفقات النقدية المستقبل'!Number_of_Payments,'تحليل التدفقات النقدية المستقبل'!Header_Row)</definedName>
    <definedName name="Last_Row">IF([0]!Values_Entered,Header_Row+[0]!Number_of_Payments,Header_Row)</definedName>
    <definedName name="Loan_Amount" localSheetId="4">#REF!</definedName>
    <definedName name="Loan_Amount" localSheetId="3">'[1]Loan Amortization Schedule'!$D$61</definedName>
    <definedName name="Loan_Amount" localSheetId="0">#REF!</definedName>
    <definedName name="Loan_Amount" localSheetId="2">#REF!</definedName>
    <definedName name="Loan_Amount">#REF!</definedName>
    <definedName name="Loan_Start" localSheetId="4">#REF!</definedName>
    <definedName name="Loan_Start" localSheetId="3">'[1]Loan Amortization Schedule'!$D$65</definedName>
    <definedName name="Loan_Start" localSheetId="0">#REF!</definedName>
    <definedName name="Loan_Start" localSheetId="2">#REF!</definedName>
    <definedName name="Loan_Start">#REF!</definedName>
    <definedName name="Loan_Years" localSheetId="4">#REF!</definedName>
    <definedName name="Loan_Years" localSheetId="3">'[1]Loan Amortization Schedule'!$D$63</definedName>
    <definedName name="Loan_Years" localSheetId="0">#REF!</definedName>
    <definedName name="Loan_Years" localSheetId="2">#REF!</definedName>
    <definedName name="Loan_Years">#REF!</definedName>
    <definedName name="LOANS" localSheetId="4">#REF!</definedName>
    <definedName name="LOANS" localSheetId="3">#REF!</definedName>
    <definedName name="LOANS" localSheetId="0">#REF!</definedName>
    <definedName name="LOANS" localSheetId="2">#REF!</definedName>
    <definedName name="LOANS">#REF!</definedName>
    <definedName name="main" localSheetId="4">#REF!</definedName>
    <definedName name="main" localSheetId="3">#REF!</definedName>
    <definedName name="main" localSheetId="0">#REF!</definedName>
    <definedName name="main" localSheetId="2">#REF!</definedName>
    <definedName name="main">#REF!</definedName>
    <definedName name="Num_Pmt_Per_Year" localSheetId="4">#REF!</definedName>
    <definedName name="Num_Pmt_Per_Year" localSheetId="3">'[1]Loan Amortization Schedule'!$D$64</definedName>
    <definedName name="Num_Pmt_Per_Year" localSheetId="0">#REF!</definedName>
    <definedName name="Num_Pmt_Per_Year" localSheetId="2">#REF!</definedName>
    <definedName name="Num_Pmt_Per_Year">#REF!</definedName>
    <definedName name="Number_of_Payments" localSheetId="4">MATCH(0.01,'Loans input'!End_Bal,-1)+1</definedName>
    <definedName name="Number_of_Payments" localSheetId="3">MATCH(0.01,'Risk Rating'!End_Bal,-1)+1</definedName>
    <definedName name="Number_of_Payments" localSheetId="0">MATCH(0.01,'الصفحة الرئيسية'!End_Bal,-1)+1</definedName>
    <definedName name="Number_of_Payments" localSheetId="2">MATCH(0.01,'تحليل التدفقات النقدية المستقبل'!End_Bal,-1)+1</definedName>
    <definedName name="Number_of_Payments">MATCH(0.01,End_Bal,-1)+1</definedName>
    <definedName name="Pay_Date" localSheetId="4">#REF!</definedName>
    <definedName name="Pay_Date" localSheetId="0">#REF!</definedName>
    <definedName name="Pay_Date" localSheetId="2">#REF!</definedName>
    <definedName name="Pay_Date">#REF!</definedName>
    <definedName name="Pay_Num" localSheetId="4">#REF!</definedName>
    <definedName name="Pay_Num" localSheetId="3">'[1]Loan Amortization Schedule'!$A$74:$A$553</definedName>
    <definedName name="Pay_Num" localSheetId="0">#REF!</definedName>
    <definedName name="Pay_Num" localSheetId="2">#REF!</definedName>
    <definedName name="Pay_Num">#REF!</definedName>
    <definedName name="Payment_Date" localSheetId="4">DATE(YEAR('Loans input'!Loan_Start),MONTH('Loans input'!Loan_Start)+Payment_Number,DAY('Loans input'!Loan_Start))</definedName>
    <definedName name="Payment_Date" localSheetId="3">DATE(YEAR('Risk Rating'!Loan_Start),MONTH('Risk Rating'!Loan_Start)+Payment_Number,DAY('Risk Rating'!Loan_Start))</definedName>
    <definedName name="Payment_Date" localSheetId="0">DATE(YEAR('الصفحة الرئيسية'!Loan_Start),MONTH('الصفحة الرئيسية'!Loan_Start)+Payment_Number,DAY('الصفحة الرئيسية'!Loan_Start))</definedName>
    <definedName name="Payment_Date" localSheetId="2">DATE(YEAR('تحليل التدفقات النقدية المستقبل'!Loan_Start),MONTH('تحليل التدفقات النقدية المستقبل'!Loan_Start)+Payment_Number,DAY('تحليل التدفقات النقدية المستقبل'!Loan_Start))</definedName>
    <definedName name="Payment_Date">DATE(YEAR(Loan_Start),MONTH(Loan_Start)+Payment_Number,DAY(Loan_Start))</definedName>
    <definedName name="Princ" localSheetId="4">#REF!</definedName>
    <definedName name="Princ" localSheetId="3">'[1]Loan Amortization Schedule'!#REF!</definedName>
    <definedName name="Princ" localSheetId="0">#REF!</definedName>
    <definedName name="Princ" localSheetId="2">#REF!</definedName>
    <definedName name="Princ">#REF!</definedName>
    <definedName name="Print_Area_Reset" localSheetId="4">OFFSET('Loans input'!Full_Print,0,0,'Loans input'!Last_Row)</definedName>
    <definedName name="Print_Area_Reset" localSheetId="3">OFFSET('Risk Rating'!Full_Print,0,0,'Risk Rating'!Last_Row)</definedName>
    <definedName name="Print_Area_Reset" localSheetId="0">OFFSET('الصفحة الرئيسية'!Full_Print,0,0,'الصفحة الرئيسية'!Last_Row)</definedName>
    <definedName name="Print_Area_Reset" localSheetId="2">OFFSET('تحليل التدفقات النقدية المستقبل'!Full_Print,0,0,'تحليل التدفقات النقدية المستقبل'!Last_Row)</definedName>
    <definedName name="Print_Area_Reset">OFFSET(Full_Print,0,0,Last_Row)</definedName>
    <definedName name="SALARY_R" localSheetId="4">#REF!</definedName>
    <definedName name="SALARY_R" localSheetId="3">#REF!</definedName>
    <definedName name="SALARY_R" localSheetId="0">#REF!</definedName>
    <definedName name="SALARY_R" localSheetId="2">#REF!</definedName>
    <definedName name="SALARY_R">#REF!</definedName>
    <definedName name="Sched_Pay" localSheetId="4">#REF!</definedName>
    <definedName name="Sched_Pay" localSheetId="3">'[1]Loan Amortization Schedule'!$D$74:$D$553</definedName>
    <definedName name="Sched_Pay" localSheetId="0">#REF!</definedName>
    <definedName name="Sched_Pay" localSheetId="2">#REF!</definedName>
    <definedName name="Sched_Pay">#REF!</definedName>
    <definedName name="Scheduled_Extra_Payments" localSheetId="4">#REF!</definedName>
    <definedName name="Scheduled_Extra_Payments" localSheetId="3">'[1]Loan Amortization Schedule'!$D$66</definedName>
    <definedName name="Scheduled_Extra_Payments" localSheetId="0">#REF!</definedName>
    <definedName name="Scheduled_Extra_Payments" localSheetId="2">#REF!</definedName>
    <definedName name="Scheduled_Extra_Payments">#REF!</definedName>
    <definedName name="Scheduled_Interest_Rate" localSheetId="4">#REF!</definedName>
    <definedName name="Scheduled_Interest_Rate" localSheetId="0">#REF!</definedName>
    <definedName name="Scheduled_Interest_Rate" localSheetId="2">#REF!</definedName>
    <definedName name="Scheduled_Interest_Rate">#REF!</definedName>
    <definedName name="Scheduled_Monthly_Payment" localSheetId="4">#REF!</definedName>
    <definedName name="Scheduled_Monthly_Payment" localSheetId="3">'[1]Loan Amortization Schedule'!$N$61</definedName>
    <definedName name="Scheduled_Monthly_Payment" localSheetId="0">#REF!</definedName>
    <definedName name="Scheduled_Monthly_Payment" localSheetId="2">#REF!</definedName>
    <definedName name="Scheduled_Monthly_Payment">#REF!</definedName>
    <definedName name="tig" localSheetId="0">#REF!</definedName>
    <definedName name="tig" localSheetId="2">#REF!</definedName>
    <definedName name="tig">#REF!</definedName>
    <definedName name="Total_Interest" localSheetId="4">#REF!</definedName>
    <definedName name="Total_Interest" localSheetId="0">#REF!</definedName>
    <definedName name="Total_Interest" localSheetId="2">#REF!</definedName>
    <definedName name="Total_Interest">#REF!</definedName>
    <definedName name="Total_Pay" localSheetId="4">#REF!</definedName>
    <definedName name="Total_Pay" localSheetId="0">#REF!</definedName>
    <definedName name="Total_Pay" localSheetId="2">#REF!</definedName>
    <definedName name="Total_Pay">#REF!</definedName>
    <definedName name="tyit" localSheetId="0">#REF!</definedName>
    <definedName name="tyit" localSheetId="2">#REF!</definedName>
    <definedName name="tyit">#REF!</definedName>
    <definedName name="uiyu" localSheetId="0">#REF!</definedName>
    <definedName name="uiyu" localSheetId="2">#REF!</definedName>
    <definedName name="uiyu">#REF!</definedName>
    <definedName name="uyt" localSheetId="0">MATCH(0.01,'الصفحة الرئيسية'!End_Bal,-1)+1</definedName>
    <definedName name="uyt" localSheetId="2">MATCH(0.01,'تحليل التدفقات النقدية المستقبل'!End_Bal,-1)+1</definedName>
    <definedName name="uyt">MATCH(0.01,End_Bal,-1)+1</definedName>
    <definedName name="Values_Entered" localSheetId="4">IF('Loans input'!Loan_Amount*'Loans input'!Interest_Rate*'Loans input'!Loan_Years*'Loans input'!Loan_Start&gt;0,1,0)</definedName>
    <definedName name="Values_Entered" localSheetId="3">IF('Risk Rating'!Loan_Amount*'Risk Rating'!Interest_Rate*'Risk Rating'!Loan_Years*'Risk Rating'!Loan_Start&gt;0,1,0)</definedName>
    <definedName name="Values_Entered" localSheetId="0">IF('الصفحة الرئيسية'!Loan_Amount*'الصفحة الرئيسية'!Interest_Rate*'الصفحة الرئيسية'!Loan_Years*'الصفحة الرئيسية'!Loan_Start&gt;0,1,0)</definedName>
    <definedName name="Values_Entered" localSheetId="2">IF('تحليل التدفقات النقدية المستقبل'!Loan_Amount*'تحليل التدفقات النقدية المستقبل'!Interest_Rate*'تحليل التدفقات النقدية المستقبل'!Loan_Years*'تحليل التدفقات النقدية المستقبل'!Loan_Start&gt;0,1,0)</definedName>
    <definedName name="Values_Entered">IF(Loan_Amount*Interest_Rate*Loan_Years*Loan_Start&gt;0,1,0)</definedName>
    <definedName name="yuiuy" localSheetId="0">#REF!</definedName>
    <definedName name="yuiuy" localSheetId="2">#REF!</definedName>
    <definedName name="yuiuy">#REF!</definedName>
    <definedName name="Z_6B23CD52_EB21_4D50_A0E9_9F9D02E9DE74_.wvu.Cols" localSheetId="3" hidden="1">'Risk Rating'!$D:$F,'Risk Rating'!$K:$L</definedName>
    <definedName name="Z_6B23CD52_EB21_4D50_A0E9_9F9D02E9DE74_.wvu.Rows" localSheetId="3" hidden="1">'Risk Rating'!$7:$20,'Risk Rating'!$22:$28,'Risk Rating'!$30:$34,'Risk Rating'!$36:$40,'Risk Rating'!$42:$45,'Risk Rating'!$47:$52,'Risk Rating'!$55:$61,'Risk Rating'!$63:$69,'Risk Rating'!$71:$77,'Risk Rating'!$79:$84,'Risk Rating'!$86:$93,'Risk Rating'!$98:$105,'Risk Rating'!$107:$115,'Risk Rating'!$117:$132,'Risk Rating'!$134:$142,'Risk Rating'!$144:$147,'Risk Rating'!$149:$153,'Risk Rating'!$155:$159,'Risk Rating'!$161:$164,'Risk Rating'!$166:$169,'Risk Rating'!$172:$179,'Risk Rating'!$181:$187,'Risk Rating'!$191:$206,'Risk Rating'!$208:$223,'Risk Rating'!$228:$239,'Risk Rating'!$241:$246,'Risk Rating'!$248:$255,'Risk Rating'!$257:$264,'Risk Rating'!$266:$270,'Risk Rating'!$274:$280,'Risk Rating'!$284:$295,'Risk Rating'!$297:$310,'Risk Rating'!$313:$317,'Risk Rating'!$319:$323,'Risk Rating'!$325:$339,'Risk Rating'!$341:$352,'Risk Rating'!$354:$365,'Risk Rating'!$367:$374,'Risk Rating'!$376:$389,'Risk Rating'!$391:$397,'Risk Rating'!$399:$412</definedName>
    <definedName name="Z_6B23CD52_EB21_4D50_A0E9_9F9D02E9DE74_.wvu.Rows" localSheetId="2" hidden="1">'تحليل التدفقات النقدية المستقبل'!$9:$9,'تحليل التدفقات النقدية المستقبل'!$20:$20,'تحليل التدفقات النقدية المستقبل'!$25:$25</definedName>
    <definedName name="اسعار_الصرف">'[2]فوائد وأسعار صرف'!$D$5</definedName>
    <definedName name="الصفحة_الريسية" localSheetId="4">#REF!</definedName>
    <definedName name="الصفحة_الريسية" localSheetId="3">#REF!</definedName>
    <definedName name="الصفحة_الريسية" localSheetId="0">#REF!</definedName>
    <definedName name="الصفحة_الريسية" localSheetId="2">#REF!</definedName>
    <definedName name="الصفحة_الريسية">#REF!</definedName>
    <definedName name="الصفحة_الرئيسية" localSheetId="4">#REF!</definedName>
    <definedName name="الصفحة_الرئيسية" localSheetId="3">#REF!</definedName>
    <definedName name="الصفحة_الرئيسية" localSheetId="0">#REF!</definedName>
    <definedName name="الصفحة_الرئيسية" localSheetId="2">#REF!</definedName>
    <definedName name="الصفحة_الرئيسية">#REF!</definedName>
    <definedName name="يب" localSheetId="4">DATE(YEAR('Loans input'!Loan_Start),MONTH('Loans input'!Loan_Start)+Payment_Number,DAY('Loans input'!Loan_Start))</definedName>
    <definedName name="يب" localSheetId="3">DATE(YEAR('Risk Rating'!Loan_Start),MONTH('Risk Rating'!Loan_Start)+Payment_Number,DAY('Risk Rating'!Loan_Start))</definedName>
    <definedName name="يب" localSheetId="0">DATE(YEAR('الصفحة الرئيسية'!Loan_Start),MONTH('الصفحة الرئيسية'!Loan_Start)+Payment_Number,DAY('الصفحة الرئيسية'!Loan_Start))</definedName>
    <definedName name="يب" localSheetId="2">DATE(YEAR('تحليل التدفقات النقدية المستقبل'!Loan_Start),MONTH('تحليل التدفقات النقدية المستقبل'!Loan_Start)+Payment_Number,DAY('تحليل التدفقات النقدية المستقبل'!Loan_Start))</definedName>
    <definedName name="يب">DATE(YEAR(Loan_Start),MONTH(Loan_Start)+Payment_Number,DAY(Loan_Start))</definedName>
  </definedNames>
  <calcPr calcId="191028"/>
  <customWorkbookViews>
    <customWorkbookView name="bop - Personal View" guid="{6B23CD52-EB21-4D50-A0E9-9F9D02E9DE74}" mergeInterval="0" personalView="1" maximized="1" showHorizontalScroll="0" xWindow="1" yWindow="1" windowWidth="1280" windowHeight="570" tabRatio="798" activeSheetId="3"/>
  </customWorkbookViews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3" l="1"/>
  <c r="Q69" i="3"/>
  <c r="Q125" i="3"/>
  <c r="E10" i="3"/>
  <c r="E74" i="3"/>
  <c r="E130" i="3"/>
  <c r="Q43" i="3"/>
  <c r="Q105" i="3"/>
  <c r="Q161" i="3"/>
  <c r="E105" i="3"/>
  <c r="Q127" i="3"/>
  <c r="O129" i="3"/>
  <c r="P129" i="3"/>
  <c r="R73" i="3"/>
  <c r="R129" i="3"/>
  <c r="U102" i="3"/>
  <c r="U158" i="3"/>
  <c r="N129" i="3"/>
  <c r="E129" i="3"/>
  <c r="F129" i="3"/>
  <c r="G129" i="3"/>
  <c r="H129" i="3"/>
  <c r="I129" i="3"/>
  <c r="J129" i="3"/>
  <c r="K129" i="3"/>
  <c r="L129" i="3"/>
  <c r="M129" i="3"/>
  <c r="F102" i="3"/>
  <c r="F158" i="3"/>
  <c r="E161" i="3"/>
  <c r="R69" i="3"/>
  <c r="S69" i="3"/>
  <c r="S125" i="3"/>
  <c r="T69" i="3"/>
  <c r="T125" i="3"/>
  <c r="U69" i="3"/>
  <c r="R70" i="3"/>
  <c r="R126" i="3"/>
  <c r="S70" i="3"/>
  <c r="S72" i="3"/>
  <c r="T70" i="3"/>
  <c r="T126" i="3"/>
  <c r="U70" i="3"/>
  <c r="U126" i="3"/>
  <c r="Q73" i="3"/>
  <c r="Q129" i="3"/>
  <c r="S73" i="3"/>
  <c r="S129" i="3"/>
  <c r="T73" i="3"/>
  <c r="T129" i="3"/>
  <c r="U73" i="3"/>
  <c r="U129" i="3"/>
  <c r="R74" i="3"/>
  <c r="R130" i="3"/>
  <c r="S74" i="3"/>
  <c r="S130" i="3"/>
  <c r="T74" i="3"/>
  <c r="T130" i="3"/>
  <c r="U74" i="3"/>
  <c r="U130" i="3"/>
  <c r="R75" i="3"/>
  <c r="R131" i="3"/>
  <c r="S75" i="3"/>
  <c r="S131" i="3"/>
  <c r="T75" i="3"/>
  <c r="T131" i="3"/>
  <c r="U75" i="3"/>
  <c r="U131" i="3"/>
  <c r="Q78" i="3"/>
  <c r="Q134" i="3"/>
  <c r="R78" i="3"/>
  <c r="R134" i="3"/>
  <c r="S78" i="3"/>
  <c r="S134" i="3"/>
  <c r="T78" i="3"/>
  <c r="T134" i="3"/>
  <c r="U78" i="3"/>
  <c r="U134" i="3"/>
  <c r="R80" i="3"/>
  <c r="R136" i="3"/>
  <c r="S80" i="3"/>
  <c r="S136" i="3"/>
  <c r="T80" i="3"/>
  <c r="T136" i="3"/>
  <c r="U80" i="3"/>
  <c r="U136" i="3"/>
  <c r="R81" i="3"/>
  <c r="R83" i="3"/>
  <c r="S81" i="3"/>
  <c r="S83" i="3"/>
  <c r="T81" i="3"/>
  <c r="T137" i="3"/>
  <c r="U81" i="3"/>
  <c r="U83" i="3"/>
  <c r="Q82" i="3"/>
  <c r="Q138" i="3"/>
  <c r="Q84" i="3"/>
  <c r="Q140" i="3"/>
  <c r="R84" i="3"/>
  <c r="R140" i="3"/>
  <c r="S84" i="3"/>
  <c r="S140" i="3"/>
  <c r="T84" i="3"/>
  <c r="T140" i="3"/>
  <c r="U84" i="3"/>
  <c r="U140" i="3"/>
  <c r="R85" i="3"/>
  <c r="S85" i="3"/>
  <c r="T85" i="3"/>
  <c r="U85" i="3"/>
  <c r="R86" i="3"/>
  <c r="R142" i="3"/>
  <c r="S86" i="3"/>
  <c r="S142" i="3"/>
  <c r="T86" i="3"/>
  <c r="T142" i="3"/>
  <c r="U86" i="3"/>
  <c r="U142" i="3"/>
  <c r="R90" i="3"/>
  <c r="R146" i="3"/>
  <c r="S90" i="3"/>
  <c r="S146" i="3"/>
  <c r="T90" i="3"/>
  <c r="T146" i="3"/>
  <c r="U90" i="3"/>
  <c r="U146" i="3"/>
  <c r="R91" i="3"/>
  <c r="R147" i="3"/>
  <c r="S91" i="3"/>
  <c r="S147" i="3"/>
  <c r="T91" i="3"/>
  <c r="T147" i="3"/>
  <c r="U91" i="3"/>
  <c r="U147" i="3"/>
  <c r="R92" i="3"/>
  <c r="R148" i="3"/>
  <c r="S92" i="3"/>
  <c r="S148" i="3"/>
  <c r="T92" i="3"/>
  <c r="T148" i="3"/>
  <c r="U92" i="3"/>
  <c r="U148" i="3"/>
  <c r="R93" i="3"/>
  <c r="R149" i="3"/>
  <c r="S93" i="3"/>
  <c r="S149" i="3"/>
  <c r="T93" i="3"/>
  <c r="T149" i="3"/>
  <c r="U93" i="3"/>
  <c r="U149" i="3"/>
  <c r="R96" i="3"/>
  <c r="R152" i="3"/>
  <c r="S96" i="3"/>
  <c r="S152" i="3"/>
  <c r="T96" i="3"/>
  <c r="T152" i="3"/>
  <c r="U96" i="3"/>
  <c r="U152" i="3"/>
  <c r="R97" i="3"/>
  <c r="R153" i="3"/>
  <c r="S97" i="3"/>
  <c r="S153" i="3"/>
  <c r="T97" i="3"/>
  <c r="T153" i="3"/>
  <c r="U97" i="3"/>
  <c r="U153" i="3"/>
  <c r="R98" i="3"/>
  <c r="R154" i="3"/>
  <c r="S98" i="3"/>
  <c r="S154" i="3"/>
  <c r="T98" i="3"/>
  <c r="T154" i="3"/>
  <c r="U98" i="3"/>
  <c r="U154" i="3"/>
  <c r="Q102" i="3"/>
  <c r="Q158" i="3"/>
  <c r="R102" i="3"/>
  <c r="R158" i="3"/>
  <c r="S102" i="3"/>
  <c r="S158" i="3"/>
  <c r="T102" i="3"/>
  <c r="T158" i="3"/>
  <c r="E70" i="3"/>
  <c r="E126" i="3"/>
  <c r="F70" i="3"/>
  <c r="F126" i="3"/>
  <c r="G70" i="3"/>
  <c r="H70" i="3"/>
  <c r="H126" i="3"/>
  <c r="I70" i="3"/>
  <c r="J70" i="3"/>
  <c r="J126" i="3"/>
  <c r="K70" i="3"/>
  <c r="L70" i="3"/>
  <c r="L126" i="3"/>
  <c r="M70" i="3"/>
  <c r="N70" i="3"/>
  <c r="N126" i="3"/>
  <c r="O70" i="3"/>
  <c r="O126" i="3"/>
  <c r="P70" i="3"/>
  <c r="P126" i="3"/>
  <c r="F74" i="3"/>
  <c r="F130" i="3"/>
  <c r="G74" i="3"/>
  <c r="G130" i="3"/>
  <c r="H74" i="3"/>
  <c r="H130" i="3"/>
  <c r="I74" i="3"/>
  <c r="I130" i="3"/>
  <c r="J74" i="3"/>
  <c r="J130" i="3"/>
  <c r="K74" i="3"/>
  <c r="K130" i="3"/>
  <c r="L74" i="3"/>
  <c r="L130" i="3"/>
  <c r="M74" i="3"/>
  <c r="M130" i="3"/>
  <c r="N74" i="3"/>
  <c r="N130" i="3"/>
  <c r="O74" i="3"/>
  <c r="O130" i="3"/>
  <c r="P74" i="3"/>
  <c r="P130" i="3"/>
  <c r="E75" i="3"/>
  <c r="E131" i="3"/>
  <c r="F75" i="3"/>
  <c r="F131" i="3"/>
  <c r="G75" i="3"/>
  <c r="G131" i="3"/>
  <c r="H75" i="3"/>
  <c r="H131" i="3"/>
  <c r="I75" i="3"/>
  <c r="I131" i="3"/>
  <c r="J75" i="3"/>
  <c r="J131" i="3"/>
  <c r="K75" i="3"/>
  <c r="K131" i="3"/>
  <c r="L75" i="3"/>
  <c r="L131" i="3"/>
  <c r="M75" i="3"/>
  <c r="M131" i="3"/>
  <c r="N75" i="3"/>
  <c r="N131" i="3"/>
  <c r="O75" i="3"/>
  <c r="O131" i="3"/>
  <c r="P75" i="3"/>
  <c r="P131" i="3"/>
  <c r="E78" i="3"/>
  <c r="E134" i="3"/>
  <c r="F78" i="3"/>
  <c r="F134" i="3"/>
  <c r="G78" i="3"/>
  <c r="G134" i="3"/>
  <c r="H78" i="3"/>
  <c r="H134" i="3"/>
  <c r="I78" i="3"/>
  <c r="I134" i="3"/>
  <c r="J78" i="3"/>
  <c r="J134" i="3"/>
  <c r="K78" i="3"/>
  <c r="K134" i="3"/>
  <c r="L78" i="3"/>
  <c r="L134" i="3"/>
  <c r="M78" i="3"/>
  <c r="M134" i="3"/>
  <c r="N78" i="3"/>
  <c r="N134" i="3"/>
  <c r="O78" i="3"/>
  <c r="O134" i="3"/>
  <c r="P78" i="3"/>
  <c r="P134" i="3"/>
  <c r="E80" i="3"/>
  <c r="E136" i="3"/>
  <c r="F80" i="3"/>
  <c r="F136" i="3"/>
  <c r="G80" i="3"/>
  <c r="G136" i="3"/>
  <c r="H80" i="3"/>
  <c r="H136" i="3"/>
  <c r="I80" i="3"/>
  <c r="I136" i="3"/>
  <c r="J80" i="3"/>
  <c r="J136" i="3"/>
  <c r="K80" i="3"/>
  <c r="K136" i="3"/>
  <c r="L80" i="3"/>
  <c r="L136" i="3"/>
  <c r="M80" i="3"/>
  <c r="M136" i="3"/>
  <c r="N80" i="3"/>
  <c r="N136" i="3"/>
  <c r="O80" i="3"/>
  <c r="O136" i="3"/>
  <c r="P80" i="3"/>
  <c r="P136" i="3"/>
  <c r="E81" i="3"/>
  <c r="E83" i="3"/>
  <c r="F81" i="3"/>
  <c r="F137" i="3"/>
  <c r="G81" i="3"/>
  <c r="G83" i="3"/>
  <c r="H81" i="3"/>
  <c r="H137" i="3"/>
  <c r="I81" i="3"/>
  <c r="I83" i="3"/>
  <c r="J81" i="3"/>
  <c r="J137" i="3"/>
  <c r="K81" i="3"/>
  <c r="K83" i="3"/>
  <c r="L81" i="3"/>
  <c r="L137" i="3"/>
  <c r="M81" i="3"/>
  <c r="M83" i="3"/>
  <c r="N81" i="3"/>
  <c r="N137" i="3"/>
  <c r="O81" i="3"/>
  <c r="O83" i="3"/>
  <c r="P81" i="3"/>
  <c r="P137" i="3"/>
  <c r="N84" i="3"/>
  <c r="O84" i="3"/>
  <c r="P84" i="3"/>
  <c r="E85" i="3"/>
  <c r="F85" i="3"/>
  <c r="G85" i="3"/>
  <c r="G141" i="3"/>
  <c r="H85" i="3"/>
  <c r="I85" i="3"/>
  <c r="I141" i="3"/>
  <c r="J85" i="3"/>
  <c r="K85" i="3"/>
  <c r="K141" i="3"/>
  <c r="L85" i="3"/>
  <c r="M85" i="3"/>
  <c r="M141" i="3"/>
  <c r="N85" i="3"/>
  <c r="O85" i="3"/>
  <c r="O141" i="3"/>
  <c r="P85" i="3"/>
  <c r="P141" i="3"/>
  <c r="E86" i="3"/>
  <c r="E142" i="3"/>
  <c r="F86" i="3"/>
  <c r="F142" i="3"/>
  <c r="G86" i="3"/>
  <c r="G142" i="3"/>
  <c r="H86" i="3"/>
  <c r="H142" i="3"/>
  <c r="I86" i="3"/>
  <c r="I142" i="3"/>
  <c r="J86" i="3"/>
  <c r="J142" i="3"/>
  <c r="K86" i="3"/>
  <c r="K142" i="3"/>
  <c r="L86" i="3"/>
  <c r="L142" i="3"/>
  <c r="M86" i="3"/>
  <c r="M142" i="3"/>
  <c r="N86" i="3"/>
  <c r="N142" i="3"/>
  <c r="O86" i="3"/>
  <c r="O142" i="3"/>
  <c r="P86" i="3"/>
  <c r="P142" i="3"/>
  <c r="E90" i="3"/>
  <c r="E146" i="3"/>
  <c r="F90" i="3"/>
  <c r="F146" i="3"/>
  <c r="G90" i="3"/>
  <c r="G146" i="3"/>
  <c r="H90" i="3"/>
  <c r="H146" i="3"/>
  <c r="I90" i="3"/>
  <c r="I146" i="3"/>
  <c r="J90" i="3"/>
  <c r="J146" i="3"/>
  <c r="K90" i="3"/>
  <c r="K146" i="3"/>
  <c r="L90" i="3"/>
  <c r="L146" i="3"/>
  <c r="M90" i="3"/>
  <c r="M146" i="3"/>
  <c r="N90" i="3"/>
  <c r="N146" i="3"/>
  <c r="O90" i="3"/>
  <c r="O146" i="3"/>
  <c r="P90" i="3"/>
  <c r="P146" i="3"/>
  <c r="E91" i="3"/>
  <c r="E147" i="3"/>
  <c r="F91" i="3"/>
  <c r="F147" i="3"/>
  <c r="G91" i="3"/>
  <c r="G147" i="3"/>
  <c r="H91" i="3"/>
  <c r="H147" i="3"/>
  <c r="I91" i="3"/>
  <c r="I147" i="3"/>
  <c r="J91" i="3"/>
  <c r="J147" i="3"/>
  <c r="K91" i="3"/>
  <c r="K147" i="3"/>
  <c r="L91" i="3"/>
  <c r="L147" i="3"/>
  <c r="M91" i="3"/>
  <c r="M147" i="3"/>
  <c r="N91" i="3"/>
  <c r="N147" i="3"/>
  <c r="O91" i="3"/>
  <c r="O147" i="3"/>
  <c r="P91" i="3"/>
  <c r="P147" i="3"/>
  <c r="E92" i="3"/>
  <c r="E148" i="3"/>
  <c r="F92" i="3"/>
  <c r="F148" i="3"/>
  <c r="G92" i="3"/>
  <c r="G148" i="3"/>
  <c r="H92" i="3"/>
  <c r="H148" i="3"/>
  <c r="I92" i="3"/>
  <c r="I148" i="3"/>
  <c r="J92" i="3"/>
  <c r="J148" i="3"/>
  <c r="K92" i="3"/>
  <c r="K148" i="3"/>
  <c r="L92" i="3"/>
  <c r="L148" i="3"/>
  <c r="M92" i="3"/>
  <c r="M148" i="3"/>
  <c r="N92" i="3"/>
  <c r="N148" i="3"/>
  <c r="O92" i="3"/>
  <c r="O148" i="3"/>
  <c r="P92" i="3"/>
  <c r="P148" i="3"/>
  <c r="E93" i="3"/>
  <c r="E149" i="3"/>
  <c r="F93" i="3"/>
  <c r="F149" i="3"/>
  <c r="G93" i="3"/>
  <c r="G149" i="3"/>
  <c r="H93" i="3"/>
  <c r="H149" i="3"/>
  <c r="I93" i="3"/>
  <c r="I149" i="3"/>
  <c r="J93" i="3"/>
  <c r="J149" i="3"/>
  <c r="K93" i="3"/>
  <c r="K149" i="3"/>
  <c r="L93" i="3"/>
  <c r="L149" i="3"/>
  <c r="M93" i="3"/>
  <c r="M149" i="3"/>
  <c r="N93" i="3"/>
  <c r="N149" i="3"/>
  <c r="O93" i="3"/>
  <c r="O149" i="3"/>
  <c r="P93" i="3"/>
  <c r="P149" i="3"/>
  <c r="E96" i="3"/>
  <c r="E152" i="3"/>
  <c r="F96" i="3"/>
  <c r="F152" i="3"/>
  <c r="G96" i="3"/>
  <c r="G152" i="3"/>
  <c r="H96" i="3"/>
  <c r="H152" i="3"/>
  <c r="I96" i="3"/>
  <c r="I152" i="3"/>
  <c r="J96" i="3"/>
  <c r="J152" i="3"/>
  <c r="K96" i="3"/>
  <c r="K152" i="3"/>
  <c r="L96" i="3"/>
  <c r="L152" i="3"/>
  <c r="M96" i="3"/>
  <c r="M152" i="3"/>
  <c r="N96" i="3"/>
  <c r="N152" i="3"/>
  <c r="O96" i="3"/>
  <c r="O152" i="3"/>
  <c r="P96" i="3"/>
  <c r="P152" i="3"/>
  <c r="E97" i="3"/>
  <c r="E153" i="3"/>
  <c r="F97" i="3"/>
  <c r="F153" i="3"/>
  <c r="G97" i="3"/>
  <c r="G153" i="3"/>
  <c r="H97" i="3"/>
  <c r="H153" i="3"/>
  <c r="I97" i="3"/>
  <c r="I153" i="3"/>
  <c r="J97" i="3"/>
  <c r="J153" i="3"/>
  <c r="K97" i="3"/>
  <c r="K153" i="3"/>
  <c r="L97" i="3"/>
  <c r="L153" i="3"/>
  <c r="M97" i="3"/>
  <c r="M153" i="3"/>
  <c r="N97" i="3"/>
  <c r="N153" i="3"/>
  <c r="O97" i="3"/>
  <c r="O153" i="3"/>
  <c r="P97" i="3"/>
  <c r="P153" i="3"/>
  <c r="E98" i="3"/>
  <c r="E154" i="3"/>
  <c r="F98" i="3"/>
  <c r="F154" i="3"/>
  <c r="G98" i="3"/>
  <c r="G154" i="3"/>
  <c r="H98" i="3"/>
  <c r="H154" i="3"/>
  <c r="I98" i="3"/>
  <c r="I154" i="3"/>
  <c r="J98" i="3"/>
  <c r="J154" i="3"/>
  <c r="K98" i="3"/>
  <c r="K154" i="3"/>
  <c r="L98" i="3"/>
  <c r="L154" i="3"/>
  <c r="M98" i="3"/>
  <c r="M154" i="3"/>
  <c r="N98" i="3"/>
  <c r="N154" i="3"/>
  <c r="O98" i="3"/>
  <c r="O154" i="3"/>
  <c r="P98" i="3"/>
  <c r="P154" i="3"/>
  <c r="E102" i="3"/>
  <c r="E158" i="3"/>
  <c r="G102" i="3"/>
  <c r="G158" i="3"/>
  <c r="H102" i="3"/>
  <c r="H158" i="3"/>
  <c r="I102" i="3"/>
  <c r="I158" i="3"/>
  <c r="J102" i="3"/>
  <c r="J158" i="3"/>
  <c r="K102" i="3"/>
  <c r="K158" i="3"/>
  <c r="L102" i="3"/>
  <c r="L158" i="3"/>
  <c r="M102" i="3"/>
  <c r="M158" i="3"/>
  <c r="N102" i="3"/>
  <c r="N158" i="3"/>
  <c r="O102" i="3"/>
  <c r="O158" i="3"/>
  <c r="P102" i="3"/>
  <c r="P158" i="3"/>
  <c r="O69" i="3"/>
  <c r="O125" i="3"/>
  <c r="P69" i="3"/>
  <c r="P72" i="3"/>
  <c r="F69" i="3"/>
  <c r="F125" i="3"/>
  <c r="G69" i="3"/>
  <c r="G125" i="3"/>
  <c r="H69" i="3"/>
  <c r="H125" i="3"/>
  <c r="I69" i="3"/>
  <c r="I125" i="3"/>
  <c r="J69" i="3"/>
  <c r="J125" i="3"/>
  <c r="K69" i="3"/>
  <c r="K125" i="3"/>
  <c r="L69" i="3"/>
  <c r="L125" i="3"/>
  <c r="M69" i="3"/>
  <c r="M125" i="3"/>
  <c r="N69" i="3"/>
  <c r="N125" i="3"/>
  <c r="E69" i="3"/>
  <c r="E125" i="3"/>
  <c r="S37" i="3"/>
  <c r="S99" i="3"/>
  <c r="S155" i="3"/>
  <c r="T37" i="3"/>
  <c r="T99" i="3"/>
  <c r="T155" i="3"/>
  <c r="U37" i="3"/>
  <c r="U99" i="3"/>
  <c r="U155" i="3"/>
  <c r="R37" i="3"/>
  <c r="R99" i="3"/>
  <c r="R155" i="3"/>
  <c r="S32" i="3"/>
  <c r="S94" i="3"/>
  <c r="S150" i="3"/>
  <c r="T32" i="3"/>
  <c r="T94" i="3"/>
  <c r="T150" i="3"/>
  <c r="U32" i="3"/>
  <c r="U94" i="3"/>
  <c r="U150" i="3"/>
  <c r="R32" i="3"/>
  <c r="R94" i="3"/>
  <c r="R150" i="3"/>
  <c r="N32" i="3"/>
  <c r="N94" i="3"/>
  <c r="N150" i="3"/>
  <c r="O32" i="3"/>
  <c r="O94" i="3"/>
  <c r="O150" i="3"/>
  <c r="P32" i="3"/>
  <c r="P94" i="3"/>
  <c r="P150" i="3"/>
  <c r="L32" i="3"/>
  <c r="L94" i="3"/>
  <c r="L150" i="3"/>
  <c r="F32" i="3"/>
  <c r="F94" i="3"/>
  <c r="F150" i="3"/>
  <c r="G32" i="3"/>
  <c r="G94" i="3"/>
  <c r="G150" i="3"/>
  <c r="H32" i="3"/>
  <c r="H94" i="3"/>
  <c r="H150" i="3"/>
  <c r="I32" i="3"/>
  <c r="I94" i="3"/>
  <c r="I150" i="3"/>
  <c r="J32" i="3"/>
  <c r="J94" i="3"/>
  <c r="J150" i="3"/>
  <c r="K32" i="3"/>
  <c r="K94" i="3"/>
  <c r="K150" i="3"/>
  <c r="M32" i="3"/>
  <c r="M94" i="3"/>
  <c r="M150" i="3"/>
  <c r="E32" i="3"/>
  <c r="E94" i="3"/>
  <c r="E150" i="3"/>
  <c r="S26" i="3"/>
  <c r="T26" i="3"/>
  <c r="U26" i="3"/>
  <c r="R26" i="3"/>
  <c r="P26" i="3"/>
  <c r="R21" i="3"/>
  <c r="R38" i="3"/>
  <c r="S21" i="3"/>
  <c r="T21" i="3"/>
  <c r="U21" i="3"/>
  <c r="R10" i="3"/>
  <c r="S10" i="3"/>
  <c r="T10" i="3"/>
  <c r="U10" i="3"/>
  <c r="P10" i="3"/>
  <c r="P14" i="3"/>
  <c r="P21" i="3"/>
  <c r="S14" i="3"/>
  <c r="T14" i="3"/>
  <c r="U14" i="3"/>
  <c r="R14" i="3"/>
  <c r="Q23" i="3"/>
  <c r="Q85" i="3"/>
  <c r="Q141" i="3"/>
  <c r="Q24" i="3"/>
  <c r="Q86" i="3"/>
  <c r="Q142" i="3"/>
  <c r="Q25" i="3"/>
  <c r="Q87" i="3"/>
  <c r="Q143" i="3"/>
  <c r="Q28" i="3"/>
  <c r="Q90" i="3"/>
  <c r="Q146" i="3"/>
  <c r="Q29" i="3"/>
  <c r="Q91" i="3"/>
  <c r="Q147" i="3"/>
  <c r="Q30" i="3"/>
  <c r="Q92" i="3"/>
  <c r="Q148" i="3"/>
  <c r="Q31" i="3"/>
  <c r="Q93" i="3"/>
  <c r="Q149" i="3"/>
  <c r="Q34" i="3"/>
  <c r="Q96" i="3"/>
  <c r="Q152" i="3"/>
  <c r="Q35" i="3"/>
  <c r="Q97" i="3"/>
  <c r="Q153" i="3"/>
  <c r="Q36" i="3"/>
  <c r="Q98" i="3"/>
  <c r="Q154" i="3"/>
  <c r="Q19" i="3"/>
  <c r="Q81" i="3"/>
  <c r="Q137" i="3"/>
  <c r="Q18" i="3"/>
  <c r="Q80" i="3"/>
  <c r="Q136" i="3"/>
  <c r="Q8" i="3"/>
  <c r="Q70" i="3"/>
  <c r="Q126" i="3"/>
  <c r="Q12" i="3"/>
  <c r="Q74" i="3"/>
  <c r="Q130" i="3"/>
  <c r="Q13" i="3"/>
  <c r="Q75" i="3"/>
  <c r="Q131" i="3"/>
  <c r="N37" i="3"/>
  <c r="N99" i="3"/>
  <c r="N155" i="3"/>
  <c r="O37" i="3"/>
  <c r="O99" i="3"/>
  <c r="O155" i="3"/>
  <c r="P37" i="3"/>
  <c r="P99" i="3"/>
  <c r="P155" i="3"/>
  <c r="F37" i="3"/>
  <c r="F99" i="3"/>
  <c r="F155" i="3"/>
  <c r="G37" i="3"/>
  <c r="G99" i="3"/>
  <c r="G155" i="3"/>
  <c r="H37" i="3"/>
  <c r="H99" i="3"/>
  <c r="H155" i="3"/>
  <c r="I37" i="3"/>
  <c r="I99" i="3"/>
  <c r="I155" i="3"/>
  <c r="J37" i="3"/>
  <c r="J99" i="3"/>
  <c r="J155" i="3"/>
  <c r="K37" i="3"/>
  <c r="K99" i="3"/>
  <c r="K155" i="3"/>
  <c r="L37" i="3"/>
  <c r="L99" i="3"/>
  <c r="L155" i="3"/>
  <c r="M37" i="3"/>
  <c r="M99" i="3"/>
  <c r="M155" i="3"/>
  <c r="E37" i="3"/>
  <c r="O26" i="3"/>
  <c r="F26" i="3"/>
  <c r="G26" i="3"/>
  <c r="H26" i="3"/>
  <c r="I26" i="3"/>
  <c r="J26" i="3"/>
  <c r="K26" i="3"/>
  <c r="L26" i="3"/>
  <c r="M26" i="3"/>
  <c r="N26" i="3"/>
  <c r="E26" i="3"/>
  <c r="O21" i="3"/>
  <c r="F21" i="3"/>
  <c r="G21" i="3"/>
  <c r="H21" i="3"/>
  <c r="I21" i="3"/>
  <c r="J21" i="3"/>
  <c r="K21" i="3"/>
  <c r="L21" i="3"/>
  <c r="M21" i="3"/>
  <c r="N21" i="3"/>
  <c r="E21" i="3"/>
  <c r="O10" i="3"/>
  <c r="O14" i="3"/>
  <c r="F10" i="3"/>
  <c r="F14" i="3"/>
  <c r="G10" i="3"/>
  <c r="G14" i="3"/>
  <c r="H10" i="3"/>
  <c r="H14" i="3"/>
  <c r="I10" i="3"/>
  <c r="I14" i="3"/>
  <c r="J10" i="3"/>
  <c r="J14" i="3"/>
  <c r="K10" i="3"/>
  <c r="K14" i="3"/>
  <c r="L10" i="3"/>
  <c r="L14" i="3"/>
  <c r="M10" i="3"/>
  <c r="M14" i="3"/>
  <c r="N10" i="3"/>
  <c r="N14" i="3"/>
  <c r="E14" i="3"/>
  <c r="N117" i="2"/>
  <c r="O117" i="2"/>
  <c r="N118" i="2"/>
  <c r="O118" i="2"/>
  <c r="N119" i="2"/>
  <c r="O119" i="2"/>
  <c r="M119" i="2"/>
  <c r="M118" i="2"/>
  <c r="M117" i="2"/>
  <c r="O108" i="2"/>
  <c r="N108" i="2"/>
  <c r="G123" i="2"/>
  <c r="F123" i="2"/>
  <c r="F121" i="2"/>
  <c r="G121" i="2"/>
  <c r="G120" i="2"/>
  <c r="F120" i="2"/>
  <c r="G99" i="2"/>
  <c r="O99" i="2"/>
  <c r="F110" i="2"/>
  <c r="G110" i="2"/>
  <c r="G109" i="2"/>
  <c r="F109" i="2"/>
  <c r="F108" i="2"/>
  <c r="G106" i="2"/>
  <c r="G107" i="2"/>
  <c r="G108" i="2"/>
  <c r="F107" i="2"/>
  <c r="F106" i="2"/>
  <c r="G105" i="2"/>
  <c r="F105" i="2"/>
  <c r="N72" i="2"/>
  <c r="O72" i="2"/>
  <c r="N73" i="2"/>
  <c r="O73" i="2"/>
  <c r="N75" i="2"/>
  <c r="O75" i="2"/>
  <c r="N76" i="2"/>
  <c r="O76" i="2"/>
  <c r="N78" i="2"/>
  <c r="O78" i="2"/>
  <c r="N79" i="2"/>
  <c r="O79" i="2"/>
  <c r="N80" i="2"/>
  <c r="O80" i="2"/>
  <c r="N82" i="2"/>
  <c r="O82" i="2"/>
  <c r="O71" i="2"/>
  <c r="N71" i="2"/>
  <c r="G83" i="2"/>
  <c r="G84" i="2"/>
  <c r="G85" i="2"/>
  <c r="G86" i="2"/>
  <c r="G88" i="2"/>
  <c r="G89" i="2"/>
  <c r="G91" i="2"/>
  <c r="G92" i="2"/>
  <c r="F84" i="2"/>
  <c r="F85" i="2"/>
  <c r="F86" i="2"/>
  <c r="F88" i="2"/>
  <c r="F89" i="2"/>
  <c r="F91" i="2"/>
  <c r="F92" i="2"/>
  <c r="F83" i="2"/>
  <c r="G72" i="2"/>
  <c r="G73" i="2"/>
  <c r="G74" i="2"/>
  <c r="G76" i="2"/>
  <c r="G77" i="2"/>
  <c r="G71" i="2"/>
  <c r="F72" i="2"/>
  <c r="F73" i="2"/>
  <c r="F74" i="2"/>
  <c r="F76" i="2"/>
  <c r="F77" i="2"/>
  <c r="F71" i="2"/>
  <c r="G81" i="2"/>
  <c r="O69" i="2"/>
  <c r="F69" i="2"/>
  <c r="E69" i="2"/>
  <c r="M69" i="2"/>
  <c r="O67" i="2"/>
  <c r="O40" i="2"/>
  <c r="O41" i="2"/>
  <c r="O43" i="2"/>
  <c r="O44" i="2"/>
  <c r="O46" i="2"/>
  <c r="O47" i="2"/>
  <c r="O48" i="2"/>
  <c r="O50" i="2"/>
  <c r="O39" i="2"/>
  <c r="N40" i="2"/>
  <c r="N41" i="2"/>
  <c r="N43" i="2"/>
  <c r="N44" i="2"/>
  <c r="N46" i="2"/>
  <c r="N47" i="2"/>
  <c r="N48" i="2"/>
  <c r="N50" i="2"/>
  <c r="N39" i="2"/>
  <c r="M40" i="2"/>
  <c r="M41" i="2"/>
  <c r="M43" i="2"/>
  <c r="M44" i="2"/>
  <c r="M46" i="2"/>
  <c r="M47" i="2"/>
  <c r="M48" i="2"/>
  <c r="M50" i="2"/>
  <c r="M39" i="2"/>
  <c r="G49" i="2"/>
  <c r="O37" i="2"/>
  <c r="F37" i="2"/>
  <c r="F49" i="2"/>
  <c r="O35" i="2"/>
  <c r="F5" i="2"/>
  <c r="N4" i="5"/>
  <c r="O4" i="5"/>
  <c r="M4" i="5"/>
  <c r="M5" i="5"/>
  <c r="P4" i="5"/>
  <c r="L4" i="5"/>
  <c r="O12" i="5"/>
  <c r="M12" i="5"/>
  <c r="M10" i="5"/>
  <c r="O6" i="5"/>
  <c r="O7" i="5"/>
  <c r="O8" i="5"/>
  <c r="O9" i="5"/>
  <c r="O10" i="5"/>
  <c r="O5" i="5"/>
  <c r="M6" i="5"/>
  <c r="M7" i="5"/>
  <c r="M8" i="5"/>
  <c r="M9" i="5"/>
  <c r="H79" i="5"/>
  <c r="E64" i="5"/>
  <c r="D84" i="5"/>
  <c r="P10" i="5"/>
  <c r="E60" i="5"/>
  <c r="D83" i="5"/>
  <c r="P9" i="5"/>
  <c r="E56" i="5"/>
  <c r="N8" i="5"/>
  <c r="E48" i="5"/>
  <c r="E44" i="5"/>
  <c r="E93" i="5"/>
  <c r="E54" i="5"/>
  <c r="E99" i="5"/>
  <c r="E52" i="5"/>
  <c r="D81" i="5"/>
  <c r="D88" i="5"/>
  <c r="I398" i="4"/>
  <c r="J398" i="4"/>
  <c r="I390" i="4"/>
  <c r="J390" i="4"/>
  <c r="I375" i="4"/>
  <c r="J375" i="4"/>
  <c r="I366" i="4"/>
  <c r="J366" i="4"/>
  <c r="I353" i="4"/>
  <c r="J353" i="4"/>
  <c r="I340" i="4"/>
  <c r="J340" i="4"/>
  <c r="I324" i="4"/>
  <c r="J324" i="4"/>
  <c r="I318" i="4"/>
  <c r="J318" i="4"/>
  <c r="I312" i="4"/>
  <c r="J312" i="4"/>
  <c r="I298" i="4"/>
  <c r="J304" i="4"/>
  <c r="I311" i="4"/>
  <c r="J311" i="4"/>
  <c r="H284" i="4"/>
  <c r="J290" i="4"/>
  <c r="M281" i="4"/>
  <c r="I273" i="4"/>
  <c r="J273" i="4"/>
  <c r="J281" i="4"/>
  <c r="M271" i="4"/>
  <c r="I265" i="4"/>
  <c r="J265" i="4"/>
  <c r="J262" i="4"/>
  <c r="J261" i="4"/>
  <c r="I256" i="4"/>
  <c r="J256" i="4"/>
  <c r="J251" i="4"/>
  <c r="J250" i="4"/>
  <c r="J249" i="4"/>
  <c r="I247" i="4"/>
  <c r="J247" i="4"/>
  <c r="K246" i="4"/>
  <c r="K245" i="4"/>
  <c r="K244" i="4"/>
  <c r="I240" i="4"/>
  <c r="J240" i="4"/>
  <c r="K232" i="4"/>
  <c r="K231" i="4"/>
  <c r="K230" i="4"/>
  <c r="I227" i="4"/>
  <c r="J227" i="4"/>
  <c r="M224" i="4"/>
  <c r="J212" i="4"/>
  <c r="J211" i="4"/>
  <c r="J210" i="4"/>
  <c r="I207" i="4"/>
  <c r="J207" i="4"/>
  <c r="I193" i="4"/>
  <c r="J196" i="4"/>
  <c r="I190" i="4"/>
  <c r="J190" i="4"/>
  <c r="H181" i="4"/>
  <c r="J184" i="4"/>
  <c r="I172" i="4"/>
  <c r="J175" i="4"/>
  <c r="M170" i="4"/>
  <c r="N188" i="4"/>
  <c r="M188" i="4"/>
  <c r="I165" i="4"/>
  <c r="J165" i="4"/>
  <c r="I160" i="4"/>
  <c r="J160" i="4"/>
  <c r="I154" i="4"/>
  <c r="J154" i="4"/>
  <c r="I148" i="4"/>
  <c r="J148" i="4"/>
  <c r="I143" i="4"/>
  <c r="J143" i="4"/>
  <c r="J137" i="4"/>
  <c r="J136" i="4"/>
  <c r="J135" i="4"/>
  <c r="J134" i="4"/>
  <c r="I133" i="4"/>
  <c r="J133" i="4"/>
  <c r="J122" i="4"/>
  <c r="I121" i="4"/>
  <c r="I120" i="4"/>
  <c r="I119" i="4"/>
  <c r="I116" i="4"/>
  <c r="J116" i="4"/>
  <c r="J110" i="4"/>
  <c r="J109" i="4"/>
  <c r="I106" i="4"/>
  <c r="J106" i="4"/>
  <c r="H97" i="4"/>
  <c r="J97" i="4"/>
  <c r="M94" i="4"/>
  <c r="H87" i="4"/>
  <c r="I85" i="4"/>
  <c r="J85" i="4"/>
  <c r="H80" i="4"/>
  <c r="I78" i="4"/>
  <c r="J78" i="4"/>
  <c r="H71" i="4"/>
  <c r="I70" i="4"/>
  <c r="J70" i="4"/>
  <c r="H63" i="4"/>
  <c r="I62" i="4"/>
  <c r="J62" i="4"/>
  <c r="H55" i="4"/>
  <c r="I54" i="4"/>
  <c r="J54" i="4"/>
  <c r="M53" i="4"/>
  <c r="H47" i="4"/>
  <c r="I47" i="4"/>
  <c r="I42" i="4"/>
  <c r="J42" i="4"/>
  <c r="J41" i="4"/>
  <c r="I41" i="4"/>
  <c r="I35" i="4"/>
  <c r="J35" i="4"/>
  <c r="H30" i="4"/>
  <c r="I29" i="4"/>
  <c r="J29" i="4"/>
  <c r="I22" i="4"/>
  <c r="I21" i="4"/>
  <c r="J21" i="4"/>
  <c r="H6" i="4"/>
  <c r="I6" i="4"/>
  <c r="J6" i="4"/>
  <c r="J270" i="4"/>
  <c r="J170" i="4"/>
  <c r="M95" i="4"/>
  <c r="M225" i="4"/>
  <c r="J224" i="4"/>
  <c r="I97" i="4"/>
  <c r="T38" i="3"/>
  <c r="Q32" i="3"/>
  <c r="Q94" i="3"/>
  <c r="Q150" i="3"/>
  <c r="N38" i="3"/>
  <c r="N42" i="3"/>
  <c r="L38" i="3"/>
  <c r="L42" i="3"/>
  <c r="J38" i="3"/>
  <c r="J42" i="3"/>
  <c r="H38" i="3"/>
  <c r="H42" i="3"/>
  <c r="F38" i="3"/>
  <c r="F42" i="3"/>
  <c r="S76" i="3"/>
  <c r="R72" i="3"/>
  <c r="R76" i="3"/>
  <c r="S126" i="3"/>
  <c r="S128" i="3"/>
  <c r="S132" i="3"/>
  <c r="T128" i="3"/>
  <c r="T132" i="3"/>
  <c r="U72" i="3"/>
  <c r="U76" i="3"/>
  <c r="U125" i="3"/>
  <c r="U128" i="3"/>
  <c r="U132" i="3"/>
  <c r="M72" i="3"/>
  <c r="M76" i="3"/>
  <c r="K72" i="3"/>
  <c r="K76" i="3"/>
  <c r="I72" i="3"/>
  <c r="I76" i="3"/>
  <c r="G72" i="3"/>
  <c r="G76" i="3"/>
  <c r="E128" i="3"/>
  <c r="O128" i="3"/>
  <c r="O132" i="3"/>
  <c r="E88" i="3"/>
  <c r="P139" i="3"/>
  <c r="N139" i="3"/>
  <c r="L139" i="3"/>
  <c r="J139" i="3"/>
  <c r="H139" i="3"/>
  <c r="F139" i="3"/>
  <c r="U88" i="3"/>
  <c r="U100" i="3"/>
  <c r="S88" i="3"/>
  <c r="S100" i="3"/>
  <c r="O72" i="3"/>
  <c r="O76" i="3"/>
  <c r="K126" i="3"/>
  <c r="K128" i="3"/>
  <c r="K132" i="3"/>
  <c r="G126" i="3"/>
  <c r="G128" i="3"/>
  <c r="G132" i="3"/>
  <c r="E72" i="3"/>
  <c r="E38" i="3"/>
  <c r="E42" i="3"/>
  <c r="E44" i="3"/>
  <c r="F43" i="3"/>
  <c r="M38" i="3"/>
  <c r="M42" i="3"/>
  <c r="K38" i="3"/>
  <c r="K42" i="3"/>
  <c r="I38" i="3"/>
  <c r="I42" i="3"/>
  <c r="G38" i="3"/>
  <c r="G42" i="3"/>
  <c r="O38" i="3"/>
  <c r="O42" i="3"/>
  <c r="Q37" i="3"/>
  <c r="Q99" i="3"/>
  <c r="Q155" i="3"/>
  <c r="N88" i="3"/>
  <c r="L88" i="3"/>
  <c r="J88" i="3"/>
  <c r="H88" i="3"/>
  <c r="F88" i="3"/>
  <c r="N128" i="3"/>
  <c r="N132" i="3"/>
  <c r="L128" i="3"/>
  <c r="L132" i="3"/>
  <c r="J128" i="3"/>
  <c r="J132" i="3"/>
  <c r="H128" i="3"/>
  <c r="H132" i="3"/>
  <c r="F128" i="3"/>
  <c r="F132" i="3"/>
  <c r="T88" i="3"/>
  <c r="R88" i="3"/>
  <c r="R100" i="3"/>
  <c r="R104" i="3"/>
  <c r="R160" i="3"/>
  <c r="T139" i="3"/>
  <c r="M126" i="3"/>
  <c r="M128" i="3"/>
  <c r="M132" i="3"/>
  <c r="I126" i="3"/>
  <c r="I128" i="3"/>
  <c r="I132" i="3"/>
  <c r="R125" i="3"/>
  <c r="R128" i="3"/>
  <c r="R132" i="3"/>
  <c r="P125" i="3"/>
  <c r="P128" i="3"/>
  <c r="P132" i="3"/>
  <c r="O144" i="3"/>
  <c r="M144" i="3"/>
  <c r="K144" i="3"/>
  <c r="I144" i="3"/>
  <c r="G144" i="3"/>
  <c r="P144" i="3"/>
  <c r="L83" i="3"/>
  <c r="J83" i="3"/>
  <c r="H83" i="3"/>
  <c r="F83" i="3"/>
  <c r="N83" i="3"/>
  <c r="M88" i="3"/>
  <c r="M100" i="3"/>
  <c r="K88" i="3"/>
  <c r="K100" i="3"/>
  <c r="I88" i="3"/>
  <c r="I100" i="3"/>
  <c r="G88" i="3"/>
  <c r="O88" i="3"/>
  <c r="O100" i="3"/>
  <c r="P88" i="3"/>
  <c r="L141" i="3"/>
  <c r="L144" i="3"/>
  <c r="J141" i="3"/>
  <c r="J144" i="3"/>
  <c r="H141" i="3"/>
  <c r="H144" i="3"/>
  <c r="F141" i="3"/>
  <c r="F144" i="3"/>
  <c r="M137" i="3"/>
  <c r="M139" i="3"/>
  <c r="K137" i="3"/>
  <c r="K139" i="3"/>
  <c r="I137" i="3"/>
  <c r="I139" i="3"/>
  <c r="G137" i="3"/>
  <c r="G139" i="3"/>
  <c r="E137" i="3"/>
  <c r="E139" i="3"/>
  <c r="N141" i="3"/>
  <c r="N144" i="3"/>
  <c r="U141" i="3"/>
  <c r="U144" i="3"/>
  <c r="S141" i="3"/>
  <c r="S144" i="3"/>
  <c r="U137" i="3"/>
  <c r="U139" i="3"/>
  <c r="S137" i="3"/>
  <c r="S139" i="3"/>
  <c r="O137" i="3"/>
  <c r="O139" i="3"/>
  <c r="T83" i="3"/>
  <c r="P83" i="3"/>
  <c r="E141" i="3"/>
  <c r="E144" i="3"/>
  <c r="T141" i="3"/>
  <c r="T144" i="3"/>
  <c r="R141" i="3"/>
  <c r="R144" i="3"/>
  <c r="R137" i="3"/>
  <c r="R139" i="3"/>
  <c r="E99" i="3"/>
  <c r="E155" i="3"/>
  <c r="Q14" i="3"/>
  <c r="L72" i="3"/>
  <c r="L76" i="3"/>
  <c r="J72" i="3"/>
  <c r="J76" i="3"/>
  <c r="H72" i="3"/>
  <c r="H76" i="3"/>
  <c r="F72" i="3"/>
  <c r="F76" i="3"/>
  <c r="T72" i="3"/>
  <c r="T76" i="3"/>
  <c r="P76" i="3"/>
  <c r="N72" i="3"/>
  <c r="N76" i="3"/>
  <c r="Q10" i="3"/>
  <c r="T42" i="3"/>
  <c r="R42" i="3"/>
  <c r="P38" i="3"/>
  <c r="P42" i="3"/>
  <c r="U38" i="3"/>
  <c r="S38" i="3"/>
  <c r="Q26" i="3"/>
  <c r="Q21" i="3"/>
  <c r="E37" i="2"/>
  <c r="N37" i="2"/>
  <c r="E81" i="2"/>
  <c r="N69" i="2"/>
  <c r="F81" i="2"/>
  <c r="E5" i="2"/>
  <c r="I12" i="5"/>
  <c r="E96" i="5"/>
  <c r="P8" i="5"/>
  <c r="D73" i="5"/>
  <c r="L10" i="5"/>
  <c r="D90" i="5"/>
  <c r="D89" i="5"/>
  <c r="D72" i="5"/>
  <c r="L9" i="5"/>
  <c r="E84" i="5"/>
  <c r="N10" i="5"/>
  <c r="D69" i="5"/>
  <c r="L5" i="5"/>
  <c r="D71" i="5"/>
  <c r="L7" i="5"/>
  <c r="D74" i="5"/>
  <c r="L8" i="5"/>
  <c r="E83" i="5"/>
  <c r="N9" i="5"/>
  <c r="E81" i="5"/>
  <c r="N6" i="5"/>
  <c r="P6" i="5"/>
  <c r="D77" i="5"/>
  <c r="E77" i="5"/>
  <c r="D78" i="5"/>
  <c r="E78" i="5"/>
  <c r="D79" i="5"/>
  <c r="D70" i="5"/>
  <c r="L6" i="5"/>
  <c r="J267" i="4"/>
  <c r="J268" i="4"/>
  <c r="J266" i="4"/>
  <c r="J47" i="4"/>
  <c r="J46" i="4"/>
  <c r="J53" i="4"/>
  <c r="J94" i="4"/>
  <c r="J95" i="4"/>
  <c r="J174" i="4"/>
  <c r="I171" i="4"/>
  <c r="J171" i="4"/>
  <c r="J183" i="4"/>
  <c r="I180" i="4"/>
  <c r="J180" i="4"/>
  <c r="I188" i="4"/>
  <c r="J188" i="4"/>
  <c r="J195" i="4"/>
  <c r="J271" i="4"/>
  <c r="J287" i="4"/>
  <c r="J289" i="4"/>
  <c r="I296" i="4"/>
  <c r="J296" i="4"/>
  <c r="J301" i="4"/>
  <c r="J303" i="4"/>
  <c r="J173" i="4"/>
  <c r="J182" i="4"/>
  <c r="J194" i="4"/>
  <c r="J286" i="4"/>
  <c r="J288" i="4"/>
  <c r="J300" i="4"/>
  <c r="J302" i="4"/>
  <c r="K104" i="3"/>
  <c r="H156" i="3"/>
  <c r="L156" i="3"/>
  <c r="O156" i="3"/>
  <c r="O160" i="3"/>
  <c r="O104" i="3"/>
  <c r="F156" i="3"/>
  <c r="F160" i="3"/>
  <c r="J156" i="3"/>
  <c r="J160" i="3"/>
  <c r="N156" i="3"/>
  <c r="N160" i="3"/>
  <c r="T156" i="3"/>
  <c r="F100" i="3"/>
  <c r="F104" i="3"/>
  <c r="N100" i="3"/>
  <c r="N104" i="3"/>
  <c r="T100" i="3"/>
  <c r="T104" i="3"/>
  <c r="T160" i="3"/>
  <c r="S156" i="3"/>
  <c r="P100" i="3"/>
  <c r="P104" i="3"/>
  <c r="M156" i="3"/>
  <c r="M160" i="3"/>
  <c r="I156" i="3"/>
  <c r="I160" i="3"/>
  <c r="M104" i="3"/>
  <c r="I104" i="3"/>
  <c r="U156" i="3"/>
  <c r="S104" i="3"/>
  <c r="S160" i="3"/>
  <c r="U104" i="3"/>
  <c r="U160" i="3"/>
  <c r="J100" i="3"/>
  <c r="J104" i="3"/>
  <c r="L160" i="3"/>
  <c r="H160" i="3"/>
  <c r="E76" i="3"/>
  <c r="Q72" i="3"/>
  <c r="Q76" i="3"/>
  <c r="Q128" i="3"/>
  <c r="E132" i="3"/>
  <c r="Q132" i="3"/>
  <c r="G156" i="3"/>
  <c r="G160" i="3"/>
  <c r="K156" i="3"/>
  <c r="K160" i="3"/>
  <c r="Q88" i="3"/>
  <c r="Q144" i="3"/>
  <c r="H100" i="3"/>
  <c r="H104" i="3"/>
  <c r="L100" i="3"/>
  <c r="L104" i="3"/>
  <c r="G100" i="3"/>
  <c r="G104" i="3"/>
  <c r="P156" i="3"/>
  <c r="P160" i="3"/>
  <c r="R156" i="3"/>
  <c r="E100" i="3"/>
  <c r="E156" i="3"/>
  <c r="Q83" i="3"/>
  <c r="S42" i="3"/>
  <c r="Q38" i="3"/>
  <c r="U42" i="3"/>
  <c r="M5" i="2"/>
  <c r="M101" i="2"/>
  <c r="M106" i="2"/>
  <c r="M113" i="2"/>
  <c r="M121" i="2"/>
  <c r="E17" i="2"/>
  <c r="E49" i="2"/>
  <c r="M37" i="2"/>
  <c r="L12" i="5"/>
  <c r="D80" i="5"/>
  <c r="E80" i="5"/>
  <c r="E79" i="5"/>
  <c r="J225" i="4"/>
  <c r="N413" i="4"/>
  <c r="J413" i="4"/>
  <c r="E104" i="3"/>
  <c r="Q104" i="3"/>
  <c r="Q106" i="3"/>
  <c r="E160" i="3"/>
  <c r="E162" i="3"/>
  <c r="F161" i="3"/>
  <c r="F162" i="3"/>
  <c r="G161" i="3"/>
  <c r="G162" i="3"/>
  <c r="H161" i="3"/>
  <c r="H162" i="3"/>
  <c r="I161" i="3"/>
  <c r="I162" i="3"/>
  <c r="J161" i="3"/>
  <c r="J162" i="3"/>
  <c r="K161" i="3"/>
  <c r="K162" i="3"/>
  <c r="L161" i="3"/>
  <c r="L162" i="3"/>
  <c r="M161" i="3"/>
  <c r="M162" i="3"/>
  <c r="N161" i="3"/>
  <c r="N162" i="3"/>
  <c r="O161" i="3"/>
  <c r="O162" i="3"/>
  <c r="P161" i="3"/>
  <c r="P162" i="3"/>
  <c r="Q100" i="3"/>
  <c r="Q156" i="3"/>
  <c r="Q139" i="3"/>
  <c r="E106" i="3"/>
  <c r="F105" i="3"/>
  <c r="F106" i="3"/>
  <c r="G105" i="3"/>
  <c r="G106" i="3"/>
  <c r="H105" i="3"/>
  <c r="H106" i="3"/>
  <c r="I105" i="3"/>
  <c r="I106" i="3"/>
  <c r="J105" i="3"/>
  <c r="J106" i="3"/>
  <c r="K105" i="3"/>
  <c r="K106" i="3"/>
  <c r="L105" i="3"/>
  <c r="L106" i="3"/>
  <c r="M105" i="3"/>
  <c r="M106" i="3"/>
  <c r="N105" i="3"/>
  <c r="N106" i="3"/>
  <c r="O105" i="3"/>
  <c r="O106" i="3"/>
  <c r="P105" i="3"/>
  <c r="P106" i="3"/>
  <c r="Q42" i="3"/>
  <c r="Q44" i="3"/>
  <c r="D87" i="5"/>
  <c r="D91" i="5"/>
  <c r="P5" i="5"/>
  <c r="J414" i="4"/>
  <c r="Q160" i="3"/>
  <c r="Q162" i="3"/>
  <c r="F44" i="3"/>
  <c r="E92" i="5"/>
  <c r="E94" i="5"/>
  <c r="E95" i="5"/>
  <c r="E100" i="5"/>
  <c r="N5" i="5"/>
  <c r="G17" i="2"/>
  <c r="E30" i="7"/>
  <c r="F30" i="7"/>
  <c r="G30" i="7"/>
  <c r="G29" i="7"/>
  <c r="F3" i="7"/>
  <c r="G3" i="7"/>
  <c r="E1" i="6"/>
  <c r="R4" i="6"/>
  <c r="AE4" i="6"/>
  <c r="AF4" i="6"/>
  <c r="AG4" i="6"/>
  <c r="AH4" i="6"/>
  <c r="O10" i="2"/>
  <c r="O109" i="2"/>
  <c r="N10" i="2"/>
  <c r="N109" i="2"/>
  <c r="M10" i="2"/>
  <c r="M109" i="2"/>
  <c r="O3" i="2"/>
  <c r="G29" i="2"/>
  <c r="F29" i="2"/>
  <c r="E29" i="2"/>
  <c r="G23" i="2"/>
  <c r="F23" i="2"/>
  <c r="E23" i="2"/>
  <c r="G14" i="2"/>
  <c r="F14" i="2"/>
  <c r="E14" i="2"/>
  <c r="M116" i="2"/>
  <c r="G11" i="2"/>
  <c r="F11" i="2"/>
  <c r="E11" i="2"/>
  <c r="R43" i="3"/>
  <c r="R44" i="3"/>
  <c r="G43" i="3"/>
  <c r="O123" i="2"/>
  <c r="O124" i="2"/>
  <c r="N124" i="2"/>
  <c r="N123" i="2"/>
  <c r="M124" i="2"/>
  <c r="M123" i="2"/>
  <c r="F115" i="2"/>
  <c r="F116" i="2"/>
  <c r="N116" i="2"/>
  <c r="O116" i="2"/>
  <c r="G115" i="2"/>
  <c r="G116" i="2"/>
  <c r="G75" i="2"/>
  <c r="F78" i="2"/>
  <c r="E26" i="2"/>
  <c r="E30" i="2"/>
  <c r="G26" i="2"/>
  <c r="G87" i="2"/>
  <c r="F93" i="2"/>
  <c r="N74" i="2"/>
  <c r="N42" i="2"/>
  <c r="F75" i="2"/>
  <c r="G78" i="2"/>
  <c r="F87" i="2"/>
  <c r="G93" i="2"/>
  <c r="M42" i="2"/>
  <c r="O42" i="2"/>
  <c r="O74" i="2"/>
  <c r="G95" i="5"/>
  <c r="H95" i="5"/>
  <c r="E97" i="5"/>
  <c r="E101" i="5"/>
  <c r="H100" i="5"/>
  <c r="F17" i="2"/>
  <c r="O5" i="2"/>
  <c r="N5" i="2"/>
  <c r="F15" i="2"/>
  <c r="N115" i="2"/>
  <c r="F26" i="2"/>
  <c r="M13" i="2"/>
  <c r="O13" i="2"/>
  <c r="O110" i="2"/>
  <c r="E15" i="2"/>
  <c r="M115" i="2"/>
  <c r="G15" i="2"/>
  <c r="O115" i="2"/>
  <c r="N13" i="2"/>
  <c r="N110" i="2"/>
  <c r="E98" i="5"/>
  <c r="H98" i="5"/>
  <c r="R105" i="3"/>
  <c r="G44" i="3"/>
  <c r="E32" i="2"/>
  <c r="E31" i="2"/>
  <c r="N126" i="2"/>
  <c r="N127" i="2"/>
  <c r="O126" i="2"/>
  <c r="O127" i="2"/>
  <c r="F43" i="2"/>
  <c r="N125" i="2"/>
  <c r="M125" i="2"/>
  <c r="M126" i="2"/>
  <c r="M127" i="2"/>
  <c r="O125" i="2"/>
  <c r="M45" i="2"/>
  <c r="M110" i="2"/>
  <c r="F46" i="2"/>
  <c r="G43" i="2"/>
  <c r="N77" i="2"/>
  <c r="N45" i="2"/>
  <c r="E51" i="2"/>
  <c r="E53" i="2"/>
  <c r="E47" i="7"/>
  <c r="F47" i="7"/>
  <c r="E57" i="2"/>
  <c r="E59" i="2"/>
  <c r="E52" i="2"/>
  <c r="E54" i="2"/>
  <c r="E56" i="2"/>
  <c r="E60" i="2"/>
  <c r="E62" i="2"/>
  <c r="E40" i="2"/>
  <c r="E42" i="2"/>
  <c r="E44" i="2"/>
  <c r="E39" i="2"/>
  <c r="E41" i="2"/>
  <c r="E45" i="2"/>
  <c r="E47" i="2"/>
  <c r="O77" i="2"/>
  <c r="O45" i="2"/>
  <c r="F90" i="2"/>
  <c r="O101" i="2"/>
  <c r="G101" i="2"/>
  <c r="G90" i="2"/>
  <c r="G41" i="2"/>
  <c r="G45" i="2"/>
  <c r="G47" i="2"/>
  <c r="G79" i="2"/>
  <c r="G40" i="2"/>
  <c r="G42" i="2"/>
  <c r="G44" i="2"/>
  <c r="G39" i="2"/>
  <c r="F79" i="2"/>
  <c r="F40" i="2"/>
  <c r="F42" i="2"/>
  <c r="F44" i="2"/>
  <c r="F39" i="2"/>
  <c r="F41" i="2"/>
  <c r="F45" i="2"/>
  <c r="F47" i="2"/>
  <c r="N101" i="2"/>
  <c r="F101" i="2"/>
  <c r="E61" i="2"/>
  <c r="E46" i="2"/>
  <c r="E58" i="2"/>
  <c r="G30" i="2"/>
  <c r="G32" i="2"/>
  <c r="G31" i="2"/>
  <c r="E43" i="2"/>
  <c r="G46" i="2"/>
  <c r="E55" i="2"/>
  <c r="P7" i="5"/>
  <c r="P12" i="5"/>
  <c r="D82" i="5"/>
  <c r="E82" i="5"/>
  <c r="N7" i="5"/>
  <c r="N12" i="5"/>
  <c r="N17" i="2"/>
  <c r="O17" i="2"/>
  <c r="F30" i="2"/>
  <c r="M17" i="2"/>
  <c r="M49" i="2"/>
  <c r="R161" i="3"/>
  <c r="R162" i="3"/>
  <c r="R106" i="3"/>
  <c r="S43" i="3"/>
  <c r="H43" i="3"/>
  <c r="G118" i="2"/>
  <c r="G113" i="2"/>
  <c r="F118" i="2"/>
  <c r="F113" i="2"/>
  <c r="F94" i="2"/>
  <c r="F53" i="2"/>
  <c r="F57" i="2"/>
  <c r="F59" i="2"/>
  <c r="F51" i="2"/>
  <c r="F52" i="2"/>
  <c r="F54" i="2"/>
  <c r="F56" i="2"/>
  <c r="F60" i="2"/>
  <c r="F62" i="2"/>
  <c r="F55" i="2"/>
  <c r="F61" i="2"/>
  <c r="O81" i="2"/>
  <c r="O49" i="2"/>
  <c r="N81" i="2"/>
  <c r="N49" i="2"/>
  <c r="G53" i="2"/>
  <c r="G57" i="2"/>
  <c r="G59" i="2"/>
  <c r="G51" i="2"/>
  <c r="G94" i="2"/>
  <c r="G52" i="2"/>
  <c r="G46" i="7"/>
  <c r="G54" i="2"/>
  <c r="G56" i="2"/>
  <c r="G60" i="2"/>
  <c r="G62" i="2"/>
  <c r="G61" i="2"/>
  <c r="G55" i="2"/>
  <c r="G58" i="2"/>
  <c r="F58" i="2"/>
  <c r="F32" i="2"/>
  <c r="F31" i="2"/>
  <c r="M19" i="2"/>
  <c r="O19" i="2"/>
  <c r="N19" i="2"/>
  <c r="S44" i="3"/>
  <c r="S105" i="3"/>
  <c r="H44" i="3"/>
  <c r="N111" i="2"/>
  <c r="N103" i="2"/>
  <c r="F124" i="2"/>
  <c r="F125" i="2"/>
  <c r="N104" i="2"/>
  <c r="O104" i="2"/>
  <c r="O111" i="2"/>
  <c r="O103" i="2"/>
  <c r="G124" i="2"/>
  <c r="G125" i="2"/>
  <c r="M51" i="2"/>
  <c r="M111" i="2"/>
  <c r="M103" i="2"/>
  <c r="M104" i="2"/>
  <c r="F103" i="2"/>
  <c r="F111" i="2"/>
  <c r="N83" i="2"/>
  <c r="N51" i="2"/>
  <c r="G103" i="2"/>
  <c r="G111" i="2"/>
  <c r="O83" i="2"/>
  <c r="O51" i="2"/>
  <c r="S161" i="3"/>
  <c r="S162" i="3"/>
  <c r="S106" i="3"/>
  <c r="T43" i="3"/>
  <c r="I43" i="3"/>
  <c r="F126" i="2"/>
  <c r="F127" i="2"/>
  <c r="G126" i="2"/>
  <c r="G127" i="2"/>
  <c r="N106" i="2"/>
  <c r="N113" i="2"/>
  <c r="N121" i="2"/>
  <c r="O106" i="2"/>
  <c r="O113" i="2"/>
  <c r="O121" i="2"/>
  <c r="T44" i="3"/>
  <c r="T105" i="3"/>
  <c r="I44" i="3"/>
  <c r="T161" i="3"/>
  <c r="T162" i="3"/>
  <c r="T106" i="3"/>
  <c r="U43" i="3"/>
  <c r="J43" i="3"/>
  <c r="U44" i="3"/>
  <c r="U105" i="3"/>
  <c r="J44" i="3"/>
  <c r="U161" i="3"/>
  <c r="U162" i="3"/>
  <c r="U106" i="3"/>
  <c r="K43" i="3"/>
  <c r="K44" i="3"/>
  <c r="L43" i="3"/>
  <c r="L44" i="3"/>
  <c r="M43" i="3"/>
  <c r="M44" i="3"/>
  <c r="N43" i="3"/>
  <c r="N44" i="3"/>
  <c r="O43" i="3"/>
  <c r="O44" i="3"/>
  <c r="P43" i="3"/>
  <c r="P4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Currency</t>
        </r>
      </text>
    </comment>
    <comment ref="E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Currency</t>
        </r>
      </text>
    </comment>
    <comment ref="E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Year</t>
        </r>
      </text>
    </comment>
  </commentList>
</comments>
</file>

<file path=xl/sharedStrings.xml><?xml version="1.0" encoding="utf-8"?>
<sst xmlns="http://schemas.openxmlformats.org/spreadsheetml/2006/main" count="1121" uniqueCount="549">
  <si>
    <t>Balance Sheet</t>
  </si>
  <si>
    <t>الميزانية العمومية</t>
  </si>
  <si>
    <t>Sheikel</t>
  </si>
  <si>
    <t>Descreiption</t>
  </si>
  <si>
    <t>الوصف</t>
  </si>
  <si>
    <t>Assets</t>
  </si>
  <si>
    <t>الموجودات</t>
  </si>
  <si>
    <t>Cash</t>
  </si>
  <si>
    <t>نقد</t>
  </si>
  <si>
    <t>Accounts Receivable</t>
  </si>
  <si>
    <t>ذمم مدينة</t>
  </si>
  <si>
    <t>Inventory</t>
  </si>
  <si>
    <t>بضاعة</t>
  </si>
  <si>
    <t>Other current Assets</t>
  </si>
  <si>
    <t>موجودات متداولة أخرى</t>
  </si>
  <si>
    <t>Total Current Assets</t>
  </si>
  <si>
    <t>مجموع الموجودات المتداولة</t>
  </si>
  <si>
    <t>Fixed Assets</t>
  </si>
  <si>
    <t xml:space="preserve">الأصول الثابتة </t>
  </si>
  <si>
    <t xml:space="preserve"> Less: Accumulated Depreciation</t>
  </si>
  <si>
    <t>ناقص: استهلاك متراكم</t>
  </si>
  <si>
    <t>Fixed Assets (Net)</t>
  </si>
  <si>
    <t>موجودات ثابتة (صافي)</t>
  </si>
  <si>
    <t>Total Assets</t>
  </si>
  <si>
    <t xml:space="preserve">مجموع الموجودات </t>
  </si>
  <si>
    <t>Liabilities &amp; Net Worth</t>
  </si>
  <si>
    <t>مطلوبات وحقوق ملكية</t>
  </si>
  <si>
    <t>Short Term Loans</t>
  </si>
  <si>
    <t>التزامات قصيرة الأجل</t>
  </si>
  <si>
    <t>Accounts Payable</t>
  </si>
  <si>
    <t>ذمم دائنة</t>
  </si>
  <si>
    <t>Other Current Liabilities</t>
  </si>
  <si>
    <t>مطلوبات متداولة أخرى</t>
  </si>
  <si>
    <t>Current Portion LTD - Existing</t>
  </si>
  <si>
    <t>جزء قصير الأجل من الدين طويل الأجل</t>
  </si>
  <si>
    <t>Total Current Liabilities</t>
  </si>
  <si>
    <t>مجموع المطلوبات المتداولة</t>
  </si>
  <si>
    <t>Long Term Debt - Existing</t>
  </si>
  <si>
    <t>التزامات طويلة الأجل - قائم</t>
  </si>
  <si>
    <t>Long Term Debt - New</t>
  </si>
  <si>
    <t>التزامات طويلة الأجل - جديد</t>
  </si>
  <si>
    <t>Total Liabilities</t>
  </si>
  <si>
    <t>مجموع المطلوبات</t>
  </si>
  <si>
    <t>Capital/ Loans From Owners</t>
  </si>
  <si>
    <t>رأس المال</t>
  </si>
  <si>
    <t>Retained Earning</t>
  </si>
  <si>
    <t>الأرباح المدورة</t>
  </si>
  <si>
    <t>Total Net Worth</t>
  </si>
  <si>
    <t>مجموع صافي حقوق الملكية</t>
  </si>
  <si>
    <t>Total Liabilities &amp; Net Worth</t>
  </si>
  <si>
    <t>مجموع المطلوبات وحقوق الملكية</t>
  </si>
  <si>
    <t>Income Statement</t>
  </si>
  <si>
    <t>قائمة الدخل</t>
  </si>
  <si>
    <t>Revenues</t>
  </si>
  <si>
    <t>الايرادات</t>
  </si>
  <si>
    <t>Cos Of Good Sold</t>
  </si>
  <si>
    <t>ناقص تكلفة البضاعة المباعة</t>
  </si>
  <si>
    <t>Other direct Expenses</t>
  </si>
  <si>
    <t>ناقص المصاريف المباشرة</t>
  </si>
  <si>
    <t>Gross Profit</t>
  </si>
  <si>
    <t>مجمل الربح</t>
  </si>
  <si>
    <t>Depreciation Expense</t>
  </si>
  <si>
    <t>ناقص الاهتلاك</t>
  </si>
  <si>
    <t>Operating Expense</t>
  </si>
  <si>
    <t>ناقص المصاريف التشغيلية</t>
  </si>
  <si>
    <t>Operating Profit</t>
  </si>
  <si>
    <t>الأرباح التشغيلية</t>
  </si>
  <si>
    <t>Interest Expense</t>
  </si>
  <si>
    <t>ناقص مصاريف الفوائد</t>
  </si>
  <si>
    <t>Other Revenues</t>
  </si>
  <si>
    <t>ايرادات أخرى</t>
  </si>
  <si>
    <t>Other Expenses</t>
  </si>
  <si>
    <t>مصاريف أخرى</t>
  </si>
  <si>
    <t>Income Before Taxes</t>
  </si>
  <si>
    <t xml:space="preserve">الربح التشغيلي قبل الضريبة </t>
  </si>
  <si>
    <t>Taxes</t>
  </si>
  <si>
    <t>ضريبة الدخل</t>
  </si>
  <si>
    <t>Net Income</t>
  </si>
  <si>
    <t>صافي الدخل</t>
  </si>
  <si>
    <t>Cash Flow</t>
  </si>
  <si>
    <t>التدفق النقدي</t>
  </si>
  <si>
    <t>Operating Activities</t>
  </si>
  <si>
    <t>النشاطات التشغيلية</t>
  </si>
  <si>
    <t>Gains/ Losses</t>
  </si>
  <si>
    <t>أرباح وخسائر أخرى</t>
  </si>
  <si>
    <t>Depreciation</t>
  </si>
  <si>
    <t>الاهتلاك</t>
  </si>
  <si>
    <t>Accounts Reveivable</t>
  </si>
  <si>
    <t>الذمم المدينة</t>
  </si>
  <si>
    <t>البضاعة</t>
  </si>
  <si>
    <t>Other Current Assets</t>
  </si>
  <si>
    <t>الذمم الدائنة</t>
  </si>
  <si>
    <t>Operating Cash Flow</t>
  </si>
  <si>
    <t>التدفق النقدي التشغيلي</t>
  </si>
  <si>
    <t>Investing Activities</t>
  </si>
  <si>
    <t>النشاطات الاستثمارية</t>
  </si>
  <si>
    <t>Net Capital Expenditures</t>
  </si>
  <si>
    <t>صافي المصاريف الرأسمالية</t>
  </si>
  <si>
    <t>Investing Cash Flow</t>
  </si>
  <si>
    <t>التدفق النقدي الاستثماري</t>
  </si>
  <si>
    <t>Financing Activities</t>
  </si>
  <si>
    <t>النشاطات التمويلية</t>
  </si>
  <si>
    <t>Short Term Debt</t>
  </si>
  <si>
    <t>قروض قصيرة الأجل</t>
  </si>
  <si>
    <t>أقساط قروض طويلة الأجل - قائمة</t>
  </si>
  <si>
    <t>أقساط قروض طويلة الأجل - جديدة</t>
  </si>
  <si>
    <t>مساهمة شركاء</t>
  </si>
  <si>
    <t>Dividends</t>
  </si>
  <si>
    <t>سحوبات</t>
  </si>
  <si>
    <t>Financing Cash Flow</t>
  </si>
  <si>
    <t>التدفق النقدي التمويلي</t>
  </si>
  <si>
    <t>صافي النقد</t>
  </si>
  <si>
    <t>Ending Cash</t>
  </si>
  <si>
    <t xml:space="preserve">النقد التراكمي </t>
  </si>
  <si>
    <t>Ratios</t>
  </si>
  <si>
    <t>النسب</t>
  </si>
  <si>
    <t>Return</t>
  </si>
  <si>
    <t>العائد</t>
  </si>
  <si>
    <t>Return On Assets</t>
  </si>
  <si>
    <t>العائد على الأصول</t>
  </si>
  <si>
    <t>Return On Equity</t>
  </si>
  <si>
    <t>العائد على الملكية</t>
  </si>
  <si>
    <t>Sales/ Profitability</t>
  </si>
  <si>
    <t>الربحية</t>
  </si>
  <si>
    <t>Sales Growth Rate</t>
  </si>
  <si>
    <t>معدل نمو المبيعات</t>
  </si>
  <si>
    <t>Gros Profit Margin</t>
  </si>
  <si>
    <t>هامش مجمل الربح</t>
  </si>
  <si>
    <t>Operating Profit Margin</t>
  </si>
  <si>
    <t>صافي الربح التشغيلي</t>
  </si>
  <si>
    <t>Net Profit Margin</t>
  </si>
  <si>
    <t>هامش صافي الربح</t>
  </si>
  <si>
    <t>Efficiency/ Utilization</t>
  </si>
  <si>
    <t>الكفاءة</t>
  </si>
  <si>
    <t>Sales To Assets</t>
  </si>
  <si>
    <t>معدل دروان الموجودات</t>
  </si>
  <si>
    <t>Sales To Fixed Assets</t>
  </si>
  <si>
    <t>معدل دروان الموجودات الثابتة</t>
  </si>
  <si>
    <t>Average Collection Period</t>
  </si>
  <si>
    <t>معدل تحصيل الذمم المدينة</t>
  </si>
  <si>
    <t>Inventory Days On Hand</t>
  </si>
  <si>
    <t>معدل دوران البضاعة</t>
  </si>
  <si>
    <t>Account Payable Days</t>
  </si>
  <si>
    <t>معدل سداد الذمم الدائنة</t>
  </si>
  <si>
    <t>Liquidity/ Leverage/ Debt Coverage</t>
  </si>
  <si>
    <t>السيولة</t>
  </si>
  <si>
    <t>Current Ratio</t>
  </si>
  <si>
    <t>التداول</t>
  </si>
  <si>
    <t>Quick Ratio</t>
  </si>
  <si>
    <t>السيولة السريعة</t>
  </si>
  <si>
    <t>Equity To Assets</t>
  </si>
  <si>
    <t>الملكية للأصول</t>
  </si>
  <si>
    <t>Debt To Assets</t>
  </si>
  <si>
    <t>نسبة الاقتراض الى الأصول</t>
  </si>
  <si>
    <t>Debt To Equity</t>
  </si>
  <si>
    <t>نسبة الاقتراض الى حقوق المساهمين</t>
  </si>
  <si>
    <t>Groth Rate</t>
  </si>
  <si>
    <t>معدلات النمو</t>
  </si>
  <si>
    <t xml:space="preserve">Sales Growth </t>
  </si>
  <si>
    <t>نمو المبيعات</t>
  </si>
  <si>
    <t xml:space="preserve">Cost Of Solds Growth </t>
  </si>
  <si>
    <t>نمو كلفة المبيعات</t>
  </si>
  <si>
    <t>Assets Growth</t>
  </si>
  <si>
    <t>نمو الموجودات</t>
  </si>
  <si>
    <t>Liabilities Growth</t>
  </si>
  <si>
    <t>نمو المطلوبات</t>
  </si>
  <si>
    <t>Net Worth Growth</t>
  </si>
  <si>
    <t>نمو حقوق الملكية</t>
  </si>
  <si>
    <t>Risk Rating</t>
  </si>
  <si>
    <t>تقييم المخاطر</t>
  </si>
  <si>
    <t>المجموع</t>
  </si>
  <si>
    <t>Cash Flow Input</t>
  </si>
  <si>
    <t>مدخلات التدفق النقدي</t>
  </si>
  <si>
    <t>شرح</t>
  </si>
  <si>
    <t>التوقع الشهري</t>
  </si>
  <si>
    <t>Sales Cash</t>
  </si>
  <si>
    <t>المبيعات النقدية</t>
  </si>
  <si>
    <t>المنتج الأول</t>
  </si>
  <si>
    <t>المنتج الثاني</t>
  </si>
  <si>
    <t>المنتج الثالث</t>
  </si>
  <si>
    <t>المنتج الرابع</t>
  </si>
  <si>
    <t>المنتج الخامس</t>
  </si>
  <si>
    <t>المبيعات الآجلة</t>
  </si>
  <si>
    <t>الذمم المدينة - تحصيل المبيعات الآجلة</t>
  </si>
  <si>
    <t>البضاعة المشتراه</t>
  </si>
  <si>
    <t>البضاعة 1</t>
  </si>
  <si>
    <t>البضاعة 2</t>
  </si>
  <si>
    <t>البضاعة 3</t>
  </si>
  <si>
    <t>البضاعة 4</t>
  </si>
  <si>
    <t>البضاعة 5</t>
  </si>
  <si>
    <t>تكلفة البضاعة المباعة</t>
  </si>
  <si>
    <t>الذمم الدائنة 1</t>
  </si>
  <si>
    <t>الذمم الدائنة 2</t>
  </si>
  <si>
    <t>الذمم الدائنة 3</t>
  </si>
  <si>
    <t>الذمم الدائنة 4</t>
  </si>
  <si>
    <t>الذمم الدائنة 5</t>
  </si>
  <si>
    <t>الذمم الدائنة - دفع</t>
  </si>
  <si>
    <t>المصاريف المباشرة</t>
  </si>
  <si>
    <t>المصاريف المباشرة 1</t>
  </si>
  <si>
    <t>المصاريف المباشرة 2</t>
  </si>
  <si>
    <t>المصاريف المباشرة 3</t>
  </si>
  <si>
    <t>المصاريف المباشرة 4</t>
  </si>
  <si>
    <t>المصاريف المباشرة 5</t>
  </si>
  <si>
    <t>المصاريف التشغيلية</t>
  </si>
  <si>
    <t>المصاريف التشغيلية 1</t>
  </si>
  <si>
    <t>المصاريف التشغيلية 2</t>
  </si>
  <si>
    <t>المصاريف التشغيلية 3</t>
  </si>
  <si>
    <t>المصاريف التشغيلية 4</t>
  </si>
  <si>
    <t>المصاريف التشغيلية 5</t>
  </si>
  <si>
    <t>المصاريف التشغيلية 6</t>
  </si>
  <si>
    <t>المصاريف التشغيلية 7</t>
  </si>
  <si>
    <t>المصاريف التشغيلية 8</t>
  </si>
  <si>
    <t>المصاريف التشغيلية 9</t>
  </si>
  <si>
    <t>المصاريف التشغيلية 10</t>
  </si>
  <si>
    <t>الضرائب</t>
  </si>
  <si>
    <t>الأصول الثابتة المشتراه</t>
  </si>
  <si>
    <t>الأصول الثابتة 1</t>
  </si>
  <si>
    <t>الأصول الثابتة 2</t>
  </si>
  <si>
    <t>الأصول الثابتة 3</t>
  </si>
  <si>
    <t>الأصول الثابتة 4</t>
  </si>
  <si>
    <t>الأصول الثابتة 5</t>
  </si>
  <si>
    <t>مصاريف الاستهلاك</t>
  </si>
  <si>
    <t>مصروف الاستهلاك على الأصول 1</t>
  </si>
  <si>
    <t>مصروف الاستهلاك على الأصول 2</t>
  </si>
  <si>
    <t>مصروف الاستهلاك على الأصول 3</t>
  </si>
  <si>
    <t>مصروف الاستهلاك على الأصول 4</t>
  </si>
  <si>
    <t>مصروف الاستهلاك على الأصول 5</t>
  </si>
  <si>
    <t>مصادر التمويل</t>
  </si>
  <si>
    <t>قيمة القروض قصيرة الأجل - الجديدة</t>
  </si>
  <si>
    <t>دفعات القروض قصيرة الأجل - القائمة والجديدة</t>
  </si>
  <si>
    <t>فوائد القروض قصيرة الأجل - القائمة والجديدة</t>
  </si>
  <si>
    <t>دفعات القروض القائمة طويلة الأجل</t>
  </si>
  <si>
    <t xml:space="preserve">فوائد أقساط القروض القائمة طويلة الأجل </t>
  </si>
  <si>
    <t>جزء قصير الأجل من الدين طويل الأجل - قائم</t>
  </si>
  <si>
    <t>مبلغ القرض الجديد طويل الأجل</t>
  </si>
  <si>
    <t>أقساط القرض الجديد طويل الأجل</t>
  </si>
  <si>
    <t>فوائد أقساط القرض الجديد طويل الأجل</t>
  </si>
  <si>
    <t>جزء قصير الأجل من الدين طويل الأجل - جديد</t>
  </si>
  <si>
    <t>مساهمة أصحاب المشروع الشخصية</t>
  </si>
  <si>
    <t>سحوبات أصحاب المشروع</t>
  </si>
  <si>
    <t>موجودات ومطلوبات أخرى متداولة</t>
  </si>
  <si>
    <t>أرباح وخسار أخرى</t>
  </si>
  <si>
    <t>أرباح أخرى</t>
  </si>
  <si>
    <t>خسائر أخرى</t>
  </si>
  <si>
    <t>Balance or No</t>
  </si>
  <si>
    <t>توازن ام لا</t>
  </si>
  <si>
    <t>مدخلات</t>
  </si>
  <si>
    <t>تحليل رأسي</t>
  </si>
  <si>
    <t>النسب المالية</t>
  </si>
  <si>
    <t>Karim Afranji - Credit Approvals Division - Bank Of Palestine PLC - Credit Tools 2012</t>
  </si>
  <si>
    <t>Points</t>
  </si>
  <si>
    <t>Max</t>
  </si>
  <si>
    <t>Qualitative Criteria</t>
  </si>
  <si>
    <t>المعلومات النوعية</t>
  </si>
  <si>
    <t>1. Management</t>
  </si>
  <si>
    <t>1. الادارة</t>
  </si>
  <si>
    <t># Of Years In Business</t>
  </si>
  <si>
    <t>عدد سنوات نشاط المنشأة (المقترض)</t>
  </si>
  <si>
    <t>----------</t>
  </si>
  <si>
    <t>0 سنة</t>
  </si>
  <si>
    <t>1 سنة</t>
  </si>
  <si>
    <t>2 سنة</t>
  </si>
  <si>
    <t>3 سنة</t>
  </si>
  <si>
    <t>4 سنة</t>
  </si>
  <si>
    <t>5 سنة</t>
  </si>
  <si>
    <t>6 سنة</t>
  </si>
  <si>
    <t>7 سنة</t>
  </si>
  <si>
    <t>8 سنة</t>
  </si>
  <si>
    <t>9 سنة</t>
  </si>
  <si>
    <t>10 سنة</t>
  </si>
  <si>
    <t>Reputation</t>
  </si>
  <si>
    <t>السمعة</t>
  </si>
  <si>
    <t>المعرفين التجاريين</t>
  </si>
  <si>
    <t>-----------</t>
  </si>
  <si>
    <t>~</t>
  </si>
  <si>
    <t>شخصية المقترض</t>
  </si>
  <si>
    <t>---------</t>
  </si>
  <si>
    <t>المصداقية</t>
  </si>
  <si>
    <t>--------</t>
  </si>
  <si>
    <t>مدى جودة المنتجات/ الخدمات</t>
  </si>
  <si>
    <t>الشهرة</t>
  </si>
  <si>
    <t>-------</t>
  </si>
  <si>
    <t>Reputation Score</t>
  </si>
  <si>
    <t>مجموع نقاط السمعة</t>
  </si>
  <si>
    <t>Management Qualification</t>
  </si>
  <si>
    <t>مؤهلات الادارة</t>
  </si>
  <si>
    <t>علاقة تعليم المقترض بمجال عمله</t>
  </si>
  <si>
    <t>التنظيم والادارة في المنشأة</t>
  </si>
  <si>
    <t>مسك الدفاتر (المحاسبة)</t>
  </si>
  <si>
    <t>مظهر المنشأة</t>
  </si>
  <si>
    <t>النظرة/ الخطة المستقبلية لدى المنشأة</t>
  </si>
  <si>
    <t>Qualification Score</t>
  </si>
  <si>
    <t>مجموع نقاط مؤهلات الادارة</t>
  </si>
  <si>
    <t>Total</t>
  </si>
  <si>
    <t>المجموع الكلي</t>
  </si>
  <si>
    <t>2. Market</t>
  </si>
  <si>
    <t>2. السوق</t>
  </si>
  <si>
    <t>Sctor</t>
  </si>
  <si>
    <t>القطاع</t>
  </si>
  <si>
    <t>تجارة</t>
  </si>
  <si>
    <t>خدمات</t>
  </si>
  <si>
    <t>Manufacturing</t>
  </si>
  <si>
    <t>انشاءات</t>
  </si>
  <si>
    <t>زراعة</t>
  </si>
  <si>
    <t>Competition/ Market Share</t>
  </si>
  <si>
    <t>المنافسة</t>
  </si>
  <si>
    <t>منافسة قوية</t>
  </si>
  <si>
    <t>منافسة ضعيفة</t>
  </si>
  <si>
    <t>Sales Concentration</t>
  </si>
  <si>
    <t>تركز المبيعات</t>
  </si>
  <si>
    <t>-------------</t>
  </si>
  <si>
    <t>تركز عالي</t>
  </si>
  <si>
    <t>تركز متوسط</t>
  </si>
  <si>
    <t>تركز منخفض</t>
  </si>
  <si>
    <t>Suppliers Concentration</t>
  </si>
  <si>
    <t>تركز الموردين</t>
  </si>
  <si>
    <t>---------------</t>
  </si>
  <si>
    <t>لا اعتماد</t>
  </si>
  <si>
    <t>اعتماد قليل</t>
  </si>
  <si>
    <t>50% من مشترياته من مورد واحد أو اثنين فقط</t>
  </si>
  <si>
    <t>95% من مشترياته من مورد واحد أو اثنين فقط</t>
  </si>
  <si>
    <t>Product</t>
  </si>
  <si>
    <t>المنتج/ الخدمة</t>
  </si>
  <si>
    <t>التنوع</t>
  </si>
  <si>
    <t>التميز</t>
  </si>
  <si>
    <t>توفر خدمات البيع والعملاء</t>
  </si>
  <si>
    <t>الجودة</t>
  </si>
  <si>
    <t>خدمة العملاء</t>
  </si>
  <si>
    <t>Product Score</t>
  </si>
  <si>
    <t>مجموع نقاط المنتج/ الخدمة</t>
  </si>
  <si>
    <t>Geography</t>
  </si>
  <si>
    <t>المنطقة الجغرافية للمنشأة</t>
  </si>
  <si>
    <t>مخاطر كبيرة</t>
  </si>
  <si>
    <t>مخاطر متوسط</t>
  </si>
  <si>
    <t>مخاطر منخفضة</t>
  </si>
  <si>
    <t>Location</t>
  </si>
  <si>
    <t>موقع المنشأة وعلاقته بالنشاط</t>
  </si>
  <si>
    <t>يوجد علاقة</t>
  </si>
  <si>
    <t>لا يوجد علاقة</t>
  </si>
  <si>
    <t>ممتاز</t>
  </si>
  <si>
    <t>جيد</t>
  </si>
  <si>
    <t>سيئ (منطقة بعيدة)</t>
  </si>
  <si>
    <t>3. Bank History</t>
  </si>
  <si>
    <t>3. التاريخ المصرفي</t>
  </si>
  <si>
    <t>Bank History (Relationship)</t>
  </si>
  <si>
    <t>علاقة المقترض بالبنك (بنكك)</t>
  </si>
  <si>
    <t>أقل من 6 شهور</t>
  </si>
  <si>
    <t>أكثر من 6 شهور</t>
  </si>
  <si>
    <t>Borrowing History</t>
  </si>
  <si>
    <t>التاريخ الائتماني</t>
  </si>
  <si>
    <t>------------</t>
  </si>
  <si>
    <t>لا يوجد</t>
  </si>
  <si>
    <t>مرضي</t>
  </si>
  <si>
    <t>غير مرضي</t>
  </si>
  <si>
    <t>Qualitative Creteria/ Total</t>
  </si>
  <si>
    <t>المجموع الكلي للمعلومات النوعية</t>
  </si>
  <si>
    <t>Quantitative Creiteria</t>
  </si>
  <si>
    <t>المعلومات الكمية</t>
  </si>
  <si>
    <t>EBIDTA/ Toltal Debt In The Year</t>
  </si>
  <si>
    <t>نسبة الربح قبل الفوائد والضرائب والاستهلاكات/ اجمالي الدين للسنة</t>
  </si>
  <si>
    <t>مرتفعة (أعلى من 120%)</t>
  </si>
  <si>
    <t>متوسطة (120%)</t>
  </si>
  <si>
    <t>منخفضة (أقل من 120%)</t>
  </si>
  <si>
    <t>نسبة التداول</t>
  </si>
  <si>
    <t>مرتفعة (أعلى من 1.5)</t>
  </si>
  <si>
    <t>متوسطة (1.5:1)</t>
  </si>
  <si>
    <t>منخفضة (أقل من 1.5)</t>
  </si>
  <si>
    <t>Debt/ Equity</t>
  </si>
  <si>
    <t>اجمالي الديون/ صافي حقوق الملكية</t>
  </si>
  <si>
    <t>منخفض</t>
  </si>
  <si>
    <t>متوسط</t>
  </si>
  <si>
    <t>عالي</t>
  </si>
  <si>
    <t>Recievables</t>
  </si>
  <si>
    <t>------------------</t>
  </si>
  <si>
    <t>Inventory Turnover</t>
  </si>
  <si>
    <t>دوران البضاعة</t>
  </si>
  <si>
    <t>Quantitative Creteria/ Total</t>
  </si>
  <si>
    <t>مجموع المعلومات الكمية</t>
  </si>
  <si>
    <t>Purpse Of The Loan</t>
  </si>
  <si>
    <t>الغرض من القرض</t>
  </si>
  <si>
    <t>أصول ثابتة</t>
  </si>
  <si>
    <t>آلات ومعدات</t>
  </si>
  <si>
    <t>تغطية مصاريف تشغيلية</t>
  </si>
  <si>
    <t>بضاعة (مواد خام)</t>
  </si>
  <si>
    <t>Purpose Of The Loan/ Total</t>
  </si>
  <si>
    <t>مجموع نقاط الغرض من القرض</t>
  </si>
  <si>
    <t>Collateral</t>
  </si>
  <si>
    <t>الضمانات</t>
  </si>
  <si>
    <t>1. Personal Guarantees</t>
  </si>
  <si>
    <t>1. ضمانات شخصية</t>
  </si>
  <si>
    <t>--------------</t>
  </si>
  <si>
    <t>300% of Loan Installment</t>
  </si>
  <si>
    <t>200% - 300%</t>
  </si>
  <si>
    <t>200% - 100%</t>
  </si>
  <si>
    <t>100% - 50%</t>
  </si>
  <si>
    <t>No Personal Guarantees</t>
  </si>
  <si>
    <t>* Transferred Salaries</t>
  </si>
  <si>
    <t>* رواتب محولة للبنك</t>
  </si>
  <si>
    <t>نسبة تغطية الراتب لقيمة القسط 300%</t>
  </si>
  <si>
    <t>لا يوجد ضمانات شخصية</t>
  </si>
  <si>
    <t>* Salaried But Not Transferred</t>
  </si>
  <si>
    <t>* رواتب محولة لبنوك أخرى</t>
  </si>
  <si>
    <t>* Guarantor Is An Existing Client Of The Bank</t>
  </si>
  <si>
    <t>* كفالة تجار أو شخصيات معروفة</t>
  </si>
  <si>
    <t>* Granator Is Non Existing Client Of The Bank</t>
  </si>
  <si>
    <t>كفالة شخصية لشخص لا يتعامل مع البنك</t>
  </si>
  <si>
    <t>2. Moveable Assets</t>
  </si>
  <si>
    <t>2. أصول متنقلة</t>
  </si>
  <si>
    <t>سيارات، شاحنات، ... الخ</t>
  </si>
  <si>
    <t>3. Land</t>
  </si>
  <si>
    <t>3. أراض</t>
  </si>
  <si>
    <t>رهن من الدرجة الأولى</t>
  </si>
  <si>
    <t>أرض مطوبة ومفروزة</t>
  </si>
  <si>
    <t>عقود قانونية لا يمكن الغاؤها</t>
  </si>
  <si>
    <t>Shares In a PLC company</t>
  </si>
  <si>
    <t>4. أسهم في شركات مساهمة عامة</t>
  </si>
  <si>
    <t>مدرجة في السوق المالي</t>
  </si>
  <si>
    <t>غير مدرجة في السوق المالي</t>
  </si>
  <si>
    <t>Cash &amp; Cash Equivalent</t>
  </si>
  <si>
    <t>نقدي أو شبه نقدي</t>
  </si>
  <si>
    <t>Collateral/ Total</t>
  </si>
  <si>
    <t>المجموع الكلي للضمانات</t>
  </si>
  <si>
    <t>Total Points</t>
  </si>
  <si>
    <t>المجموع الكلي لجميع النقاط</t>
  </si>
  <si>
    <t>Credit Tools Forms By: Karim Afranji</t>
  </si>
  <si>
    <t>العملة</t>
  </si>
  <si>
    <t>Installments Calculation</t>
  </si>
  <si>
    <t>نوع القرض</t>
  </si>
  <si>
    <t>عدد الأقساط</t>
  </si>
  <si>
    <t>متوسط الراتب</t>
  </si>
  <si>
    <t>القرض المطلوب</t>
  </si>
  <si>
    <t>بطاقة ائتمان</t>
  </si>
  <si>
    <t>بطاقة تقسيط</t>
  </si>
  <si>
    <t>جاري دوار</t>
  </si>
  <si>
    <t>خصومات</t>
  </si>
  <si>
    <t>أقساط أخرى</t>
  </si>
  <si>
    <t>أضعاف الراتب</t>
  </si>
  <si>
    <t>شيكل</t>
  </si>
  <si>
    <t>دولار</t>
  </si>
  <si>
    <t>دينار</t>
  </si>
  <si>
    <t>فائدة ثابتة</t>
  </si>
  <si>
    <t>فائدة مخصومة مقدما</t>
  </si>
  <si>
    <t>فائدة بالاستحقاق</t>
  </si>
  <si>
    <t>قيمة القرض</t>
  </si>
  <si>
    <t>قيمة الراتب</t>
  </si>
  <si>
    <t>بطاقات ائتمان</t>
  </si>
  <si>
    <t>بطاقات تقسيط</t>
  </si>
  <si>
    <t>جاري مدين</t>
  </si>
  <si>
    <t>حساب الأقساط</t>
  </si>
  <si>
    <t>ثابتة</t>
  </si>
  <si>
    <t>مخصومة مقدما</t>
  </si>
  <si>
    <t>بالاستحقاق</t>
  </si>
  <si>
    <t>لايبر</t>
  </si>
  <si>
    <t>عمولة</t>
  </si>
  <si>
    <t>فوائد وعمولات</t>
  </si>
  <si>
    <t>أسعار صرف</t>
  </si>
  <si>
    <t>قرض</t>
  </si>
  <si>
    <t>الأقساط</t>
  </si>
  <si>
    <t>استحقاق</t>
  </si>
  <si>
    <t>بطاقة التقسيط</t>
  </si>
  <si>
    <t>اذا قسط القرض</t>
  </si>
  <si>
    <t>عملات القروض</t>
  </si>
  <si>
    <t>آلية بطاقات التقسيط الجديدة</t>
  </si>
  <si>
    <t>قسط القرض</t>
  </si>
  <si>
    <t>قسط ماستر</t>
  </si>
  <si>
    <t>القسط للراتب بدون تقسيط</t>
  </si>
  <si>
    <t>نصف الراتب</t>
  </si>
  <si>
    <t>صافي نسبة القسط للراتب</t>
  </si>
  <si>
    <t>قيمة صافي الراتب</t>
  </si>
  <si>
    <t>الحد الأعلى الفعلي للسقف</t>
  </si>
  <si>
    <t>الحد الأعلى الحالي للسقف</t>
  </si>
  <si>
    <t>اذا السقف الممكن منحه</t>
  </si>
  <si>
    <t>السقف المطلوب</t>
  </si>
  <si>
    <t>امكانية تقسيط السقف</t>
  </si>
  <si>
    <t>الدخل الخاضع</t>
  </si>
  <si>
    <t>القرض بالعملات الأخرى</t>
  </si>
  <si>
    <t>الدخل الخاضع للتقسيط</t>
  </si>
  <si>
    <t>امكانية منح بطاقة أو لا</t>
  </si>
  <si>
    <t>الحد الأدنى للتقسيط</t>
  </si>
  <si>
    <t>السقف الممكن منحه</t>
  </si>
  <si>
    <t>المجموع ($)</t>
  </si>
  <si>
    <t>التوازن</t>
  </si>
  <si>
    <t>Balance</t>
  </si>
  <si>
    <t>استهلاك متراكم</t>
  </si>
  <si>
    <t>Accumulated Depreciation</t>
  </si>
  <si>
    <t>تدفقات نقدية داخلة</t>
  </si>
  <si>
    <t>مبيعات نقدية</t>
  </si>
  <si>
    <t>تحصيل ذمم مدينة</t>
  </si>
  <si>
    <t>السنة الأولى</t>
  </si>
  <si>
    <t>مجموع الايرادات</t>
  </si>
  <si>
    <t>تدفقات نقدية خارجة</t>
  </si>
  <si>
    <t>تدفقات نقدية أخرى (بيع أصول، ... الخ)</t>
  </si>
  <si>
    <t>مجموع التدفقات النقدية الداخلة</t>
  </si>
  <si>
    <t>السنة الثانية</t>
  </si>
  <si>
    <t>السنة الثالثة</t>
  </si>
  <si>
    <t>السنة الرابعة</t>
  </si>
  <si>
    <t>السنة الخامسة</t>
  </si>
  <si>
    <t>مشتريات نقدية</t>
  </si>
  <si>
    <t>مدفوعات ذمم دائنة</t>
  </si>
  <si>
    <t>مجموع المشتريات</t>
  </si>
  <si>
    <t>مجموع المصاريف</t>
  </si>
  <si>
    <t>معدات وأجهزة وآلات</t>
  </si>
  <si>
    <t>سيارات</t>
  </si>
  <si>
    <t>بناء وانشاءات</t>
  </si>
  <si>
    <t>استثمارات أخرى</t>
  </si>
  <si>
    <t>مجموع الاستثمارات</t>
  </si>
  <si>
    <t>أقساط القرض المطلوب</t>
  </si>
  <si>
    <t>أقساط القروض الأخرى</t>
  </si>
  <si>
    <t>تسديد أخرى</t>
  </si>
  <si>
    <t>مجموع الأقساط والتسديدات</t>
  </si>
  <si>
    <t>مجموع التدفقات النقدية الخارجة</t>
  </si>
  <si>
    <t>رصيد النقد السابق</t>
  </si>
  <si>
    <t>النقد التراكمي</t>
  </si>
  <si>
    <t>الناتج</t>
  </si>
  <si>
    <t>المدخلات Inputs l</t>
  </si>
  <si>
    <t>Credit Tools Analysis By Karim Afranji</t>
  </si>
  <si>
    <t>Financial Ratios</t>
  </si>
  <si>
    <t>التدفقات النقدية والنسب المالية Cash Flows &amp;  Financial Ratios l</t>
  </si>
  <si>
    <t>√</t>
  </si>
  <si>
    <r>
      <t xml:space="preserve">تحليل أفقي </t>
    </r>
    <r>
      <rPr>
        <sz val="20"/>
        <color theme="4" tint="0.79998168889431442"/>
        <rFont val="Leelawadee"/>
        <family val="2"/>
      </rPr>
      <t>Horizontal Analysis I</t>
    </r>
  </si>
  <si>
    <r>
      <t xml:space="preserve">تحليل رأسي </t>
    </r>
    <r>
      <rPr>
        <sz val="20"/>
        <color theme="4" tint="0.79998168889431442"/>
        <rFont val="Leelawadee"/>
        <family val="2"/>
      </rPr>
      <t>Vertical Analysis I</t>
    </r>
  </si>
  <si>
    <t>الصفحة الرئيسية'!D9</t>
  </si>
  <si>
    <t>تحليل قوائم مالية'!E7</t>
  </si>
  <si>
    <t>نسبة الزيادة أو النقص في الايرادات (%)</t>
  </si>
  <si>
    <t>نسبة الزيادة أو النقص في المصاريف (%)</t>
  </si>
  <si>
    <t>نسبة الزيادة أو النقص في المشترات (%)</t>
  </si>
  <si>
    <t>مصاريف مباشرة</t>
  </si>
  <si>
    <t>مصاريف تشغيلية</t>
  </si>
  <si>
    <t>الصفحة الرئيسية'!A1</t>
  </si>
  <si>
    <t>تحليل التدفقات النقدية المستقبل'!E7</t>
  </si>
  <si>
    <t>صافي التدفق النقدي الشهري</t>
  </si>
  <si>
    <r>
      <t xml:space="preserve">الحالة الأساسية </t>
    </r>
    <r>
      <rPr>
        <b/>
        <sz val="9"/>
        <color theme="0"/>
        <rFont val="Leelawadee"/>
        <family val="2"/>
      </rPr>
      <t>Base Case I</t>
    </r>
    <r>
      <rPr>
        <b/>
        <sz val="9"/>
        <color theme="0"/>
        <rFont val="Tahoma"/>
        <family val="2"/>
      </rPr>
      <t xml:space="preserve"> </t>
    </r>
  </si>
  <si>
    <r>
      <t xml:space="preserve">نسبة </t>
    </r>
    <r>
      <rPr>
        <b/>
        <sz val="8"/>
        <color theme="5" tint="-0.249977111117893"/>
        <rFont val="Tahoma"/>
        <family val="2"/>
      </rPr>
      <t>الزيادة</t>
    </r>
    <r>
      <rPr>
        <sz val="8"/>
        <color theme="1"/>
        <rFont val="Tahoma"/>
        <family val="2"/>
      </rPr>
      <t xml:space="preserve"> في الايرادات (%)</t>
    </r>
  </si>
  <si>
    <r>
      <t xml:space="preserve">نسبة </t>
    </r>
    <r>
      <rPr>
        <b/>
        <sz val="8"/>
        <color theme="5" tint="-0.249977111117893"/>
        <rFont val="Tahoma"/>
        <family val="2"/>
      </rPr>
      <t>الانخفاض</t>
    </r>
    <r>
      <rPr>
        <sz val="8"/>
        <color theme="1"/>
        <rFont val="Tahoma"/>
        <family val="2"/>
      </rPr>
      <t xml:space="preserve"> في الايرادات (%)</t>
    </r>
  </si>
  <si>
    <r>
      <t xml:space="preserve">الحالة الأساسية </t>
    </r>
    <r>
      <rPr>
        <sz val="20"/>
        <color theme="4" tint="0.79998168889431442"/>
        <rFont val="Levenim MT"/>
        <charset val="177"/>
      </rPr>
      <t xml:space="preserve">Base Case I </t>
    </r>
  </si>
  <si>
    <r>
      <t xml:space="preserve">سيناريو أول </t>
    </r>
    <r>
      <rPr>
        <sz val="20"/>
        <color theme="4" tint="0.79998168889431442"/>
        <rFont val="Levenim MT"/>
        <charset val="177"/>
      </rPr>
      <t>First Scenario I</t>
    </r>
    <r>
      <rPr>
        <sz val="20"/>
        <color theme="4" tint="0.79998168889431442"/>
        <rFont val="Tahoma"/>
        <family val="2"/>
      </rPr>
      <t xml:space="preserve"> </t>
    </r>
  </si>
  <si>
    <r>
      <t xml:space="preserve">سيناريو ثاني </t>
    </r>
    <r>
      <rPr>
        <sz val="20"/>
        <color theme="4" tint="0.79998168889431442"/>
        <rFont val="Levenim MT"/>
        <charset val="177"/>
      </rPr>
      <t>Second Scenario I</t>
    </r>
    <r>
      <rPr>
        <sz val="20"/>
        <color theme="4" tint="0.79998168889431442"/>
        <rFont val="Tahoma"/>
        <family val="2"/>
      </rPr>
      <t xml:space="preserve"> </t>
    </r>
  </si>
  <si>
    <t xml:space="preserve">         Credit Tools Analysis By Karim Afranji</t>
  </si>
  <si>
    <t>2011</t>
  </si>
  <si>
    <t>FB</t>
  </si>
  <si>
    <t>http://www.facebook.com/pages/Credit-Tools-Free-Excel-Tamplet/142887145823856?sk=wall</t>
  </si>
  <si>
    <t>https://twitter.com/#!/kfranji</t>
  </si>
  <si>
    <t>Like &amp; Follow me for future updates</t>
  </si>
  <si>
    <t>http://hereandthereblogger.wordpress.com/</t>
  </si>
  <si>
    <r>
      <rPr>
        <sz val="8"/>
        <color theme="4" tint="0.79998168889431442"/>
        <rFont val="Tahoma"/>
        <family val="2"/>
      </rPr>
      <t>للاعلان</t>
    </r>
    <r>
      <rPr>
        <b/>
        <sz val="8"/>
        <color theme="4" tint="0.79998168889431442"/>
        <rFont val="Levenim MT"/>
        <charset val="177"/>
      </rPr>
      <t xml:space="preserve"> For advertisement I</t>
    </r>
  </si>
  <si>
    <t>Ads!A1</t>
  </si>
  <si>
    <t>back</t>
  </si>
  <si>
    <t>CreditTools By Karim Afranji - Beta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</si>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</sst>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0.0"/>
    <numFmt numFmtId="168" formatCode="#,##0.0"/>
  </numFmts>
  <fonts count="99" x14ac:knownFonts="1">
    <font>
      <sz val="10"/>
      <name val="Book Antiqua"/>
      <family val="1"/>
      <scheme val="minor"/>
    </font>
    <font>
      <sz val="11"/>
      <color theme="1"/>
      <name val="Book Antiqua"/>
      <family val="2"/>
      <scheme val="minor"/>
    </font>
    <font>
      <sz val="11"/>
      <color theme="1"/>
      <name val="Book Antiqua"/>
      <family val="2"/>
      <scheme val="minor"/>
    </font>
    <font>
      <sz val="11"/>
      <color theme="1"/>
      <name val="Book Antiqua"/>
      <family val="2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8"/>
      <color theme="1"/>
      <name val="Tahoma"/>
      <family val="2"/>
    </font>
    <font>
      <sz val="8"/>
      <color theme="5" tint="-0.249977111117893"/>
      <name val="Tahoma"/>
      <family val="2"/>
    </font>
    <font>
      <b/>
      <sz val="8"/>
      <color theme="5" tint="-0.249977111117893"/>
      <name val="Tahoma"/>
      <family val="2"/>
    </font>
    <font>
      <sz val="11"/>
      <color theme="1"/>
      <name val="Tahoma"/>
      <family val="2"/>
    </font>
    <font>
      <b/>
      <sz val="9"/>
      <color indexed="8"/>
      <name val="Tahoma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u/>
      <sz val="8"/>
      <color theme="5" tint="-0.249977111117893"/>
      <name val="Tahoma"/>
      <family val="2"/>
    </font>
    <font>
      <b/>
      <u/>
      <sz val="8"/>
      <color theme="5" tint="-0.249977111117893"/>
      <name val="Tahoma"/>
      <family val="2"/>
    </font>
    <font>
      <b/>
      <u/>
      <sz val="8"/>
      <color theme="1"/>
      <name val="Tahoma"/>
      <family val="2"/>
    </font>
    <font>
      <b/>
      <sz val="8"/>
      <color theme="1"/>
      <name val="Tahoma"/>
      <family val="2"/>
    </font>
    <font>
      <sz val="9"/>
      <color theme="5" tint="-0.249977111117893"/>
      <name val="Tahoma"/>
      <family val="2"/>
    </font>
    <font>
      <sz val="8"/>
      <color theme="1" tint="0.14999847407452621"/>
      <name val="Tahoma"/>
      <family val="2"/>
    </font>
    <font>
      <sz val="11"/>
      <color theme="0"/>
      <name val="Tahoma"/>
      <family val="2"/>
    </font>
    <font>
      <b/>
      <i/>
      <sz val="11"/>
      <color theme="0"/>
      <name val="Arial"/>
      <family val="2"/>
    </font>
    <font>
      <b/>
      <sz val="9"/>
      <color theme="0"/>
      <name val="Tahoma"/>
      <family val="2"/>
    </font>
    <font>
      <sz val="8"/>
      <color theme="0"/>
      <name val="Tahoma"/>
      <family val="2"/>
    </font>
    <font>
      <b/>
      <sz val="9"/>
      <color indexed="81"/>
      <name val="Tahoma"/>
      <family val="2"/>
    </font>
    <font>
      <b/>
      <sz val="9"/>
      <color theme="5" tint="-0.249977111117893"/>
      <name val="Tahoma"/>
      <family val="2"/>
    </font>
    <font>
      <u/>
      <sz val="8"/>
      <color theme="1"/>
      <name val="Tahoma"/>
      <family val="2"/>
    </font>
    <font>
      <sz val="9"/>
      <color theme="1"/>
      <name val="Tahoma"/>
      <family val="2"/>
    </font>
    <font>
      <b/>
      <sz val="8"/>
      <color theme="1" tint="0.14999847407452621"/>
      <name val="Tahoma"/>
      <family val="2"/>
    </font>
    <font>
      <u/>
      <sz val="10"/>
      <color theme="10"/>
      <name val="Book Antiqua"/>
      <family val="1"/>
    </font>
    <font>
      <sz val="8"/>
      <name val="Tahoma"/>
      <family val="2"/>
    </font>
    <font>
      <sz val="11"/>
      <color theme="0"/>
      <name val="Levenim MT"/>
      <charset val="177"/>
    </font>
    <font>
      <b/>
      <sz val="9"/>
      <color indexed="8"/>
      <name val="Levenim MT"/>
      <charset val="177"/>
    </font>
    <font>
      <b/>
      <sz val="8"/>
      <color indexed="8"/>
      <name val="Levenim MT"/>
      <charset val="177"/>
    </font>
    <font>
      <b/>
      <sz val="8"/>
      <color theme="1" tint="0.14999847407452621"/>
      <name val="Levenim MT"/>
      <charset val="177"/>
    </font>
    <font>
      <sz val="8"/>
      <color theme="1"/>
      <name val="Levenim MT"/>
      <charset val="177"/>
    </font>
    <font>
      <b/>
      <sz val="8"/>
      <color theme="5" tint="-0.249977111117893"/>
      <name val="Levenim MT"/>
      <charset val="177"/>
    </font>
    <font>
      <b/>
      <sz val="8"/>
      <color theme="1"/>
      <name val="Levenim MT"/>
      <charset val="177"/>
    </font>
    <font>
      <sz val="11"/>
      <color theme="1"/>
      <name val="Levenim MT"/>
      <charset val="177"/>
    </font>
    <font>
      <sz val="8"/>
      <color theme="5" tint="-0.249977111117893"/>
      <name val="Levenim MT"/>
      <charset val="177"/>
    </font>
    <font>
      <sz val="8"/>
      <color rgb="FFFF0000"/>
      <name val="Tahoma"/>
      <family val="2"/>
    </font>
    <font>
      <u/>
      <sz val="8"/>
      <color rgb="FFFF0000"/>
      <name val="Tahoma"/>
      <family val="2"/>
    </font>
    <font>
      <b/>
      <u/>
      <sz val="8"/>
      <color rgb="FFFF0000"/>
      <name val="Tahoma"/>
      <family val="2"/>
    </font>
    <font>
      <b/>
      <u/>
      <sz val="8"/>
      <color rgb="FF0033CC"/>
      <name val="Levenim MT"/>
      <charset val="177"/>
    </font>
    <font>
      <b/>
      <sz val="8"/>
      <color theme="0"/>
      <name val="Tahoma"/>
      <family val="2"/>
    </font>
    <font>
      <b/>
      <sz val="11"/>
      <color theme="0"/>
      <name val="Book Antiqua"/>
      <family val="2"/>
      <scheme val="minor"/>
    </font>
    <font>
      <b/>
      <sz val="11"/>
      <color theme="1"/>
      <name val="Book Antiqua"/>
      <family val="2"/>
      <scheme val="minor"/>
    </font>
    <font>
      <b/>
      <i/>
      <sz val="15"/>
      <color theme="5" tint="-0.499984740745262"/>
      <name val="Book Antiqua"/>
      <family val="2"/>
      <scheme val="minor"/>
    </font>
    <font>
      <b/>
      <i/>
      <sz val="8"/>
      <color theme="1"/>
      <name val="Book Antiqua"/>
      <family val="2"/>
      <scheme val="minor"/>
    </font>
    <font>
      <b/>
      <sz val="10"/>
      <color theme="1"/>
      <name val="Book Antiqua"/>
      <family val="2"/>
      <scheme val="minor"/>
    </font>
    <font>
      <b/>
      <sz val="8"/>
      <name val="Tahoma"/>
      <family val="2"/>
    </font>
    <font>
      <b/>
      <sz val="9"/>
      <color theme="1"/>
      <name val="Book Antiqua"/>
      <family val="2"/>
      <scheme val="minor"/>
    </font>
    <font>
      <sz val="9"/>
      <color theme="1"/>
      <name val="Book Antiqua"/>
      <family val="2"/>
      <scheme val="minor"/>
    </font>
    <font>
      <sz val="9"/>
      <color theme="1"/>
      <name val="Lucida Sans"/>
      <family val="1"/>
      <scheme val="major"/>
    </font>
    <font>
      <sz val="10"/>
      <color theme="1"/>
      <name val="Book Antiqua"/>
      <family val="2"/>
      <scheme val="minor"/>
    </font>
    <font>
      <b/>
      <sz val="9"/>
      <color theme="1"/>
      <name val="Lucida Sans"/>
      <family val="1"/>
      <scheme val="major"/>
    </font>
    <font>
      <sz val="8"/>
      <color theme="1"/>
      <name val="Book Antiqua"/>
      <family val="2"/>
      <scheme val="minor"/>
    </font>
    <font>
      <b/>
      <i/>
      <sz val="9"/>
      <color theme="1"/>
      <name val="Lucida Sans"/>
      <family val="1"/>
      <scheme val="major"/>
    </font>
    <font>
      <b/>
      <sz val="9"/>
      <color theme="5" tint="-0.249977111117893"/>
      <name val="Book Antiqua"/>
      <family val="2"/>
      <scheme val="minor"/>
    </font>
    <font>
      <sz val="9"/>
      <color theme="5" tint="-0.249977111117893"/>
      <name val="Lucida Sans"/>
      <family val="1"/>
      <scheme val="major"/>
    </font>
    <font>
      <i/>
      <sz val="9"/>
      <color theme="1"/>
      <name val="Lucida Sans"/>
      <family val="1"/>
      <scheme val="major"/>
    </font>
    <font>
      <sz val="9"/>
      <color theme="5" tint="-0.249977111117893"/>
      <name val="Book Antiqua"/>
      <family val="2"/>
      <scheme val="minor"/>
    </font>
    <font>
      <sz val="11"/>
      <color theme="5" tint="-0.249977111117893"/>
      <name val="Book Antiqua"/>
      <family val="2"/>
      <scheme val="minor"/>
    </font>
    <font>
      <sz val="9"/>
      <color theme="0" tint="-4.9989318521683403E-2"/>
      <name val="Book Antiqua"/>
      <family val="2"/>
      <scheme val="minor"/>
    </font>
    <font>
      <b/>
      <i/>
      <sz val="8"/>
      <color theme="5" tint="-0.249977111117893"/>
      <name val="Tahoma"/>
      <family val="2"/>
    </font>
    <font>
      <b/>
      <i/>
      <sz val="8"/>
      <color theme="5" tint="-0.249977111117893"/>
      <name val="Book Antiqua"/>
      <family val="2"/>
      <scheme val="minor"/>
    </font>
    <font>
      <b/>
      <sz val="11"/>
      <color theme="5" tint="-0.249977111117893"/>
      <name val="Book Antiqua"/>
      <family val="2"/>
      <scheme val="minor"/>
    </font>
    <font>
      <b/>
      <sz val="11"/>
      <color theme="5" tint="-0.499984740745262"/>
      <name val="Tahoma"/>
      <family val="2"/>
    </font>
    <font>
      <sz val="7.5"/>
      <color theme="1"/>
      <name val="Tahoma"/>
      <family val="2"/>
    </font>
    <font>
      <b/>
      <sz val="8"/>
      <color theme="5" tint="-0.499984740745262"/>
      <name val="Tahoma"/>
      <family val="2"/>
    </font>
    <font>
      <b/>
      <sz val="9"/>
      <color theme="5" tint="-0.499984740745262"/>
      <name val="Book Antiqua"/>
      <family val="2"/>
      <scheme val="minor"/>
    </font>
    <font>
      <b/>
      <sz val="11"/>
      <color theme="5" tint="-0.499984740745262"/>
      <name val="Book Antiqua"/>
      <family val="2"/>
      <scheme val="minor"/>
    </font>
    <font>
      <sz val="8"/>
      <color theme="0" tint="-4.9989318521683403E-2"/>
      <name val="Tahoma"/>
      <family val="2"/>
    </font>
    <font>
      <b/>
      <sz val="11"/>
      <color theme="1"/>
      <name val="Levenim MT"/>
      <charset val="177"/>
    </font>
    <font>
      <b/>
      <sz val="8"/>
      <color theme="0"/>
      <name val="Levenim MT"/>
      <charset val="177"/>
    </font>
    <font>
      <sz val="9"/>
      <color theme="1"/>
      <name val="Levenim MT"/>
      <charset val="177"/>
    </font>
    <font>
      <sz val="9"/>
      <color theme="0"/>
      <name val="Tahoma"/>
      <family val="2"/>
    </font>
    <font>
      <sz val="11"/>
      <color theme="0" tint="-0.249977111117893"/>
      <name val="Tahoma"/>
      <family val="2"/>
    </font>
    <font>
      <sz val="8"/>
      <color theme="0" tint="-0.249977111117893"/>
      <name val="Tahoma"/>
      <family val="2"/>
    </font>
    <font>
      <b/>
      <sz val="9"/>
      <color theme="1"/>
      <name val="Tahoma"/>
      <family val="2"/>
    </font>
    <font>
      <b/>
      <sz val="8"/>
      <color theme="4" tint="0.79998168889431442"/>
      <name val="Tahoma"/>
      <family val="2"/>
    </font>
    <font>
      <sz val="20"/>
      <color theme="4" tint="0.79998168889431442"/>
      <name val="Tahoma"/>
      <family val="2"/>
    </font>
    <font>
      <b/>
      <sz val="9"/>
      <color theme="4" tint="0.79998168889431442"/>
      <name val="Tahoma"/>
      <family val="2"/>
    </font>
    <font>
      <sz val="9"/>
      <color indexed="8"/>
      <name val="Tahoma"/>
      <family val="2"/>
    </font>
    <font>
      <b/>
      <sz val="8"/>
      <color theme="4" tint="0.79998168889431442"/>
      <name val="Leelawadee"/>
      <family val="2"/>
    </font>
    <font>
      <b/>
      <sz val="8"/>
      <color theme="1" tint="0.249977111117893"/>
      <name val="Tahoma"/>
      <family val="2"/>
    </font>
    <font>
      <sz val="20"/>
      <color theme="4" tint="0.79998168889431442"/>
      <name val="Leelawadee"/>
      <family val="2"/>
    </font>
    <font>
      <u/>
      <sz val="10"/>
      <color theme="1" tint="4.9989318521683403E-2"/>
      <name val="Book Antiqua"/>
      <family val="1"/>
    </font>
    <font>
      <u/>
      <sz val="1"/>
      <color theme="1" tint="4.9989318521683403E-2"/>
      <name val="Book Antiqua"/>
      <family val="1"/>
    </font>
    <font>
      <sz val="8"/>
      <color theme="4" tint="0.79998168889431442"/>
      <name val="Leelawadee"/>
      <family val="2"/>
    </font>
    <font>
      <sz val="8"/>
      <color theme="4" tint="0.79998168889431442"/>
      <name val="Tahoma"/>
      <family val="2"/>
    </font>
    <font>
      <sz val="9"/>
      <color indexed="8"/>
      <name val="Levenim MT"/>
      <charset val="177"/>
    </font>
    <font>
      <u/>
      <sz val="10"/>
      <color theme="1" tint="0.14999847407452621"/>
      <name val="Book Antiqua"/>
      <family val="1"/>
    </font>
    <font>
      <b/>
      <sz val="9"/>
      <color theme="0"/>
      <name val="Leelawadee"/>
      <family val="2"/>
    </font>
    <font>
      <sz val="20"/>
      <color theme="4" tint="0.79998168889431442"/>
      <name val="Levenim MT"/>
      <charset val="177"/>
    </font>
    <font>
      <u/>
      <sz val="10"/>
      <color theme="4" tint="0.39997558519241921"/>
      <name val="Book Antiqua"/>
      <family val="1"/>
    </font>
    <font>
      <b/>
      <sz val="8"/>
      <color theme="4" tint="0.79998168889431442"/>
      <name val="Levenim MT"/>
      <charset val="177"/>
    </font>
  </fonts>
  <fills count="3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gradientFill degree="270">
        <stop position="0">
          <color theme="0"/>
        </stop>
        <stop position="1">
          <color theme="3" tint="0.80001220740379042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theme="6" tint="0.59999389629810485"/>
        <bgColor indexed="5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5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5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56"/>
      </patternFill>
    </fill>
    <fill>
      <patternFill patternType="solid">
        <fgColor theme="2"/>
        <bgColor indexed="56"/>
      </patternFill>
    </fill>
    <fill>
      <gradientFill degree="90">
        <stop position="0">
          <color theme="0"/>
        </stop>
        <stop position="1">
          <color theme="6" tint="0.40000610370189521"/>
        </stop>
      </gradient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1" tint="0.49803155613879818"/>
        </stop>
        <stop position="1">
          <color theme="1" tint="0.25098422193060094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darkGrid">
        <fgColor theme="1" tint="0.34998626667073579"/>
        <bgColor theme="1" tint="0.14996795556505021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patternFill patternType="darkGrid">
        <fgColor theme="1" tint="0.34998626667073579"/>
        <bgColor theme="3" tint="0.79998168889431442"/>
      </patternFill>
    </fill>
    <fill>
      <patternFill patternType="darkUp">
        <fgColor theme="1" tint="0.24994659260841701"/>
        <bgColor theme="0" tint="-0.499984740745262"/>
      </patternFill>
    </fill>
    <fill>
      <patternFill patternType="solid">
        <fgColor theme="0" tint="-4.9989318521683403E-2"/>
        <bgColor theme="1" tint="0.24994659260841701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0"/>
        <bgColor theme="1" tint="0.24994659260841701"/>
      </patternFill>
    </fill>
    <fill>
      <patternFill patternType="solid">
        <fgColor theme="2"/>
        <bgColor theme="0"/>
      </patternFill>
    </fill>
    <fill>
      <patternFill patternType="solid">
        <fgColor theme="2"/>
        <bgColor theme="1" tint="0.24994659260841701"/>
      </patternFill>
    </fill>
  </fills>
  <borders count="6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 style="dashed">
        <color theme="0" tint="-0.499984740745262"/>
      </top>
      <bottom style="thin">
        <color theme="0" tint="-0.14996795556505021"/>
      </bottom>
      <diagonal/>
    </border>
    <border>
      <left/>
      <right/>
      <top style="dashed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14993743705557422"/>
      </bottom>
      <diagonal/>
    </border>
    <border>
      <left/>
      <right/>
      <top style="thin">
        <color theme="0" tint="-0.49998474074526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/>
      <top/>
      <bottom style="thin">
        <color theme="0" tint="-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/>
      </bottom>
      <diagonal/>
    </border>
    <border>
      <left/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</borders>
  <cellStyleXfs count="10">
    <xf numFmtId="0" fontId="0" fillId="0" borderId="0"/>
    <xf numFmtId="0" fontId="3" fillId="0" borderId="0"/>
    <xf numFmtId="0" fontId="5" fillId="2" borderId="0" applyNumberFormat="0" applyBorder="0" applyAlignment="0" applyProtection="0"/>
    <xf numFmtId="0" fontId="8" fillId="4" borderId="1" applyNumberFormat="0" applyAlignment="0" applyProtection="0"/>
    <xf numFmtId="165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7" fillId="3" borderId="1" applyNumberFormat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6" fillId="0" borderId="0" applyFont="0" applyFill="0" applyBorder="0" applyAlignment="0" applyProtection="0"/>
  </cellStyleXfs>
  <cellXfs count="974">
    <xf numFmtId="0" fontId="0" fillId="0" borderId="0" xfId="0"/>
    <xf numFmtId="0" fontId="9" fillId="5" borderId="0" xfId="1" applyFont="1" applyFill="1"/>
    <xf numFmtId="0" fontId="12" fillId="5" borderId="0" xfId="1" applyFont="1" applyFill="1"/>
    <xf numFmtId="0" fontId="12" fillId="0" borderId="0" xfId="1" applyFont="1" applyFill="1" applyBorder="1"/>
    <xf numFmtId="0" fontId="12" fillId="0" borderId="0" xfId="1" applyFont="1" applyFill="1"/>
    <xf numFmtId="0" fontId="13" fillId="7" borderId="4" xfId="1" applyFont="1" applyFill="1" applyBorder="1" applyAlignment="1">
      <alignment horizontal="right" vertical="center"/>
    </xf>
    <xf numFmtId="0" fontId="15" fillId="7" borderId="4" xfId="1" applyFont="1" applyFill="1" applyBorder="1" applyAlignment="1">
      <alignment horizontal="right" vertical="center"/>
    </xf>
    <xf numFmtId="0" fontId="13" fillId="8" borderId="0" xfId="1" applyFont="1" applyFill="1" applyBorder="1" applyAlignment="1">
      <alignment horizontal="right" vertical="center"/>
    </xf>
    <xf numFmtId="0" fontId="15" fillId="9" borderId="5" xfId="1" applyFont="1" applyFill="1" applyBorder="1" applyAlignment="1">
      <alignment horizontal="right" vertical="center"/>
    </xf>
    <xf numFmtId="0" fontId="15" fillId="8" borderId="0" xfId="1" applyFont="1" applyFill="1" applyBorder="1" applyAlignment="1">
      <alignment horizontal="right" vertical="center"/>
    </xf>
    <xf numFmtId="0" fontId="9" fillId="10" borderId="2" xfId="1" applyFont="1" applyFill="1" applyBorder="1"/>
    <xf numFmtId="3" fontId="9" fillId="10" borderId="5" xfId="1" applyNumberFormat="1" applyFont="1" applyFill="1" applyBorder="1"/>
    <xf numFmtId="3" fontId="9" fillId="8" borderId="0" xfId="1" applyNumberFormat="1" applyFont="1" applyFill="1" applyBorder="1"/>
    <xf numFmtId="0" fontId="9" fillId="8" borderId="5" xfId="1" applyFont="1" applyFill="1" applyBorder="1"/>
    <xf numFmtId="3" fontId="9" fillId="8" borderId="5" xfId="1" applyNumberFormat="1" applyFont="1" applyFill="1" applyBorder="1"/>
    <xf numFmtId="0" fontId="9" fillId="10" borderId="5" xfId="1" applyFont="1" applyFill="1" applyBorder="1"/>
    <xf numFmtId="0" fontId="10" fillId="10" borderId="5" xfId="1" applyFont="1" applyFill="1" applyBorder="1"/>
    <xf numFmtId="3" fontId="16" fillId="10" borderId="5" xfId="1" applyNumberFormat="1" applyFont="1" applyFill="1" applyBorder="1"/>
    <xf numFmtId="3" fontId="16" fillId="8" borderId="0" xfId="1" applyNumberFormat="1" applyFont="1" applyFill="1" applyBorder="1"/>
    <xf numFmtId="0" fontId="10" fillId="8" borderId="5" xfId="1" applyFont="1" applyFill="1" applyBorder="1"/>
    <xf numFmtId="3" fontId="16" fillId="8" borderId="5" xfId="1" applyNumberFormat="1" applyFont="1" applyFill="1" applyBorder="1"/>
    <xf numFmtId="0" fontId="9" fillId="8" borderId="0" xfId="1" applyFont="1" applyFill="1" applyBorder="1" applyAlignment="1">
      <alignment vertical="center" textRotation="90"/>
    </xf>
    <xf numFmtId="0" fontId="11" fillId="10" borderId="5" xfId="1" applyFont="1" applyFill="1" applyBorder="1"/>
    <xf numFmtId="3" fontId="17" fillId="10" borderId="5" xfId="1" applyNumberFormat="1" applyFont="1" applyFill="1" applyBorder="1"/>
    <xf numFmtId="3" fontId="18" fillId="8" borderId="0" xfId="1" applyNumberFormat="1" applyFont="1" applyFill="1" applyBorder="1"/>
    <xf numFmtId="1" fontId="19" fillId="8" borderId="5" xfId="1" applyNumberFormat="1" applyFont="1" applyFill="1" applyBorder="1"/>
    <xf numFmtId="0" fontId="20" fillId="8" borderId="5" xfId="1" applyFont="1" applyFill="1" applyBorder="1"/>
    <xf numFmtId="0" fontId="19" fillId="8" borderId="0" xfId="1" applyFont="1" applyFill="1" applyBorder="1" applyAlignment="1">
      <alignment vertical="center" textRotation="90"/>
    </xf>
    <xf numFmtId="0" fontId="11" fillId="8" borderId="5" xfId="1" applyFont="1" applyFill="1" applyBorder="1"/>
    <xf numFmtId="3" fontId="17" fillId="8" borderId="5" xfId="1" applyNumberFormat="1" applyFont="1" applyFill="1" applyBorder="1"/>
    <xf numFmtId="0" fontId="12" fillId="11" borderId="0" xfId="1" applyFont="1" applyFill="1" applyBorder="1"/>
    <xf numFmtId="0" fontId="9" fillId="11" borderId="0" xfId="1" applyFont="1" applyFill="1" applyBorder="1"/>
    <xf numFmtId="3" fontId="9" fillId="11" borderId="0" xfId="1" applyNumberFormat="1" applyFont="1" applyFill="1" applyBorder="1"/>
    <xf numFmtId="0" fontId="9" fillId="0" borderId="0" xfId="1" applyFont="1" applyFill="1"/>
    <xf numFmtId="3" fontId="9" fillId="0" borderId="0" xfId="1" applyNumberFormat="1" applyFont="1" applyFill="1"/>
    <xf numFmtId="0" fontId="19" fillId="0" borderId="0" xfId="1" applyFont="1" applyFill="1" applyBorder="1"/>
    <xf numFmtId="3" fontId="18" fillId="0" borderId="0" xfId="1" applyNumberFormat="1" applyFont="1" applyFill="1" applyBorder="1"/>
    <xf numFmtId="0" fontId="22" fillId="6" borderId="3" xfId="1" applyFont="1" applyFill="1" applyBorder="1"/>
    <xf numFmtId="0" fontId="23" fillId="6" borderId="3" xfId="1" applyFont="1" applyFill="1" applyBorder="1" applyAlignment="1">
      <alignment vertical="center"/>
    </xf>
    <xf numFmtId="0" fontId="25" fillId="6" borderId="3" xfId="1" applyFont="1" applyFill="1" applyBorder="1" applyAlignment="1">
      <alignment horizontal="right"/>
    </xf>
    <xf numFmtId="0" fontId="15" fillId="7" borderId="4" xfId="1" applyFont="1" applyFill="1" applyBorder="1" applyAlignment="1">
      <alignment horizontal="left" vertical="center"/>
    </xf>
    <xf numFmtId="0" fontId="13" fillId="9" borderId="0" xfId="1" applyFont="1" applyFill="1" applyBorder="1" applyAlignment="1">
      <alignment horizontal="right" vertical="center"/>
    </xf>
    <xf numFmtId="0" fontId="15" fillId="9" borderId="0" xfId="1" applyFont="1" applyFill="1" applyBorder="1" applyAlignment="1">
      <alignment horizontal="left" vertical="center"/>
    </xf>
    <xf numFmtId="0" fontId="15" fillId="9" borderId="0" xfId="1" applyFont="1" applyFill="1" applyBorder="1" applyAlignment="1">
      <alignment horizontal="right" vertical="center"/>
    </xf>
    <xf numFmtId="0" fontId="15" fillId="12" borderId="7" xfId="1" applyFont="1" applyFill="1" applyBorder="1" applyAlignment="1">
      <alignment horizontal="left" vertical="center"/>
    </xf>
    <xf numFmtId="0" fontId="12" fillId="8" borderId="0" xfId="1" applyFont="1" applyFill="1" applyBorder="1"/>
    <xf numFmtId="0" fontId="12" fillId="6" borderId="3" xfId="1" applyFont="1" applyFill="1" applyBorder="1"/>
    <xf numFmtId="0" fontId="9" fillId="5" borderId="0" xfId="1" applyFont="1" applyFill="1" applyAlignment="1">
      <alignment horizontal="right"/>
    </xf>
    <xf numFmtId="0" fontId="22" fillId="6" borderId="0" xfId="1" applyFont="1" applyFill="1" applyBorder="1"/>
    <xf numFmtId="0" fontId="23" fillId="6" borderId="0" xfId="1" applyFont="1" applyFill="1" applyBorder="1" applyAlignment="1">
      <alignment vertical="center"/>
    </xf>
    <xf numFmtId="0" fontId="25" fillId="6" borderId="0" xfId="1" applyFont="1" applyFill="1" applyBorder="1" applyAlignment="1">
      <alignment horizontal="right"/>
    </xf>
    <xf numFmtId="10" fontId="9" fillId="8" borderId="0" xfId="1" applyNumberFormat="1" applyFont="1" applyFill="1" applyBorder="1"/>
    <xf numFmtId="0" fontId="19" fillId="13" borderId="7" xfId="1" applyFont="1" applyFill="1" applyBorder="1"/>
    <xf numFmtId="0" fontId="11" fillId="8" borderId="0" xfId="1" applyFont="1" applyFill="1" applyBorder="1" applyAlignment="1">
      <alignment vertical="center" textRotation="90"/>
    </xf>
    <xf numFmtId="0" fontId="25" fillId="6" borderId="3" xfId="1" applyFont="1" applyFill="1" applyBorder="1" applyAlignment="1"/>
    <xf numFmtId="0" fontId="19" fillId="12" borderId="15" xfId="1" applyFont="1" applyFill="1" applyBorder="1" applyAlignment="1">
      <alignment horizontal="left" vertical="center"/>
    </xf>
    <xf numFmtId="0" fontId="9" fillId="8" borderId="16" xfId="1" applyFont="1" applyFill="1" applyBorder="1"/>
    <xf numFmtId="3" fontId="19" fillId="8" borderId="0" xfId="1" applyNumberFormat="1" applyFont="1" applyFill="1" applyBorder="1"/>
    <xf numFmtId="0" fontId="27" fillId="9" borderId="0" xfId="1" applyFont="1" applyFill="1" applyBorder="1" applyAlignment="1">
      <alignment horizontal="right" vertical="center"/>
    </xf>
    <xf numFmtId="0" fontId="19" fillId="12" borderId="14" xfId="1" applyFont="1" applyFill="1" applyBorder="1" applyAlignment="1">
      <alignment horizontal="left" vertical="center"/>
    </xf>
    <xf numFmtId="0" fontId="19" fillId="12" borderId="7" xfId="1" applyFont="1" applyFill="1" applyBorder="1" applyAlignment="1">
      <alignment horizontal="left" vertical="center"/>
    </xf>
    <xf numFmtId="0" fontId="10" fillId="8" borderId="0" xfId="1" applyFont="1" applyFill="1" applyBorder="1" applyAlignment="1">
      <alignment vertical="center" textRotation="90"/>
    </xf>
    <xf numFmtId="0" fontId="9" fillId="10" borderId="16" xfId="1" applyFont="1" applyFill="1" applyBorder="1"/>
    <xf numFmtId="0" fontId="10" fillId="8" borderId="19" xfId="1" applyFont="1" applyFill="1" applyBorder="1"/>
    <xf numFmtId="0" fontId="10" fillId="10" borderId="19" xfId="1" applyFont="1" applyFill="1" applyBorder="1"/>
    <xf numFmtId="0" fontId="9" fillId="9" borderId="0" xfId="1" applyFont="1" applyFill="1" applyBorder="1" applyAlignment="1">
      <alignment horizontal="right" vertical="center"/>
    </xf>
    <xf numFmtId="3" fontId="10" fillId="8" borderId="0" xfId="1" applyNumberFormat="1" applyFont="1" applyFill="1" applyBorder="1"/>
    <xf numFmtId="0" fontId="25" fillId="6" borderId="0" xfId="1" applyFont="1" applyFill="1" applyBorder="1" applyAlignment="1"/>
    <xf numFmtId="0" fontId="13" fillId="8" borderId="0" xfId="1" applyFont="1" applyFill="1" applyBorder="1" applyAlignment="1">
      <alignment vertical="center"/>
    </xf>
    <xf numFmtId="0" fontId="9" fillId="8" borderId="20" xfId="1" applyFont="1" applyFill="1" applyBorder="1"/>
    <xf numFmtId="0" fontId="19" fillId="13" borderId="14" xfId="1" applyFont="1" applyFill="1" applyBorder="1"/>
    <xf numFmtId="2" fontId="9" fillId="8" borderId="0" xfId="1" applyNumberFormat="1" applyFont="1" applyFill="1" applyBorder="1"/>
    <xf numFmtId="4" fontId="9" fillId="8" borderId="0" xfId="1" applyNumberFormat="1" applyFont="1" applyFill="1" applyBorder="1"/>
    <xf numFmtId="0" fontId="19" fillId="0" borderId="0" xfId="1" applyFont="1" applyFill="1" applyBorder="1" applyAlignment="1">
      <alignment vertical="center" textRotation="90"/>
    </xf>
    <xf numFmtId="0" fontId="9" fillId="0" borderId="0" xfId="1" applyFont="1" applyFill="1" applyBorder="1"/>
    <xf numFmtId="2" fontId="9" fillId="0" borderId="0" xfId="1" applyNumberFormat="1" applyFont="1" applyFill="1" applyBorder="1"/>
    <xf numFmtId="0" fontId="9" fillId="0" borderId="0" xfId="1" applyFont="1" applyFill="1" applyBorder="1" applyAlignment="1">
      <alignment vertical="center" textRotation="90"/>
    </xf>
    <xf numFmtId="4" fontId="9" fillId="0" borderId="0" xfId="1" applyNumberFormat="1" applyFont="1" applyFill="1" applyBorder="1"/>
    <xf numFmtId="10" fontId="9" fillId="0" borderId="0" xfId="1" applyNumberFormat="1" applyFont="1" applyFill="1" applyBorder="1"/>
    <xf numFmtId="0" fontId="24" fillId="6" borderId="3" xfId="1" applyFont="1" applyFill="1" applyBorder="1" applyAlignment="1">
      <alignment vertical="center"/>
    </xf>
    <xf numFmtId="0" fontId="9" fillId="10" borderId="12" xfId="1" applyFont="1" applyFill="1" applyBorder="1"/>
    <xf numFmtId="0" fontId="15" fillId="14" borderId="4" xfId="1" applyFont="1" applyFill="1" applyBorder="1" applyAlignment="1">
      <alignment horizontal="right" vertical="center"/>
    </xf>
    <xf numFmtId="0" fontId="19" fillId="12" borderId="7" xfId="1" applyFont="1" applyFill="1" applyBorder="1" applyAlignment="1">
      <alignment horizontal="right" vertical="center"/>
    </xf>
    <xf numFmtId="0" fontId="19" fillId="0" borderId="0" xfId="1" applyFont="1" applyFill="1" applyBorder="1" applyAlignment="1">
      <alignment horizontal="right" vertical="center"/>
    </xf>
    <xf numFmtId="3" fontId="9" fillId="10" borderId="2" xfId="1" applyNumberFormat="1" applyFont="1" applyFill="1" applyBorder="1"/>
    <xf numFmtId="3" fontId="28" fillId="10" borderId="5" xfId="1" applyNumberFormat="1" applyFont="1" applyFill="1" applyBorder="1"/>
    <xf numFmtId="3" fontId="28" fillId="8" borderId="5" xfId="1" applyNumberFormat="1" applyFont="1" applyFill="1" applyBorder="1"/>
    <xf numFmtId="0" fontId="29" fillId="8" borderId="5" xfId="1" applyFont="1" applyFill="1" applyBorder="1"/>
    <xf numFmtId="0" fontId="15" fillId="12" borderId="7" xfId="1" applyFont="1" applyFill="1" applyBorder="1" applyAlignment="1">
      <alignment horizontal="right" vertical="center"/>
    </xf>
    <xf numFmtId="0" fontId="19" fillId="12" borderId="4" xfId="1" applyFont="1" applyFill="1" applyBorder="1" applyAlignment="1">
      <alignment horizontal="right" vertical="center"/>
    </xf>
    <xf numFmtId="10" fontId="9" fillId="9" borderId="5" xfId="1" applyNumberFormat="1" applyFont="1" applyFill="1" applyBorder="1" applyAlignment="1">
      <alignment horizontal="right" vertical="center"/>
    </xf>
    <xf numFmtId="0" fontId="19" fillId="9" borderId="5" xfId="1" applyFont="1" applyFill="1" applyBorder="1" applyAlignment="1">
      <alignment horizontal="right" vertical="center"/>
    </xf>
    <xf numFmtId="3" fontId="10" fillId="8" borderId="5" xfId="1" applyNumberFormat="1" applyFont="1" applyFill="1" applyBorder="1"/>
    <xf numFmtId="0" fontId="9" fillId="10" borderId="20" xfId="1" applyFont="1" applyFill="1" applyBorder="1"/>
    <xf numFmtId="0" fontId="10" fillId="10" borderId="3" xfId="1" applyFont="1" applyFill="1" applyBorder="1"/>
    <xf numFmtId="3" fontId="10" fillId="10" borderId="3" xfId="1" applyNumberFormat="1" applyFont="1" applyFill="1" applyBorder="1"/>
    <xf numFmtId="0" fontId="10" fillId="8" borderId="3" xfId="1" applyFont="1" applyFill="1" applyBorder="1"/>
    <xf numFmtId="3" fontId="10" fillId="8" borderId="3" xfId="1" applyNumberFormat="1" applyFont="1" applyFill="1" applyBorder="1"/>
    <xf numFmtId="10" fontId="9" fillId="15" borderId="5" xfId="1" applyNumberFormat="1" applyFont="1" applyFill="1" applyBorder="1" applyAlignment="1">
      <alignment horizontal="right" vertical="center"/>
    </xf>
    <xf numFmtId="0" fontId="19" fillId="15" borderId="5" xfId="1" applyFont="1" applyFill="1" applyBorder="1" applyAlignment="1">
      <alignment horizontal="right" vertical="center"/>
    </xf>
    <xf numFmtId="0" fontId="9" fillId="8" borderId="2" xfId="1" applyFont="1" applyFill="1" applyBorder="1"/>
    <xf numFmtId="3" fontId="9" fillId="8" borderId="2" xfId="1" applyNumberFormat="1" applyFont="1" applyFill="1" applyBorder="1"/>
    <xf numFmtId="0" fontId="11" fillId="8" borderId="22" xfId="1" applyFont="1" applyFill="1" applyBorder="1"/>
    <xf numFmtId="0" fontId="11" fillId="8" borderId="23" xfId="1" applyFont="1" applyFill="1" applyBorder="1"/>
    <xf numFmtId="3" fontId="11" fillId="8" borderId="23" xfId="1" applyNumberFormat="1" applyFont="1" applyFill="1" applyBorder="1"/>
    <xf numFmtId="3" fontId="9" fillId="8" borderId="23" xfId="1" applyNumberFormat="1" applyFont="1" applyFill="1" applyBorder="1"/>
    <xf numFmtId="0" fontId="11" fillId="10" borderId="17" xfId="1" applyFont="1" applyFill="1" applyBorder="1"/>
    <xf numFmtId="0" fontId="11" fillId="10" borderId="18" xfId="1" applyFont="1" applyFill="1" applyBorder="1"/>
    <xf numFmtId="3" fontId="11" fillId="10" borderId="18" xfId="1" applyNumberFormat="1" applyFont="1" applyFill="1" applyBorder="1"/>
    <xf numFmtId="0" fontId="24" fillId="6" borderId="0" xfId="1" applyFont="1" applyFill="1" applyBorder="1" applyAlignment="1">
      <alignment vertical="center"/>
    </xf>
    <xf numFmtId="0" fontId="19" fillId="13" borderId="15" xfId="1" applyFont="1" applyFill="1" applyBorder="1" applyAlignment="1">
      <alignment horizontal="left" vertical="center"/>
    </xf>
    <xf numFmtId="0" fontId="19" fillId="13" borderId="21" xfId="1" applyFont="1" applyFill="1" applyBorder="1" applyAlignment="1">
      <alignment horizontal="right" vertical="center"/>
    </xf>
    <xf numFmtId="1" fontId="15" fillId="8" borderId="24" xfId="1" applyNumberFormat="1" applyFont="1" applyFill="1" applyBorder="1" applyAlignment="1">
      <alignment horizontal="right" vertical="center"/>
    </xf>
    <xf numFmtId="1" fontId="15" fillId="8" borderId="25" xfId="1" applyNumberFormat="1" applyFont="1" applyFill="1" applyBorder="1" applyAlignment="1">
      <alignment horizontal="right" vertical="center"/>
    </xf>
    <xf numFmtId="0" fontId="9" fillId="10" borderId="13" xfId="1" applyFont="1" applyFill="1" applyBorder="1"/>
    <xf numFmtId="10" fontId="9" fillId="10" borderId="2" xfId="1" applyNumberFormat="1" applyFont="1" applyFill="1" applyBorder="1"/>
    <xf numFmtId="0" fontId="9" fillId="8" borderId="12" xfId="1" applyFont="1" applyFill="1" applyBorder="1"/>
    <xf numFmtId="10" fontId="9" fillId="8" borderId="5" xfId="1" applyNumberFormat="1" applyFont="1" applyFill="1" applyBorder="1"/>
    <xf numFmtId="0" fontId="19" fillId="13" borderId="8" xfId="1" applyFont="1" applyFill="1" applyBorder="1"/>
    <xf numFmtId="1" fontId="19" fillId="10" borderId="7" xfId="1" applyNumberFormat="1" applyFont="1" applyFill="1" applyBorder="1"/>
    <xf numFmtId="0" fontId="9" fillId="8" borderId="13" xfId="1" applyFont="1" applyFill="1" applyBorder="1"/>
    <xf numFmtId="10" fontId="9" fillId="8" borderId="2" xfId="1" applyNumberFormat="1" applyFont="1" applyFill="1" applyBorder="1"/>
    <xf numFmtId="10" fontId="9" fillId="10" borderId="5" xfId="1" applyNumberFormat="1" applyFont="1" applyFill="1" applyBorder="1"/>
    <xf numFmtId="1" fontId="18" fillId="8" borderId="7" xfId="1" applyNumberFormat="1" applyFont="1" applyFill="1" applyBorder="1"/>
    <xf numFmtId="2" fontId="9" fillId="10" borderId="2" xfId="1" applyNumberFormat="1" applyFont="1" applyFill="1" applyBorder="1"/>
    <xf numFmtId="2" fontId="9" fillId="8" borderId="5" xfId="1" applyNumberFormat="1" applyFont="1" applyFill="1" applyBorder="1"/>
    <xf numFmtId="2" fontId="9" fillId="10" borderId="5" xfId="1" applyNumberFormat="1" applyFont="1" applyFill="1" applyBorder="1"/>
    <xf numFmtId="1" fontId="19" fillId="8" borderId="7" xfId="1" applyNumberFormat="1" applyFont="1" applyFill="1" applyBorder="1"/>
    <xf numFmtId="4" fontId="9" fillId="10" borderId="2" xfId="1" applyNumberFormat="1" applyFont="1" applyFill="1" applyBorder="1"/>
    <xf numFmtId="4" fontId="9" fillId="8" borderId="5" xfId="1" applyNumberFormat="1" applyFont="1" applyFill="1" applyBorder="1"/>
    <xf numFmtId="4" fontId="9" fillId="10" borderId="5" xfId="1" applyNumberFormat="1" applyFont="1" applyFill="1" applyBorder="1"/>
    <xf numFmtId="0" fontId="9" fillId="8" borderId="2" xfId="1" applyFont="1" applyFill="1" applyBorder="1" applyAlignment="1">
      <alignment vertical="center" textRotation="90"/>
    </xf>
    <xf numFmtId="4" fontId="9" fillId="8" borderId="2" xfId="1" applyNumberFormat="1" applyFont="1" applyFill="1" applyBorder="1"/>
    <xf numFmtId="3" fontId="9" fillId="8" borderId="11" xfId="1" applyNumberFormat="1" applyFont="1" applyFill="1" applyBorder="1" applyAlignment="1">
      <alignment horizontal="left"/>
    </xf>
    <xf numFmtId="2" fontId="9" fillId="8" borderId="11" xfId="1" applyNumberFormat="1" applyFont="1" applyFill="1" applyBorder="1" applyAlignment="1">
      <alignment horizontal="left"/>
    </xf>
    <xf numFmtId="2" fontId="9" fillId="10" borderId="11" xfId="1" applyNumberFormat="1" applyFont="1" applyFill="1" applyBorder="1" applyAlignment="1">
      <alignment horizontal="left"/>
    </xf>
    <xf numFmtId="0" fontId="11" fillId="0" borderId="0" xfId="1" applyFont="1" applyFill="1" applyAlignment="1">
      <alignment horizontal="left" readingOrder="1"/>
    </xf>
    <xf numFmtId="0" fontId="12" fillId="0" borderId="0" xfId="1" applyFont="1" applyFill="1" applyProtection="1"/>
    <xf numFmtId="0" fontId="15" fillId="9" borderId="0" xfId="1" applyFont="1" applyFill="1" applyBorder="1" applyAlignment="1" applyProtection="1">
      <alignment horizontal="left" vertical="center"/>
    </xf>
    <xf numFmtId="0" fontId="15" fillId="9" borderId="0" xfId="1" applyFont="1" applyFill="1" applyBorder="1" applyAlignment="1" applyProtection="1">
      <alignment horizontal="right" vertical="center"/>
    </xf>
    <xf numFmtId="0" fontId="11" fillId="8" borderId="0" xfId="1" applyFont="1" applyFill="1" applyBorder="1" applyAlignment="1" applyProtection="1">
      <alignment horizontal="left"/>
    </xf>
    <xf numFmtId="3" fontId="17" fillId="8" borderId="0" xfId="1" applyNumberFormat="1" applyFont="1" applyFill="1" applyBorder="1" applyAlignment="1" applyProtection="1">
      <alignment horizontal="left"/>
    </xf>
    <xf numFmtId="0" fontId="19" fillId="8" borderId="0" xfId="1" applyFont="1" applyFill="1" applyBorder="1" applyAlignment="1" applyProtection="1">
      <alignment horizontal="left"/>
    </xf>
    <xf numFmtId="0" fontId="35" fillId="9" borderId="0" xfId="1" applyFont="1" applyFill="1" applyBorder="1" applyAlignment="1" applyProtection="1">
      <alignment horizontal="left" vertical="center"/>
    </xf>
    <xf numFmtId="0" fontId="38" fillId="8" borderId="0" xfId="1" applyFont="1" applyFill="1" applyBorder="1" applyProtection="1"/>
    <xf numFmtId="0" fontId="39" fillId="8" borderId="0" xfId="1" applyFont="1" applyFill="1" applyBorder="1" applyProtection="1"/>
    <xf numFmtId="0" fontId="37" fillId="0" borderId="0" xfId="1" applyFont="1" applyFill="1" applyProtection="1"/>
    <xf numFmtId="0" fontId="45" fillId="0" borderId="0" xfId="7" applyFont="1" applyFill="1" applyAlignment="1" applyProtection="1"/>
    <xf numFmtId="0" fontId="9" fillId="8" borderId="0" xfId="8" applyFont="1" applyFill="1" applyBorder="1" applyAlignment="1" applyProtection="1">
      <alignment horizontal="left" vertical="center"/>
    </xf>
    <xf numFmtId="0" fontId="9" fillId="10" borderId="0" xfId="8" applyFont="1" applyFill="1" applyBorder="1" applyAlignment="1" applyProtection="1">
      <alignment horizontal="left" vertical="center"/>
    </xf>
    <xf numFmtId="0" fontId="2" fillId="5" borderId="0" xfId="8" applyFont="1" applyFill="1" applyAlignment="1">
      <alignment vertical="center"/>
    </xf>
    <xf numFmtId="0" fontId="49" fillId="5" borderId="0" xfId="8" applyFont="1" applyFill="1" applyAlignment="1">
      <alignment vertical="center"/>
    </xf>
    <xf numFmtId="0" fontId="2" fillId="0" borderId="0" xfId="8" applyAlignment="1">
      <alignment vertical="center"/>
    </xf>
    <xf numFmtId="0" fontId="2" fillId="8" borderId="0" xfId="8" applyFill="1" applyAlignment="1">
      <alignment vertical="center"/>
    </xf>
    <xf numFmtId="0" fontId="2" fillId="8" borderId="0" xfId="8" applyFill="1" applyBorder="1" applyAlignment="1" applyProtection="1">
      <alignment horizontal="left" vertical="center"/>
    </xf>
    <xf numFmtId="0" fontId="19" fillId="8" borderId="9" xfId="8" applyFont="1" applyFill="1" applyBorder="1" applyAlignment="1" applyProtection="1">
      <alignment horizontal="left" vertical="center"/>
    </xf>
    <xf numFmtId="0" fontId="51" fillId="8" borderId="9" xfId="8" applyFont="1" applyFill="1" applyBorder="1" applyAlignment="1" applyProtection="1">
      <alignment horizontal="left" vertical="center"/>
    </xf>
    <xf numFmtId="0" fontId="51" fillId="8" borderId="26" xfId="8" applyFont="1" applyFill="1" applyBorder="1" applyAlignment="1" applyProtection="1">
      <alignment horizontal="left" vertical="center"/>
    </xf>
    <xf numFmtId="3" fontId="50" fillId="8" borderId="0" xfId="8" applyNumberFormat="1" applyFont="1" applyFill="1" applyBorder="1" applyAlignment="1" applyProtection="1">
      <alignment horizontal="left" vertical="center"/>
    </xf>
    <xf numFmtId="0" fontId="50" fillId="8" borderId="6" xfId="8" applyFont="1" applyFill="1" applyBorder="1" applyAlignment="1" applyProtection="1">
      <alignment horizontal="left" vertical="center"/>
    </xf>
    <xf numFmtId="0" fontId="2" fillId="8" borderId="26" xfId="8" applyFont="1" applyFill="1" applyBorder="1" applyAlignment="1" applyProtection="1">
      <alignment horizontal="left" vertical="center"/>
    </xf>
    <xf numFmtId="0" fontId="2" fillId="8" borderId="27" xfId="8" applyFont="1" applyFill="1" applyBorder="1" applyAlignment="1" applyProtection="1">
      <alignment horizontal="left" vertical="center"/>
    </xf>
    <xf numFmtId="9" fontId="19" fillId="8" borderId="6" xfId="8" applyNumberFormat="1" applyFont="1" applyFill="1" applyBorder="1" applyAlignment="1" applyProtection="1">
      <alignment horizontal="left" vertical="center"/>
    </xf>
    <xf numFmtId="0" fontId="39" fillId="13" borderId="7" xfId="8" applyFont="1" applyFill="1" applyBorder="1" applyAlignment="1" applyProtection="1">
      <alignment horizontal="left" vertical="center"/>
    </xf>
    <xf numFmtId="0" fontId="48" fillId="13" borderId="7" xfId="8" applyFont="1" applyFill="1" applyBorder="1" applyAlignment="1">
      <alignment horizontal="left" vertical="center"/>
    </xf>
    <xf numFmtId="166" fontId="53" fillId="13" borderId="28" xfId="8" applyNumberFormat="1" applyFont="1" applyFill="1" applyBorder="1" applyAlignment="1" applyProtection="1">
      <alignment horizontal="left" vertical="center"/>
    </xf>
    <xf numFmtId="0" fontId="9" fillId="13" borderId="8" xfId="8" applyFont="1" applyFill="1" applyBorder="1" applyAlignment="1" applyProtection="1">
      <alignment horizontal="left" vertical="center"/>
    </xf>
    <xf numFmtId="0" fontId="48" fillId="13" borderId="28" xfId="8" applyFont="1" applyFill="1" applyBorder="1" applyAlignment="1" applyProtection="1">
      <alignment horizontal="left" vertical="center"/>
    </xf>
    <xf numFmtId="0" fontId="55" fillId="8" borderId="0" xfId="8" applyFont="1" applyFill="1" applyBorder="1" applyAlignment="1" applyProtection="1">
      <alignment horizontal="left" vertical="center"/>
    </xf>
    <xf numFmtId="0" fontId="61" fillId="8" borderId="0" xfId="8" applyFont="1" applyFill="1" applyBorder="1" applyAlignment="1" applyProtection="1">
      <alignment horizontal="left" vertical="center"/>
    </xf>
    <xf numFmtId="0" fontId="63" fillId="8" borderId="0" xfId="8" applyFont="1" applyFill="1" applyBorder="1" applyAlignment="1" applyProtection="1">
      <alignment horizontal="left" vertical="center"/>
    </xf>
    <xf numFmtId="3" fontId="54" fillId="13" borderId="7" xfId="8" applyNumberFormat="1" applyFont="1" applyFill="1" applyBorder="1" applyAlignment="1" applyProtection="1">
      <alignment horizontal="left" vertical="center"/>
    </xf>
    <xf numFmtId="0" fontId="2" fillId="13" borderId="28" xfId="8" applyFill="1" applyBorder="1" applyAlignment="1">
      <alignment horizontal="left" vertical="center"/>
    </xf>
    <xf numFmtId="0" fontId="2" fillId="13" borderId="28" xfId="8" applyFill="1" applyBorder="1" applyAlignment="1" applyProtection="1">
      <alignment horizontal="left" vertical="center"/>
    </xf>
    <xf numFmtId="0" fontId="10" fillId="8" borderId="0" xfId="8" applyFont="1" applyFill="1" applyBorder="1" applyAlignment="1" applyProtection="1">
      <alignment horizontal="left" vertical="center"/>
    </xf>
    <xf numFmtId="0" fontId="65" fillId="8" borderId="0" xfId="8" applyFont="1" applyFill="1" applyBorder="1" applyAlignment="1">
      <alignment horizontal="left" vertical="center"/>
    </xf>
    <xf numFmtId="3" fontId="9" fillId="13" borderId="7" xfId="8" applyNumberFormat="1" applyFont="1" applyFill="1" applyBorder="1" applyAlignment="1" applyProtection="1">
      <alignment horizontal="left" vertical="center"/>
    </xf>
    <xf numFmtId="1" fontId="54" fillId="13" borderId="28" xfId="8" applyNumberFormat="1" applyFont="1" applyFill="1" applyBorder="1" applyAlignment="1" applyProtection="1">
      <alignment horizontal="left" vertical="center"/>
    </xf>
    <xf numFmtId="0" fontId="29" fillId="8" borderId="0" xfId="8" applyFont="1" applyFill="1" applyBorder="1" applyAlignment="1" applyProtection="1">
      <alignment horizontal="left" vertical="center"/>
    </xf>
    <xf numFmtId="0" fontId="54" fillId="8" borderId="0" xfId="8" applyFont="1" applyFill="1" applyBorder="1" applyAlignment="1" applyProtection="1">
      <alignment horizontal="left" vertical="center"/>
    </xf>
    <xf numFmtId="3" fontId="74" fillId="8" borderId="0" xfId="8" applyNumberFormat="1" applyFont="1" applyFill="1" applyBorder="1" applyAlignment="1" applyProtection="1">
      <alignment horizontal="left" vertical="center"/>
    </xf>
    <xf numFmtId="0" fontId="2" fillId="0" borderId="0" xfId="8" applyAlignment="1" applyProtection="1">
      <alignment vertical="center"/>
    </xf>
    <xf numFmtId="0" fontId="2" fillId="0" borderId="0" xfId="8" applyFill="1" applyAlignment="1" applyProtection="1">
      <alignment vertical="center"/>
    </xf>
    <xf numFmtId="0" fontId="2" fillId="8" borderId="5" xfId="8" applyFill="1" applyBorder="1" applyAlignment="1" applyProtection="1">
      <alignment horizontal="left" vertical="center"/>
    </xf>
    <xf numFmtId="0" fontId="37" fillId="8" borderId="9" xfId="8" applyFont="1" applyFill="1" applyBorder="1" applyAlignment="1" applyProtection="1">
      <alignment horizontal="left" vertical="center"/>
    </xf>
    <xf numFmtId="3" fontId="54" fillId="8" borderId="9" xfId="8" applyNumberFormat="1" applyFont="1" applyFill="1" applyBorder="1" applyAlignment="1" applyProtection="1">
      <alignment horizontal="left" vertical="center"/>
      <protection locked="0"/>
    </xf>
    <xf numFmtId="1" fontId="54" fillId="8" borderId="9" xfId="8" applyNumberFormat="1" applyFont="1" applyFill="1" applyBorder="1" applyAlignment="1" applyProtection="1">
      <alignment horizontal="left" vertical="center"/>
    </xf>
    <xf numFmtId="0" fontId="55" fillId="8" borderId="9" xfId="8" applyNumberFormat="1" applyFont="1" applyFill="1" applyBorder="1" applyAlignment="1" applyProtection="1">
      <alignment horizontal="left" vertical="center"/>
    </xf>
    <xf numFmtId="0" fontId="55" fillId="8" borderId="9" xfId="8" applyFont="1" applyFill="1" applyBorder="1" applyAlignment="1" applyProtection="1">
      <alignment horizontal="left" vertical="center"/>
    </xf>
    <xf numFmtId="0" fontId="37" fillId="8" borderId="0" xfId="8" applyFont="1" applyFill="1" applyBorder="1" applyAlignment="1" applyProtection="1">
      <alignment horizontal="left" vertical="center"/>
    </xf>
    <xf numFmtId="0" fontId="56" fillId="8" borderId="0" xfId="8" applyFont="1" applyFill="1" applyBorder="1" applyAlignment="1" applyProtection="1">
      <alignment horizontal="left" vertical="center"/>
    </xf>
    <xf numFmtId="3" fontId="54" fillId="8" borderId="0" xfId="8" applyNumberFormat="1" applyFont="1" applyFill="1" applyBorder="1" applyAlignment="1" applyProtection="1">
      <alignment horizontal="left" vertical="center"/>
      <protection locked="0"/>
    </xf>
    <xf numFmtId="1" fontId="54" fillId="8" borderId="0" xfId="8" applyNumberFormat="1" applyFont="1" applyFill="1" applyBorder="1" applyAlignment="1" applyProtection="1">
      <alignment horizontal="left" vertical="center"/>
    </xf>
    <xf numFmtId="0" fontId="55" fillId="8" borderId="0" xfId="8" applyNumberFormat="1" applyFont="1" applyFill="1" applyBorder="1" applyAlignment="1" applyProtection="1">
      <alignment horizontal="left" vertical="center"/>
    </xf>
    <xf numFmtId="3" fontId="54" fillId="8" borderId="0" xfId="8" quotePrefix="1" applyNumberFormat="1" applyFont="1" applyFill="1" applyBorder="1" applyAlignment="1" applyProtection="1">
      <alignment horizontal="left" vertical="center"/>
      <protection locked="0"/>
    </xf>
    <xf numFmtId="3" fontId="54" fillId="8" borderId="0" xfId="8" applyNumberFormat="1" applyFont="1" applyFill="1" applyBorder="1" applyAlignment="1" applyProtection="1">
      <alignment horizontal="left" vertical="center" readingOrder="2"/>
      <protection locked="0"/>
    </xf>
    <xf numFmtId="0" fontId="37" fillId="10" borderId="0" xfId="8" applyFont="1" applyFill="1" applyBorder="1" applyAlignment="1" applyProtection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/>
      <protection locked="0"/>
    </xf>
    <xf numFmtId="1" fontId="55" fillId="10" borderId="0" xfId="8" applyNumberFormat="1" applyFont="1" applyFill="1" applyBorder="1" applyAlignment="1" applyProtection="1">
      <alignment horizontal="left" vertical="center"/>
    </xf>
    <xf numFmtId="0" fontId="55" fillId="10" borderId="0" xfId="8" applyFont="1" applyFill="1" applyBorder="1" applyAlignment="1" applyProtection="1">
      <alignment horizontal="left" vertical="center"/>
    </xf>
    <xf numFmtId="0" fontId="2" fillId="10" borderId="0" xfId="8" applyFont="1" applyFill="1" applyBorder="1" applyAlignment="1">
      <alignment horizontal="left" vertical="center"/>
    </xf>
    <xf numFmtId="0" fontId="9" fillId="8" borderId="0" xfId="8" applyFont="1" applyFill="1" applyBorder="1" applyAlignment="1">
      <alignment horizontal="left" vertical="center"/>
    </xf>
    <xf numFmtId="3" fontId="9" fillId="8" borderId="0" xfId="8" quotePrefix="1" applyNumberFormat="1" applyFont="1" applyFill="1" applyBorder="1" applyAlignment="1">
      <alignment horizontal="left" vertical="center"/>
    </xf>
    <xf numFmtId="3" fontId="9" fillId="8" borderId="0" xfId="8" applyNumberFormat="1" applyFont="1" applyFill="1" applyBorder="1" applyAlignment="1" applyProtection="1">
      <alignment horizontal="left" vertical="center"/>
      <protection locked="0"/>
    </xf>
    <xf numFmtId="3" fontId="9" fillId="8" borderId="0" xfId="8" applyNumberFormat="1" applyFont="1" applyFill="1" applyBorder="1" applyAlignment="1" applyProtection="1">
      <alignment horizontal="left" vertical="center"/>
    </xf>
    <xf numFmtId="1" fontId="55" fillId="8" borderId="0" xfId="8" applyNumberFormat="1" applyFont="1" applyFill="1" applyBorder="1" applyAlignment="1" applyProtection="1">
      <alignment horizontal="left" vertical="center"/>
    </xf>
    <xf numFmtId="0" fontId="57" fillId="8" borderId="0" xfId="8" applyFont="1" applyFill="1" applyBorder="1" applyAlignment="1" applyProtection="1">
      <alignment horizontal="left" vertical="center"/>
    </xf>
    <xf numFmtId="0" fontId="58" fillId="10" borderId="0" xfId="8" applyFont="1" applyFill="1" applyBorder="1" applyAlignment="1">
      <alignment horizontal="left" vertical="center"/>
    </xf>
    <xf numFmtId="0" fontId="54" fillId="8" borderId="0" xfId="8" applyFont="1" applyFill="1" applyBorder="1" applyAlignment="1">
      <alignment horizontal="left" vertical="center"/>
    </xf>
    <xf numFmtId="0" fontId="9" fillId="8" borderId="0" xfId="8" quotePrefix="1" applyFont="1" applyFill="1" applyBorder="1" applyAlignment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/>
    </xf>
    <xf numFmtId="1" fontId="54" fillId="10" borderId="0" xfId="8" applyNumberFormat="1" applyFont="1" applyFill="1" applyBorder="1" applyAlignment="1" applyProtection="1">
      <alignment horizontal="left" vertical="center"/>
    </xf>
    <xf numFmtId="0" fontId="55" fillId="10" borderId="0" xfId="8" applyNumberFormat="1" applyFont="1" applyFill="1" applyBorder="1" applyAlignment="1" applyProtection="1">
      <alignment horizontal="left" vertical="center"/>
    </xf>
    <xf numFmtId="0" fontId="57" fillId="10" borderId="0" xfId="8" applyFont="1" applyFill="1" applyBorder="1" applyAlignment="1" applyProtection="1">
      <alignment horizontal="left" vertical="center"/>
    </xf>
    <xf numFmtId="3" fontId="9" fillId="8" borderId="0" xfId="8" quotePrefix="1" applyNumberFormat="1" applyFont="1" applyFill="1" applyBorder="1" applyAlignment="1" applyProtection="1">
      <alignment horizontal="left" vertical="center"/>
    </xf>
    <xf numFmtId="1" fontId="50" fillId="8" borderId="0" xfId="8" applyNumberFormat="1" applyFont="1" applyFill="1" applyBorder="1" applyAlignment="1" applyProtection="1">
      <alignment horizontal="left" vertical="center"/>
    </xf>
    <xf numFmtId="0" fontId="59" fillId="8" borderId="0" xfId="8" applyNumberFormat="1" applyFont="1" applyFill="1" applyBorder="1" applyAlignment="1" applyProtection="1">
      <alignment horizontal="left" vertical="center"/>
    </xf>
    <xf numFmtId="0" fontId="41" fillId="8" borderId="0" xfId="8" applyFont="1" applyFill="1" applyBorder="1" applyAlignment="1" applyProtection="1">
      <alignment horizontal="left" vertical="center"/>
    </xf>
    <xf numFmtId="3" fontId="60" fillId="8" borderId="0" xfId="8" applyNumberFormat="1" applyFont="1" applyFill="1" applyBorder="1" applyAlignment="1" applyProtection="1">
      <alignment horizontal="left" vertical="center"/>
      <protection locked="0"/>
    </xf>
    <xf numFmtId="1" fontId="60" fillId="8" borderId="0" xfId="8" applyNumberFormat="1" applyFont="1" applyFill="1" applyBorder="1" applyAlignment="1" applyProtection="1">
      <alignment horizontal="left" vertical="center"/>
    </xf>
    <xf numFmtId="1" fontId="61" fillId="8" borderId="0" xfId="8" applyNumberFormat="1" applyFont="1" applyFill="1" applyBorder="1" applyAlignment="1" applyProtection="1">
      <alignment horizontal="left" vertical="center"/>
    </xf>
    <xf numFmtId="3" fontId="9" fillId="8" borderId="0" xfId="8" quotePrefix="1" applyNumberFormat="1" applyFont="1" applyFill="1" applyBorder="1" applyAlignment="1" applyProtection="1">
      <alignment horizontal="left" vertical="center"/>
      <protection locked="0"/>
    </xf>
    <xf numFmtId="0" fontId="2" fillId="8" borderId="0" xfId="8" applyFill="1" applyBorder="1" applyAlignment="1">
      <alignment horizontal="left" vertical="center"/>
    </xf>
    <xf numFmtId="1" fontId="53" fillId="8" borderId="0" xfId="8" applyNumberFormat="1" applyFont="1" applyFill="1" applyBorder="1" applyAlignment="1" applyProtection="1">
      <alignment horizontal="left" vertical="center"/>
    </xf>
    <xf numFmtId="0" fontId="62" fillId="8" borderId="0" xfId="8" applyNumberFormat="1" applyFont="1" applyFill="1" applyBorder="1" applyAlignment="1" applyProtection="1">
      <alignment horizontal="left" vertical="center"/>
    </xf>
    <xf numFmtId="3" fontId="60" fillId="8" borderId="0" xfId="8" applyNumberFormat="1" applyFont="1" applyFill="1" applyBorder="1" applyAlignment="1" applyProtection="1">
      <alignment horizontal="left" vertical="center"/>
    </xf>
    <xf numFmtId="0" fontId="41" fillId="10" borderId="2" xfId="8" applyFont="1" applyFill="1" applyBorder="1" applyAlignment="1" applyProtection="1">
      <alignment horizontal="left" vertical="center"/>
    </xf>
    <xf numFmtId="3" fontId="60" fillId="10" borderId="2" xfId="8" applyNumberFormat="1" applyFont="1" applyFill="1" applyBorder="1" applyAlignment="1" applyProtection="1">
      <alignment horizontal="left" vertical="center"/>
    </xf>
    <xf numFmtId="1" fontId="60" fillId="10" borderId="2" xfId="8" applyNumberFormat="1" applyFont="1" applyFill="1" applyBorder="1" applyAlignment="1" applyProtection="1">
      <alignment horizontal="left" vertical="center"/>
    </xf>
    <xf numFmtId="1" fontId="63" fillId="10" borderId="2" xfId="8" applyNumberFormat="1" applyFont="1" applyFill="1" applyBorder="1" applyAlignment="1" applyProtection="1">
      <alignment horizontal="left" vertical="center"/>
    </xf>
    <xf numFmtId="0" fontId="64" fillId="10" borderId="2" xfId="8" applyFont="1" applyFill="1" applyBorder="1" applyAlignment="1" applyProtection="1">
      <alignment horizontal="left" vertical="center"/>
    </xf>
    <xf numFmtId="0" fontId="63" fillId="10" borderId="2" xfId="8" applyFont="1" applyFill="1" applyBorder="1" applyAlignment="1" applyProtection="1">
      <alignment horizontal="left" vertical="center"/>
    </xf>
    <xf numFmtId="0" fontId="37" fillId="10" borderId="9" xfId="8" applyFont="1" applyFill="1" applyBorder="1" applyAlignment="1" applyProtection="1">
      <alignment horizontal="left" vertical="center"/>
    </xf>
    <xf numFmtId="3" fontId="9" fillId="10" borderId="9" xfId="8" applyNumberFormat="1" applyFont="1" applyFill="1" applyBorder="1" applyAlignment="1" applyProtection="1">
      <alignment horizontal="left" vertical="center"/>
    </xf>
    <xf numFmtId="1" fontId="54" fillId="10" borderId="9" xfId="8" applyNumberFormat="1" applyFont="1" applyFill="1" applyBorder="1" applyAlignment="1" applyProtection="1">
      <alignment horizontal="left" vertical="center"/>
    </xf>
    <xf numFmtId="3" fontId="54" fillId="10" borderId="9" xfId="8" applyNumberFormat="1" applyFont="1" applyFill="1" applyBorder="1" applyAlignment="1" applyProtection="1">
      <alignment horizontal="left" vertical="center"/>
    </xf>
    <xf numFmtId="0" fontId="2" fillId="10" borderId="9" xfId="8" applyFont="1" applyFill="1" applyBorder="1" applyAlignment="1" applyProtection="1">
      <alignment horizontal="left" vertical="center"/>
    </xf>
    <xf numFmtId="0" fontId="9" fillId="10" borderId="9" xfId="8" applyFont="1" applyFill="1" applyBorder="1" applyAlignment="1" applyProtection="1">
      <alignment horizontal="left" vertical="center"/>
    </xf>
    <xf numFmtId="0" fontId="54" fillId="10" borderId="0" xfId="8" applyNumberFormat="1" applyFont="1" applyFill="1" applyBorder="1" applyAlignment="1" applyProtection="1">
      <alignment horizontal="left" vertical="center"/>
    </xf>
    <xf numFmtId="0" fontId="2" fillId="10" borderId="0" xfId="8" applyFont="1" applyFill="1" applyBorder="1" applyAlignment="1" applyProtection="1">
      <alignment horizontal="left" vertical="center"/>
    </xf>
    <xf numFmtId="3" fontId="9" fillId="10" borderId="0" xfId="8" quotePrefix="1" applyNumberFormat="1" applyFont="1" applyFill="1" applyBorder="1" applyAlignment="1" applyProtection="1">
      <alignment horizontal="left" vertical="center"/>
    </xf>
    <xf numFmtId="0" fontId="2" fillId="8" borderId="0" xfId="8" applyFont="1" applyFill="1" applyBorder="1" applyAlignment="1" applyProtection="1">
      <alignment horizontal="left" vertical="center"/>
    </xf>
    <xf numFmtId="0" fontId="9" fillId="10" borderId="0" xfId="8" applyFont="1" applyFill="1" applyBorder="1" applyAlignment="1">
      <alignment horizontal="left" vertical="center"/>
    </xf>
    <xf numFmtId="0" fontId="9" fillId="10" borderId="0" xfId="8" quotePrefix="1" applyFont="1" applyFill="1" applyBorder="1" applyAlignment="1">
      <alignment horizontal="left" vertical="center"/>
    </xf>
    <xf numFmtId="0" fontId="2" fillId="10" borderId="0" xfId="8" applyFill="1" applyBorder="1" applyAlignment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 readingOrder="2"/>
    </xf>
    <xf numFmtId="3" fontId="11" fillId="8" borderId="0" xfId="8" applyNumberFormat="1" applyFont="1" applyFill="1" applyBorder="1" applyAlignment="1" applyProtection="1">
      <alignment horizontal="left" vertical="center"/>
    </xf>
    <xf numFmtId="1" fontId="63" fillId="8" borderId="0" xfId="8" applyNumberFormat="1" applyFont="1" applyFill="1" applyBorder="1" applyAlignment="1" applyProtection="1">
      <alignment horizontal="left" vertical="center"/>
    </xf>
    <xf numFmtId="0" fontId="64" fillId="8" borderId="0" xfId="8" applyFont="1" applyFill="1" applyBorder="1" applyAlignment="1" applyProtection="1">
      <alignment horizontal="left" vertical="center"/>
    </xf>
    <xf numFmtId="0" fontId="54" fillId="8" borderId="0" xfId="8" applyNumberFormat="1" applyFont="1" applyFill="1" applyBorder="1" applyAlignment="1" applyProtection="1">
      <alignment horizontal="left" vertical="center"/>
    </xf>
    <xf numFmtId="1" fontId="9" fillId="10" borderId="0" xfId="8" applyNumberFormat="1" applyFont="1" applyFill="1" applyBorder="1" applyAlignment="1" applyProtection="1">
      <alignment horizontal="left" vertical="center"/>
    </xf>
    <xf numFmtId="3" fontId="10" fillId="10" borderId="2" xfId="8" applyNumberFormat="1" applyFont="1" applyFill="1" applyBorder="1" applyAlignment="1" applyProtection="1">
      <alignment horizontal="left" vertical="center"/>
    </xf>
    <xf numFmtId="0" fontId="63" fillId="10" borderId="2" xfId="8" applyNumberFormat="1" applyFont="1" applyFill="1" applyBorder="1" applyAlignment="1" applyProtection="1">
      <alignment horizontal="left" vertical="center"/>
    </xf>
    <xf numFmtId="0" fontId="63" fillId="8" borderId="2" xfId="8" applyFont="1" applyFill="1" applyBorder="1" applyAlignment="1">
      <alignment horizontal="left" vertical="center"/>
    </xf>
    <xf numFmtId="0" fontId="2" fillId="8" borderId="0" xfId="8" applyFill="1" applyBorder="1" applyAlignment="1">
      <alignment vertical="center"/>
    </xf>
    <xf numFmtId="0" fontId="41" fillId="10" borderId="0" xfId="8" applyFont="1" applyFill="1" applyBorder="1" applyAlignment="1" applyProtection="1">
      <alignment horizontal="left" vertical="center"/>
    </xf>
    <xf numFmtId="3" fontId="11" fillId="10" borderId="0" xfId="8" applyNumberFormat="1" applyFont="1" applyFill="1" applyBorder="1" applyAlignment="1" applyProtection="1">
      <alignment horizontal="left" vertical="center"/>
    </xf>
    <xf numFmtId="1" fontId="60" fillId="10" borderId="0" xfId="8" applyNumberFormat="1" applyFont="1" applyFill="1" applyBorder="1" applyAlignment="1" applyProtection="1">
      <alignment horizontal="left" vertical="center"/>
    </xf>
    <xf numFmtId="1" fontId="63" fillId="10" borderId="0" xfId="8" applyNumberFormat="1" applyFont="1" applyFill="1" applyBorder="1" applyAlignment="1" applyProtection="1">
      <alignment horizontal="left" vertical="center"/>
    </xf>
    <xf numFmtId="0" fontId="64" fillId="10" borderId="0" xfId="8" applyFont="1" applyFill="1" applyBorder="1" applyAlignment="1" applyProtection="1">
      <alignment horizontal="left" vertical="center"/>
    </xf>
    <xf numFmtId="0" fontId="63" fillId="10" borderId="0" xfId="8" applyFont="1" applyFill="1" applyBorder="1" applyAlignment="1" applyProtection="1">
      <alignment horizontal="left" vertical="center"/>
    </xf>
    <xf numFmtId="0" fontId="38" fillId="8" borderId="0" xfId="8" applyFont="1" applyFill="1" applyBorder="1" applyAlignment="1" applyProtection="1">
      <alignment horizontal="left" vertical="center"/>
    </xf>
    <xf numFmtId="3" fontId="66" fillId="8" borderId="0" xfId="8" applyNumberFormat="1" applyFont="1" applyFill="1" applyBorder="1" applyAlignment="1" applyProtection="1">
      <alignment horizontal="left" vertical="center"/>
    </xf>
    <xf numFmtId="1" fontId="67" fillId="8" borderId="0" xfId="8" applyNumberFormat="1" applyFont="1" applyFill="1" applyBorder="1" applyAlignment="1" applyProtection="1">
      <alignment horizontal="left" vertical="center"/>
    </xf>
    <xf numFmtId="1" fontId="11" fillId="8" borderId="0" xfId="8" applyNumberFormat="1" applyFont="1" applyFill="1" applyBorder="1" applyAlignment="1" applyProtection="1">
      <alignment horizontal="left" vertical="center"/>
    </xf>
    <xf numFmtId="0" fontId="68" fillId="8" borderId="0" xfId="8" applyFont="1" applyFill="1" applyBorder="1" applyAlignment="1" applyProtection="1">
      <alignment horizontal="left" vertical="center"/>
    </xf>
    <xf numFmtId="0" fontId="11" fillId="8" borderId="0" xfId="8" applyFont="1" applyFill="1" applyBorder="1" applyAlignment="1" applyProtection="1">
      <alignment horizontal="left" vertical="center"/>
    </xf>
    <xf numFmtId="0" fontId="42" fillId="8" borderId="0" xfId="8" applyFont="1" applyFill="1" applyBorder="1" applyAlignment="1" applyProtection="1">
      <alignment horizontal="left" vertical="center"/>
    </xf>
    <xf numFmtId="3" fontId="19" fillId="8" borderId="0" xfId="8" applyNumberFormat="1" applyFont="1" applyFill="1" applyBorder="1" applyAlignment="1" applyProtection="1">
      <alignment horizontal="left" vertical="center"/>
    </xf>
    <xf numFmtId="3" fontId="2" fillId="8" borderId="0" xfId="8" applyNumberFormat="1" applyFill="1" applyBorder="1" applyAlignment="1">
      <alignment horizontal="left" vertical="center"/>
    </xf>
    <xf numFmtId="0" fontId="48" fillId="8" borderId="0" xfId="8" applyFont="1" applyFill="1" applyBorder="1" applyAlignment="1">
      <alignment vertical="center"/>
    </xf>
    <xf numFmtId="0" fontId="38" fillId="10" borderId="0" xfId="8" applyFont="1" applyFill="1" applyBorder="1" applyAlignment="1" applyProtection="1">
      <alignment horizontal="left" vertical="center"/>
    </xf>
    <xf numFmtId="3" fontId="66" fillId="10" borderId="0" xfId="8" applyNumberFormat="1" applyFont="1" applyFill="1" applyBorder="1" applyAlignment="1" applyProtection="1">
      <alignment horizontal="left" vertical="center"/>
    </xf>
    <xf numFmtId="1" fontId="67" fillId="10" borderId="0" xfId="8" applyNumberFormat="1" applyFont="1" applyFill="1" applyBorder="1" applyAlignment="1" applyProtection="1">
      <alignment horizontal="left" vertical="center"/>
    </xf>
    <xf numFmtId="0" fontId="60" fillId="10" borderId="0" xfId="8" applyFont="1" applyFill="1" applyBorder="1" applyAlignment="1">
      <alignment horizontal="left" vertical="center"/>
    </xf>
    <xf numFmtId="0" fontId="68" fillId="10" borderId="0" xfId="8" applyFont="1" applyFill="1" applyBorder="1" applyAlignment="1" applyProtection="1">
      <alignment horizontal="left" vertical="center"/>
    </xf>
    <xf numFmtId="0" fontId="11" fillId="10" borderId="0" xfId="8" applyFont="1" applyFill="1" applyBorder="1" applyAlignment="1" applyProtection="1">
      <alignment horizontal="left" vertical="center"/>
    </xf>
    <xf numFmtId="0" fontId="38" fillId="8" borderId="2" xfId="8" applyFont="1" applyFill="1" applyBorder="1" applyAlignment="1" applyProtection="1">
      <alignment horizontal="left" vertical="center"/>
    </xf>
    <xf numFmtId="0" fontId="11" fillId="8" borderId="2" xfId="8" applyFont="1" applyFill="1" applyBorder="1" applyAlignment="1" applyProtection="1">
      <alignment horizontal="left" vertical="center"/>
    </xf>
    <xf numFmtId="0" fontId="32" fillId="8" borderId="0" xfId="8" applyFont="1" applyFill="1" applyBorder="1" applyAlignment="1" applyProtection="1">
      <alignment horizontal="left" vertical="center" readingOrder="2"/>
    </xf>
    <xf numFmtId="3" fontId="54" fillId="8" borderId="0" xfId="8" applyNumberFormat="1" applyFont="1" applyFill="1" applyBorder="1" applyAlignment="1" applyProtection="1">
      <alignment horizontal="left" vertical="center"/>
    </xf>
    <xf numFmtId="3" fontId="54" fillId="10" borderId="0" xfId="8" applyNumberFormat="1" applyFont="1" applyFill="1" applyBorder="1" applyAlignment="1" applyProtection="1">
      <alignment horizontal="left" vertical="center"/>
    </xf>
    <xf numFmtId="0" fontId="54" fillId="10" borderId="0" xfId="8" applyFont="1" applyFill="1" applyBorder="1" applyAlignment="1" applyProtection="1">
      <alignment horizontal="left" vertical="center"/>
    </xf>
    <xf numFmtId="0" fontId="29" fillId="10" borderId="0" xfId="8" applyFont="1" applyFill="1" applyBorder="1" applyAlignment="1" applyProtection="1">
      <alignment horizontal="left" vertical="center"/>
    </xf>
    <xf numFmtId="0" fontId="2" fillId="10" borderId="0" xfId="8" applyFill="1" applyBorder="1" applyAlignment="1" applyProtection="1">
      <alignment horizontal="left" vertical="center"/>
    </xf>
    <xf numFmtId="0" fontId="32" fillId="8" borderId="0" xfId="8" applyFont="1" applyFill="1" applyBorder="1" applyAlignment="1">
      <alignment horizontal="left" vertical="center" readingOrder="2"/>
    </xf>
    <xf numFmtId="0" fontId="9" fillId="8" borderId="0" xfId="8" applyFont="1" applyFill="1" applyBorder="1" applyAlignment="1" applyProtection="1">
      <alignment horizontal="left" vertical="center" readingOrder="2"/>
    </xf>
    <xf numFmtId="0" fontId="22" fillId="19" borderId="0" xfId="1" applyFont="1" applyFill="1" applyBorder="1" applyAlignment="1">
      <alignment vertical="center"/>
    </xf>
    <xf numFmtId="0" fontId="22" fillId="19" borderId="0" xfId="1" applyFont="1" applyFill="1" applyBorder="1" applyAlignment="1">
      <alignment horizontal="left" vertical="center"/>
    </xf>
    <xf numFmtId="0" fontId="25" fillId="19" borderId="0" xfId="1" applyFont="1" applyFill="1" applyBorder="1" applyAlignment="1"/>
    <xf numFmtId="0" fontId="2" fillId="19" borderId="0" xfId="8" applyFill="1" applyAlignment="1">
      <alignment vertical="center"/>
    </xf>
    <xf numFmtId="0" fontId="23" fillId="19" borderId="0" xfId="8" applyFont="1" applyFill="1" applyAlignment="1" applyProtection="1">
      <alignment vertical="center"/>
    </xf>
    <xf numFmtId="0" fontId="47" fillId="19" borderId="0" xfId="8" applyFont="1" applyFill="1" applyBorder="1" applyAlignment="1" applyProtection="1">
      <alignment horizontal="center" vertical="center"/>
    </xf>
    <xf numFmtId="0" fontId="2" fillId="19" borderId="0" xfId="8" applyFill="1" applyBorder="1" applyAlignment="1">
      <alignment vertical="center"/>
    </xf>
    <xf numFmtId="0" fontId="25" fillId="19" borderId="0" xfId="8" applyFont="1" applyFill="1" applyBorder="1" applyAlignment="1" applyProtection="1">
      <alignment horizontal="left" vertical="center"/>
    </xf>
    <xf numFmtId="0" fontId="2" fillId="19" borderId="0" xfId="8" applyFont="1" applyFill="1" applyBorder="1" applyAlignment="1" applyProtection="1">
      <alignment horizontal="left" vertical="center"/>
    </xf>
    <xf numFmtId="0" fontId="46" fillId="19" borderId="0" xfId="8" applyFont="1" applyFill="1" applyBorder="1" applyAlignment="1" applyProtection="1">
      <alignment horizontal="left" vertical="center"/>
    </xf>
    <xf numFmtId="0" fontId="75" fillId="16" borderId="4" xfId="8" applyFont="1" applyFill="1" applyBorder="1" applyAlignment="1" applyProtection="1">
      <alignment horizontal="left" vertical="center"/>
    </xf>
    <xf numFmtId="3" fontId="50" fillId="16" borderId="4" xfId="8" applyNumberFormat="1" applyFont="1" applyFill="1" applyBorder="1" applyAlignment="1" applyProtection="1">
      <alignment horizontal="left" vertical="center"/>
    </xf>
    <xf numFmtId="0" fontId="50" fillId="16" borderId="4" xfId="8" applyFont="1" applyFill="1" applyBorder="1" applyAlignment="1" applyProtection="1">
      <alignment horizontal="left" vertical="center"/>
    </xf>
    <xf numFmtId="0" fontId="2" fillId="16" borderId="4" xfId="8" applyFont="1" applyFill="1" applyBorder="1" applyAlignment="1" applyProtection="1">
      <alignment horizontal="left" vertical="center"/>
    </xf>
    <xf numFmtId="9" fontId="19" fillId="16" borderId="4" xfId="8" applyNumberFormat="1" applyFont="1" applyFill="1" applyBorder="1" applyAlignment="1" applyProtection="1">
      <alignment horizontal="left" vertical="center"/>
    </xf>
    <xf numFmtId="3" fontId="69" fillId="16" borderId="4" xfId="8" applyNumberFormat="1" applyFont="1" applyFill="1" applyBorder="1" applyAlignment="1" applyProtection="1">
      <alignment horizontal="left" vertical="center"/>
    </xf>
    <xf numFmtId="9" fontId="69" fillId="16" borderId="4" xfId="8" applyNumberFormat="1" applyFont="1" applyFill="1" applyBorder="1" applyAlignment="1" applyProtection="1">
      <alignment horizontal="left" vertical="center"/>
    </xf>
    <xf numFmtId="0" fontId="69" fillId="16" borderId="4" xfId="8" applyFont="1" applyFill="1" applyBorder="1" applyAlignment="1" applyProtection="1">
      <alignment horizontal="left" vertical="center"/>
    </xf>
    <xf numFmtId="0" fontId="69" fillId="16" borderId="15" xfId="8" applyFont="1" applyFill="1" applyBorder="1" applyAlignment="1" applyProtection="1">
      <alignment horizontal="left" vertical="center"/>
    </xf>
    <xf numFmtId="0" fontId="69" fillId="16" borderId="21" xfId="8" applyFont="1" applyFill="1" applyBorder="1" applyAlignment="1" applyProtection="1">
      <alignment horizontal="left" vertical="center"/>
    </xf>
    <xf numFmtId="9" fontId="19" fillId="16" borderId="29" xfId="8" applyNumberFormat="1" applyFont="1" applyFill="1" applyBorder="1" applyAlignment="1" applyProtection="1">
      <alignment horizontal="left" vertical="center"/>
    </xf>
    <xf numFmtId="3" fontId="71" fillId="16" borderId="4" xfId="8" applyNumberFormat="1" applyFont="1" applyFill="1" applyBorder="1" applyAlignment="1" applyProtection="1">
      <alignment horizontal="left" vertical="center"/>
    </xf>
    <xf numFmtId="0" fontId="71" fillId="16" borderId="4" xfId="8" applyFont="1" applyFill="1" applyBorder="1" applyAlignment="1" applyProtection="1">
      <alignment horizontal="left" vertical="center"/>
    </xf>
    <xf numFmtId="0" fontId="71" fillId="16" borderId="15" xfId="8" applyFont="1" applyFill="1" applyBorder="1" applyAlignment="1" applyProtection="1">
      <alignment horizontal="left" vertical="center"/>
    </xf>
    <xf numFmtId="0" fontId="71" fillId="16" borderId="21" xfId="8" applyFont="1" applyFill="1" applyBorder="1" applyAlignment="1" applyProtection="1">
      <alignment horizontal="left" vertical="center"/>
    </xf>
    <xf numFmtId="0" fontId="75" fillId="16" borderId="7" xfId="8" applyFont="1" applyFill="1" applyBorder="1" applyAlignment="1" applyProtection="1">
      <alignment horizontal="left" vertical="center"/>
    </xf>
    <xf numFmtId="3" fontId="71" fillId="16" borderId="7" xfId="8" applyNumberFormat="1" applyFont="1" applyFill="1" applyBorder="1" applyAlignment="1" applyProtection="1">
      <alignment horizontal="left" vertical="center"/>
    </xf>
    <xf numFmtId="3" fontId="72" fillId="16" borderId="7" xfId="8" applyNumberFormat="1" applyFont="1" applyFill="1" applyBorder="1" applyAlignment="1" applyProtection="1">
      <alignment horizontal="left" vertical="center"/>
    </xf>
    <xf numFmtId="0" fontId="73" fillId="16" borderId="14" xfId="8" applyFont="1" applyFill="1" applyBorder="1" applyAlignment="1" applyProtection="1">
      <alignment horizontal="left" vertical="center"/>
    </xf>
    <xf numFmtId="0" fontId="73" fillId="16" borderId="28" xfId="8" applyFont="1" applyFill="1" applyBorder="1" applyAlignment="1" applyProtection="1">
      <alignment horizontal="left" vertical="center"/>
    </xf>
    <xf numFmtId="9" fontId="19" fillId="16" borderId="8" xfId="8" applyNumberFormat="1" applyFont="1" applyFill="1" applyBorder="1" applyAlignment="1" applyProtection="1">
      <alignment horizontal="left" vertical="center"/>
    </xf>
    <xf numFmtId="0" fontId="9" fillId="8" borderId="0" xfId="8" applyFont="1" applyFill="1" applyBorder="1" applyAlignment="1" applyProtection="1">
      <alignment horizontal="left" vertical="center"/>
    </xf>
    <xf numFmtId="0" fontId="23" fillId="19" borderId="0" xfId="1" applyFont="1" applyFill="1" applyBorder="1" applyAlignment="1">
      <alignment vertical="center"/>
    </xf>
    <xf numFmtId="0" fontId="1" fillId="8" borderId="0" xfId="8" applyFont="1" applyFill="1" applyBorder="1" applyAlignment="1">
      <alignment vertical="center"/>
    </xf>
    <xf numFmtId="9" fontId="19" fillId="18" borderId="0" xfId="8" applyNumberFormat="1" applyFont="1" applyFill="1" applyBorder="1" applyAlignment="1" applyProtection="1">
      <alignment horizontal="left" vertical="center"/>
    </xf>
    <xf numFmtId="0" fontId="1" fillId="18" borderId="0" xfId="8" applyFont="1" applyFill="1" applyBorder="1" applyAlignment="1">
      <alignment vertical="center"/>
    </xf>
    <xf numFmtId="9" fontId="19" fillId="8" borderId="0" xfId="8" applyNumberFormat="1" applyFont="1" applyFill="1" applyBorder="1" applyAlignment="1" applyProtection="1">
      <alignment horizontal="left" vertical="center"/>
    </xf>
    <xf numFmtId="0" fontId="76" fillId="19" borderId="0" xfId="8" applyFont="1" applyFill="1" applyBorder="1" applyAlignment="1" applyProtection="1">
      <alignment horizontal="left" vertical="center"/>
    </xf>
    <xf numFmtId="3" fontId="46" fillId="19" borderId="0" xfId="8" applyNumberFormat="1" applyFont="1" applyFill="1" applyBorder="1" applyAlignment="1" applyProtection="1">
      <alignment horizontal="left" vertical="center"/>
    </xf>
    <xf numFmtId="0" fontId="25" fillId="19" borderId="0" xfId="1" applyFont="1" applyFill="1" applyBorder="1" applyAlignment="1">
      <alignment horizontal="left" vertical="center"/>
    </xf>
    <xf numFmtId="0" fontId="25" fillId="0" borderId="0" xfId="7" applyFont="1" applyFill="1" applyAlignment="1" applyProtection="1">
      <alignment horizontal="left"/>
    </xf>
    <xf numFmtId="0" fontId="22" fillId="0" borderId="0" xfId="1" applyFont="1" applyFill="1"/>
    <xf numFmtId="0" fontId="29" fillId="0" borderId="0" xfId="1" applyFont="1" applyFill="1"/>
    <xf numFmtId="0" fontId="29" fillId="20" borderId="0" xfId="1" applyFont="1" applyFill="1"/>
    <xf numFmtId="0" fontId="24" fillId="19" borderId="0" xfId="1" applyFont="1" applyFill="1" applyBorder="1" applyAlignment="1">
      <alignment vertical="center"/>
    </xf>
    <xf numFmtId="10" fontId="9" fillId="0" borderId="11" xfId="1" applyNumberFormat="1" applyFont="1" applyFill="1" applyBorder="1" applyAlignment="1">
      <alignment horizontal="left"/>
    </xf>
    <xf numFmtId="167" fontId="29" fillId="20" borderId="0" xfId="1" applyNumberFormat="1" applyFont="1" applyFill="1"/>
    <xf numFmtId="167" fontId="29" fillId="20" borderId="0" xfId="1" applyNumberFormat="1" applyFont="1" applyFill="1" applyAlignment="1">
      <alignment horizontal="right"/>
    </xf>
    <xf numFmtId="0" fontId="12" fillId="20" borderId="0" xfId="1" applyFont="1" applyFill="1"/>
    <xf numFmtId="10" fontId="29" fillId="20" borderId="0" xfId="1" applyNumberFormat="1" applyFont="1" applyFill="1"/>
    <xf numFmtId="166" fontId="29" fillId="20" borderId="0" xfId="1" applyNumberFormat="1" applyFont="1" applyFill="1"/>
    <xf numFmtId="0" fontId="29" fillId="20" borderId="0" xfId="1" applyFont="1" applyFill="1" applyBorder="1"/>
    <xf numFmtId="0" fontId="29" fillId="21" borderId="0" xfId="1" applyFont="1" applyFill="1" applyBorder="1"/>
    <xf numFmtId="3" fontId="29" fillId="21" borderId="0" xfId="1" applyNumberFormat="1" applyFont="1" applyFill="1" applyBorder="1"/>
    <xf numFmtId="0" fontId="20" fillId="20" borderId="0" xfId="1" applyFont="1" applyFill="1"/>
    <xf numFmtId="167" fontId="20" fillId="20" borderId="0" xfId="1" applyNumberFormat="1" applyFont="1" applyFill="1"/>
    <xf numFmtId="3" fontId="29" fillId="20" borderId="0" xfId="1" applyNumberFormat="1" applyFont="1" applyFill="1"/>
    <xf numFmtId="0" fontId="29" fillId="21" borderId="0" xfId="1" applyFont="1" applyFill="1"/>
    <xf numFmtId="0" fontId="29" fillId="23" borderId="0" xfId="1" applyFont="1" applyFill="1" applyBorder="1"/>
    <xf numFmtId="0" fontId="29" fillId="20" borderId="33" xfId="1" applyFont="1" applyFill="1" applyBorder="1"/>
    <xf numFmtId="0" fontId="29" fillId="20" borderId="34" xfId="1" applyFont="1" applyFill="1" applyBorder="1"/>
    <xf numFmtId="0" fontId="29" fillId="23" borderId="33" xfId="1" applyFont="1" applyFill="1" applyBorder="1"/>
    <xf numFmtId="0" fontId="29" fillId="23" borderId="34" xfId="1" applyFont="1" applyFill="1" applyBorder="1"/>
    <xf numFmtId="0" fontId="29" fillId="20" borderId="35" xfId="1" applyFont="1" applyFill="1" applyBorder="1"/>
    <xf numFmtId="0" fontId="29" fillId="20" borderId="36" xfId="1" applyFont="1" applyFill="1" applyBorder="1"/>
    <xf numFmtId="0" fontId="29" fillId="20" borderId="37" xfId="1" applyFont="1" applyFill="1" applyBorder="1"/>
    <xf numFmtId="1" fontId="29" fillId="20" borderId="0" xfId="1" applyNumberFormat="1" applyFont="1" applyFill="1"/>
    <xf numFmtId="1" fontId="29" fillId="21" borderId="0" xfId="1" applyNumberFormat="1" applyFont="1" applyFill="1"/>
    <xf numFmtId="0" fontId="9" fillId="8" borderId="39" xfId="1" applyFont="1" applyFill="1" applyBorder="1"/>
    <xf numFmtId="2" fontId="9" fillId="8" borderId="39" xfId="1" applyNumberFormat="1" applyFont="1" applyFill="1" applyBorder="1"/>
    <xf numFmtId="2" fontId="9" fillId="8" borderId="40" xfId="1" applyNumberFormat="1" applyFont="1" applyFill="1" applyBorder="1"/>
    <xf numFmtId="2" fontId="9" fillId="8" borderId="41" xfId="1" applyNumberFormat="1" applyFont="1" applyFill="1" applyBorder="1"/>
    <xf numFmtId="0" fontId="9" fillId="10" borderId="39" xfId="1" applyFont="1" applyFill="1" applyBorder="1"/>
    <xf numFmtId="2" fontId="9" fillId="10" borderId="39" xfId="1" applyNumberFormat="1" applyFont="1" applyFill="1" applyBorder="1"/>
    <xf numFmtId="2" fontId="9" fillId="10" borderId="40" xfId="1" applyNumberFormat="1" applyFont="1" applyFill="1" applyBorder="1"/>
    <xf numFmtId="2" fontId="9" fillId="10" borderId="41" xfId="1" applyNumberFormat="1" applyFont="1" applyFill="1" applyBorder="1"/>
    <xf numFmtId="0" fontId="15" fillId="15" borderId="39" xfId="1" applyFont="1" applyFill="1" applyBorder="1" applyAlignment="1">
      <alignment horizontal="left" vertical="center"/>
    </xf>
    <xf numFmtId="0" fontId="15" fillId="15" borderId="40" xfId="1" applyFont="1" applyFill="1" applyBorder="1" applyAlignment="1">
      <alignment horizontal="left" vertical="center"/>
    </xf>
    <xf numFmtId="0" fontId="28" fillId="15" borderId="39" xfId="1" applyFont="1" applyFill="1" applyBorder="1" applyAlignment="1">
      <alignment horizontal="left" vertical="center"/>
    </xf>
    <xf numFmtId="0" fontId="79" fillId="15" borderId="39" xfId="1" applyFont="1" applyFill="1" applyBorder="1" applyAlignment="1">
      <alignment horizontal="center" vertical="center"/>
    </xf>
    <xf numFmtId="0" fontId="9" fillId="8" borderId="39" xfId="1" applyFont="1" applyFill="1" applyBorder="1" applyAlignment="1">
      <alignment horizontal="left" vertical="center"/>
    </xf>
    <xf numFmtId="2" fontId="9" fillId="8" borderId="39" xfId="1" applyNumberFormat="1" applyFont="1" applyFill="1" applyBorder="1" applyAlignment="1">
      <alignment horizontal="left" vertical="center"/>
    </xf>
    <xf numFmtId="168" fontId="9" fillId="8" borderId="39" xfId="1" applyNumberFormat="1" applyFont="1" applyFill="1" applyBorder="1" applyAlignment="1">
      <alignment horizontal="center" vertical="center"/>
    </xf>
    <xf numFmtId="0" fontId="79" fillId="9" borderId="39" xfId="1" applyFont="1" applyFill="1" applyBorder="1" applyAlignment="1">
      <alignment horizontal="center" vertical="center"/>
    </xf>
    <xf numFmtId="166" fontId="9" fillId="8" borderId="39" xfId="1" applyNumberFormat="1" applyFont="1" applyFill="1" applyBorder="1" applyAlignment="1">
      <alignment horizontal="center" vertical="center"/>
    </xf>
    <xf numFmtId="2" fontId="9" fillId="8" borderId="40" xfId="1" applyNumberFormat="1" applyFont="1" applyFill="1" applyBorder="1" applyAlignment="1">
      <alignment horizontal="left" vertical="center"/>
    </xf>
    <xf numFmtId="0" fontId="9" fillId="10" borderId="39" xfId="1" applyFont="1" applyFill="1" applyBorder="1" applyAlignment="1">
      <alignment horizontal="left"/>
    </xf>
    <xf numFmtId="2" fontId="9" fillId="10" borderId="39" xfId="1" applyNumberFormat="1" applyFont="1" applyFill="1" applyBorder="1" applyAlignment="1">
      <alignment horizontal="left"/>
    </xf>
    <xf numFmtId="168" fontId="9" fillId="10" borderId="39" xfId="1" applyNumberFormat="1" applyFont="1" applyFill="1" applyBorder="1" applyAlignment="1">
      <alignment horizontal="center"/>
    </xf>
    <xf numFmtId="166" fontId="9" fillId="10" borderId="39" xfId="1" applyNumberFormat="1" applyFont="1" applyFill="1" applyBorder="1" applyAlignment="1">
      <alignment horizontal="center"/>
    </xf>
    <xf numFmtId="2" fontId="9" fillId="10" borderId="40" xfId="1" applyNumberFormat="1" applyFont="1" applyFill="1" applyBorder="1" applyAlignment="1">
      <alignment horizontal="left"/>
    </xf>
    <xf numFmtId="0" fontId="9" fillId="8" borderId="39" xfId="1" applyFont="1" applyFill="1" applyBorder="1" applyAlignment="1">
      <alignment horizontal="left"/>
    </xf>
    <xf numFmtId="2" fontId="9" fillId="8" borderId="39" xfId="1" applyNumberFormat="1" applyFont="1" applyFill="1" applyBorder="1" applyAlignment="1">
      <alignment horizontal="left"/>
    </xf>
    <xf numFmtId="168" fontId="9" fillId="8" borderId="39" xfId="1" applyNumberFormat="1" applyFont="1" applyFill="1" applyBorder="1" applyAlignment="1">
      <alignment horizontal="center"/>
    </xf>
    <xf numFmtId="166" fontId="9" fillId="8" borderId="39" xfId="1" applyNumberFormat="1" applyFont="1" applyFill="1" applyBorder="1" applyAlignment="1">
      <alignment horizontal="center"/>
    </xf>
    <xf numFmtId="2" fontId="9" fillId="8" borderId="40" xfId="1" applyNumberFormat="1" applyFont="1" applyFill="1" applyBorder="1" applyAlignment="1">
      <alignment horizontal="left"/>
    </xf>
    <xf numFmtId="0" fontId="12" fillId="10" borderId="39" xfId="1" applyFont="1" applyFill="1" applyBorder="1"/>
    <xf numFmtId="0" fontId="11" fillId="8" borderId="39" xfId="1" applyFont="1" applyFill="1" applyBorder="1" applyAlignment="1">
      <alignment horizontal="left"/>
    </xf>
    <xf numFmtId="2" fontId="11" fillId="8" borderId="39" xfId="1" applyNumberFormat="1" applyFont="1" applyFill="1" applyBorder="1" applyAlignment="1">
      <alignment horizontal="left"/>
    </xf>
    <xf numFmtId="2" fontId="11" fillId="8" borderId="40" xfId="1" applyNumberFormat="1" applyFont="1" applyFill="1" applyBorder="1" applyAlignment="1">
      <alignment horizontal="left"/>
    </xf>
    <xf numFmtId="0" fontId="15" fillId="15" borderId="38" xfId="1" applyFont="1" applyFill="1" applyBorder="1" applyAlignment="1">
      <alignment horizontal="left" vertical="center"/>
    </xf>
    <xf numFmtId="2" fontId="9" fillId="10" borderId="43" xfId="1" applyNumberFormat="1" applyFont="1" applyFill="1" applyBorder="1" applyAlignment="1">
      <alignment horizontal="left"/>
    </xf>
    <xf numFmtId="0" fontId="12" fillId="10" borderId="43" xfId="1" applyFont="1" applyFill="1" applyBorder="1"/>
    <xf numFmtId="2" fontId="9" fillId="10" borderId="43" xfId="1" applyNumberFormat="1" applyFont="1" applyFill="1" applyBorder="1"/>
    <xf numFmtId="3" fontId="9" fillId="8" borderId="42" xfId="1" applyNumberFormat="1" applyFont="1" applyFill="1" applyBorder="1" applyAlignment="1">
      <alignment horizontal="left" vertical="center"/>
    </xf>
    <xf numFmtId="3" fontId="9" fillId="0" borderId="11" xfId="1" applyNumberFormat="1" applyFont="1" applyFill="1" applyBorder="1" applyAlignment="1">
      <alignment horizontal="left"/>
    </xf>
    <xf numFmtId="3" fontId="9" fillId="0" borderId="42" xfId="1" applyNumberFormat="1" applyFont="1" applyFill="1" applyBorder="1" applyAlignment="1">
      <alignment horizontal="left" vertical="center"/>
    </xf>
    <xf numFmtId="2" fontId="9" fillId="8" borderId="42" xfId="1" applyNumberFormat="1" applyFont="1" applyFill="1" applyBorder="1" applyAlignment="1">
      <alignment horizontal="left" vertical="center"/>
    </xf>
    <xf numFmtId="10" fontId="14" fillId="0" borderId="42" xfId="1" applyNumberFormat="1" applyFont="1" applyFill="1" applyBorder="1" applyAlignment="1">
      <alignment horizontal="left" vertical="center"/>
    </xf>
    <xf numFmtId="2" fontId="9" fillId="0" borderId="42" xfId="1" applyNumberFormat="1" applyFont="1" applyFill="1" applyBorder="1" applyAlignment="1">
      <alignment horizontal="left"/>
    </xf>
    <xf numFmtId="2" fontId="9" fillId="0" borderId="11" xfId="1" applyNumberFormat="1" applyFont="1" applyFill="1" applyBorder="1" applyAlignment="1">
      <alignment horizontal="left"/>
    </xf>
    <xf numFmtId="0" fontId="12" fillId="8" borderId="38" xfId="1" applyFont="1" applyFill="1" applyBorder="1"/>
    <xf numFmtId="2" fontId="19" fillId="16" borderId="44" xfId="1" applyNumberFormat="1" applyFont="1" applyFill="1" applyBorder="1" applyAlignment="1">
      <alignment horizontal="left"/>
    </xf>
    <xf numFmtId="2" fontId="11" fillId="16" borderId="45" xfId="1" applyNumberFormat="1" applyFont="1" applyFill="1" applyBorder="1" applyAlignment="1">
      <alignment horizontal="left"/>
    </xf>
    <xf numFmtId="168" fontId="19" fillId="16" borderId="45" xfId="1" applyNumberFormat="1" applyFont="1" applyFill="1" applyBorder="1" applyAlignment="1">
      <alignment horizontal="center"/>
    </xf>
    <xf numFmtId="168" fontId="80" fillId="16" borderId="45" xfId="1" applyNumberFormat="1" applyFont="1" applyFill="1" applyBorder="1" applyAlignment="1">
      <alignment horizontal="center" vertical="center"/>
    </xf>
    <xf numFmtId="166" fontId="19" fillId="16" borderId="45" xfId="1" applyNumberFormat="1" applyFont="1" applyFill="1" applyBorder="1" applyAlignment="1">
      <alignment horizontal="center"/>
    </xf>
    <xf numFmtId="168" fontId="19" fillId="16" borderId="46" xfId="1" applyNumberFormat="1" applyFont="1" applyFill="1" applyBorder="1" applyAlignment="1">
      <alignment horizontal="center"/>
    </xf>
    <xf numFmtId="0" fontId="9" fillId="0" borderId="39" xfId="1" applyFont="1" applyFill="1" applyBorder="1"/>
    <xf numFmtId="2" fontId="9" fillId="0" borderId="39" xfId="1" applyNumberFormat="1" applyFont="1" applyFill="1" applyBorder="1"/>
    <xf numFmtId="168" fontId="19" fillId="16" borderId="45" xfId="1" applyNumberFormat="1" applyFont="1" applyFill="1" applyBorder="1" applyAlignment="1">
      <alignment horizontal="left"/>
    </xf>
    <xf numFmtId="0" fontId="9" fillId="10" borderId="0" xfId="1" applyFont="1" applyFill="1" applyBorder="1" applyAlignment="1" applyProtection="1">
      <alignment horizontal="right"/>
    </xf>
    <xf numFmtId="0" fontId="37" fillId="10" borderId="0" xfId="1" applyFont="1" applyFill="1" applyBorder="1" applyAlignment="1" applyProtection="1">
      <alignment horizontal="right"/>
    </xf>
    <xf numFmtId="0" fontId="9" fillId="8" borderId="0" xfId="1" applyFont="1" applyFill="1" applyBorder="1" applyAlignment="1" applyProtection="1">
      <alignment horizontal="right"/>
    </xf>
    <xf numFmtId="0" fontId="37" fillId="8" borderId="0" xfId="1" applyFont="1" applyFill="1" applyBorder="1" applyAlignment="1" applyProtection="1">
      <alignment horizontal="right"/>
    </xf>
    <xf numFmtId="0" fontId="11" fillId="10" borderId="0" xfId="1" applyFont="1" applyFill="1" applyBorder="1" applyAlignment="1" applyProtection="1">
      <alignment horizontal="right"/>
    </xf>
    <xf numFmtId="0" fontId="38" fillId="10" borderId="0" xfId="1" applyFont="1" applyFill="1" applyBorder="1" applyAlignment="1" applyProtection="1">
      <alignment horizontal="right"/>
    </xf>
    <xf numFmtId="3" fontId="9" fillId="17" borderId="10" xfId="1" applyNumberFormat="1" applyFont="1" applyFill="1" applyBorder="1" applyAlignment="1" applyProtection="1">
      <alignment horizontal="right"/>
      <protection locked="0"/>
    </xf>
    <xf numFmtId="0" fontId="35" fillId="9" borderId="0" xfId="1" applyFont="1" applyFill="1" applyBorder="1" applyAlignment="1" applyProtection="1">
      <alignment horizontal="right" vertical="center"/>
    </xf>
    <xf numFmtId="0" fontId="11" fillId="8" borderId="0" xfId="1" applyFont="1" applyFill="1" applyBorder="1" applyAlignment="1" applyProtection="1">
      <alignment horizontal="right"/>
    </xf>
    <xf numFmtId="0" fontId="38" fillId="8" borderId="0" xfId="1" applyFont="1" applyFill="1" applyBorder="1" applyAlignment="1" applyProtection="1">
      <alignment horizontal="right"/>
    </xf>
    <xf numFmtId="1" fontId="19" fillId="8" borderId="0" xfId="1" applyNumberFormat="1" applyFont="1" applyFill="1" applyBorder="1" applyAlignment="1" applyProtection="1">
      <alignment horizontal="right"/>
    </xf>
    <xf numFmtId="0" fontId="19" fillId="8" borderId="0" xfId="1" applyFont="1" applyFill="1" applyBorder="1" applyAlignment="1" applyProtection="1">
      <alignment horizontal="right"/>
    </xf>
    <xf numFmtId="0" fontId="39" fillId="8" borderId="0" xfId="1" applyFont="1" applyFill="1" applyBorder="1" applyAlignment="1" applyProtection="1">
      <alignment horizontal="right"/>
    </xf>
    <xf numFmtId="0" fontId="19" fillId="10" borderId="0" xfId="1" applyFont="1" applyFill="1" applyBorder="1" applyAlignment="1" applyProtection="1">
      <alignment horizontal="right"/>
    </xf>
    <xf numFmtId="0" fontId="39" fillId="10" borderId="0" xfId="1" applyFont="1" applyFill="1" applyBorder="1" applyAlignment="1" applyProtection="1">
      <alignment horizontal="right"/>
    </xf>
    <xf numFmtId="0" fontId="30" fillId="10" borderId="0" xfId="1" applyFont="1" applyFill="1" applyBorder="1" applyAlignment="1" applyProtection="1">
      <alignment horizontal="right"/>
    </xf>
    <xf numFmtId="0" fontId="36" fillId="10" borderId="0" xfId="1" applyFont="1" applyFill="1" applyBorder="1" applyAlignment="1" applyProtection="1">
      <alignment horizontal="right"/>
    </xf>
    <xf numFmtId="0" fontId="30" fillId="8" borderId="0" xfId="1" applyFont="1" applyFill="1" applyBorder="1" applyAlignment="1" applyProtection="1">
      <alignment horizontal="right"/>
    </xf>
    <xf numFmtId="0" fontId="36" fillId="8" borderId="0" xfId="1" applyFont="1" applyFill="1" applyBorder="1" applyAlignment="1" applyProtection="1">
      <alignment horizontal="right"/>
    </xf>
    <xf numFmtId="0" fontId="81" fillId="8" borderId="0" xfId="1" applyFont="1" applyFill="1" applyBorder="1" applyAlignment="1" applyProtection="1">
      <alignment horizontal="right"/>
    </xf>
    <xf numFmtId="3" fontId="9" fillId="17" borderId="47" xfId="1" applyNumberFormat="1" applyFont="1" applyFill="1" applyBorder="1" applyAlignment="1" applyProtection="1">
      <alignment horizontal="right"/>
      <protection locked="0"/>
    </xf>
    <xf numFmtId="3" fontId="9" fillId="17" borderId="48" xfId="1" applyNumberFormat="1" applyFont="1" applyFill="1" applyBorder="1" applyAlignment="1" applyProtection="1">
      <alignment horizontal="right"/>
      <protection locked="0"/>
    </xf>
    <xf numFmtId="3" fontId="19" fillId="8" borderId="3" xfId="1" applyNumberFormat="1" applyFont="1" applyFill="1" applyBorder="1" applyAlignment="1" applyProtection="1">
      <alignment horizontal="right"/>
    </xf>
    <xf numFmtId="3" fontId="19" fillId="10" borderId="3" xfId="1" applyNumberFormat="1" applyFont="1" applyFill="1" applyBorder="1" applyAlignment="1" applyProtection="1">
      <alignment horizontal="right"/>
    </xf>
    <xf numFmtId="3" fontId="11" fillId="8" borderId="0" xfId="1" applyNumberFormat="1" applyFont="1" applyFill="1" applyBorder="1" applyAlignment="1" applyProtection="1">
      <alignment horizontal="right"/>
    </xf>
    <xf numFmtId="3" fontId="30" fillId="10" borderId="3" xfId="1" applyNumberFormat="1" applyFont="1" applyFill="1" applyBorder="1" applyAlignment="1" applyProtection="1">
      <alignment horizontal="right"/>
    </xf>
    <xf numFmtId="3" fontId="30" fillId="8" borderId="3" xfId="1" applyNumberFormat="1" applyFont="1" applyFill="1" applyBorder="1" applyAlignment="1" applyProtection="1">
      <alignment horizontal="right"/>
    </xf>
    <xf numFmtId="3" fontId="11" fillId="10" borderId="0" xfId="1" applyNumberFormat="1" applyFont="1" applyFill="1" applyBorder="1" applyAlignment="1" applyProtection="1">
      <alignment horizontal="right"/>
    </xf>
    <xf numFmtId="0" fontId="33" fillId="19" borderId="51" xfId="1" applyFont="1" applyFill="1" applyBorder="1" applyAlignment="1" applyProtection="1">
      <alignment vertical="center"/>
    </xf>
    <xf numFmtId="0" fontId="24" fillId="19" borderId="3" xfId="1" applyFont="1" applyFill="1" applyBorder="1" applyAlignment="1" applyProtection="1">
      <alignment horizontal="right" vertical="center"/>
    </xf>
    <xf numFmtId="0" fontId="22" fillId="19" borderId="3" xfId="1" applyFont="1" applyFill="1" applyBorder="1" applyAlignment="1" applyProtection="1">
      <alignment vertical="center"/>
    </xf>
    <xf numFmtId="0" fontId="25" fillId="19" borderId="19" xfId="1" applyFont="1" applyFill="1" applyBorder="1" applyAlignment="1" applyProtection="1">
      <alignment horizontal="right" vertical="center"/>
    </xf>
    <xf numFmtId="0" fontId="34" fillId="9" borderId="52" xfId="1" applyFont="1" applyFill="1" applyBorder="1" applyAlignment="1" applyProtection="1">
      <alignment horizontal="right" vertical="center"/>
    </xf>
    <xf numFmtId="0" fontId="15" fillId="9" borderId="53" xfId="1" applyFont="1" applyFill="1" applyBorder="1" applyAlignment="1" applyProtection="1">
      <alignment horizontal="right" vertical="center"/>
    </xf>
    <xf numFmtId="0" fontId="34" fillId="8" borderId="52" xfId="1" applyFont="1" applyFill="1" applyBorder="1" applyAlignment="1" applyProtection="1">
      <alignment horizontal="right" vertical="center"/>
    </xf>
    <xf numFmtId="0" fontId="15" fillId="8" borderId="53" xfId="1" applyFont="1" applyFill="1" applyBorder="1" applyAlignment="1" applyProtection="1">
      <alignment horizontal="right" vertical="center"/>
    </xf>
    <xf numFmtId="3" fontId="42" fillId="8" borderId="53" xfId="1" applyNumberFormat="1" applyFont="1" applyFill="1" applyBorder="1" applyProtection="1"/>
    <xf numFmtId="3" fontId="43" fillId="8" borderId="53" xfId="1" applyNumberFormat="1" applyFont="1" applyFill="1" applyBorder="1" applyProtection="1"/>
    <xf numFmtId="0" fontId="37" fillId="8" borderId="52" xfId="1" applyFont="1" applyFill="1" applyBorder="1" applyAlignment="1" applyProtection="1">
      <alignment vertical="center" textRotation="90"/>
    </xf>
    <xf numFmtId="3" fontId="44" fillId="8" borderId="53" xfId="1" applyNumberFormat="1" applyFont="1" applyFill="1" applyBorder="1" applyProtection="1"/>
    <xf numFmtId="3" fontId="16" fillId="8" borderId="53" xfId="1" applyNumberFormat="1" applyFont="1" applyFill="1" applyBorder="1" applyProtection="1"/>
    <xf numFmtId="3" fontId="9" fillId="8" borderId="53" xfId="1" applyNumberFormat="1" applyFont="1" applyFill="1" applyBorder="1" applyProtection="1"/>
    <xf numFmtId="0" fontId="40" fillId="19" borderId="51" xfId="1" applyFont="1" applyFill="1" applyBorder="1" applyAlignment="1" applyProtection="1">
      <alignment vertical="center"/>
    </xf>
    <xf numFmtId="0" fontId="12" fillId="19" borderId="3" xfId="1" applyFont="1" applyFill="1" applyBorder="1" applyAlignment="1" applyProtection="1">
      <alignment horizontal="left" vertical="center"/>
    </xf>
    <xf numFmtId="0" fontId="12" fillId="19" borderId="19" xfId="1" applyFont="1" applyFill="1" applyBorder="1" applyAlignment="1" applyProtection="1">
      <alignment vertical="center"/>
    </xf>
    <xf numFmtId="0" fontId="40" fillId="8" borderId="52" xfId="1" applyFont="1" applyFill="1" applyBorder="1" applyProtection="1"/>
    <xf numFmtId="3" fontId="18" fillId="8" borderId="53" xfId="1" applyNumberFormat="1" applyFont="1" applyFill="1" applyBorder="1" applyProtection="1"/>
    <xf numFmtId="0" fontId="40" fillId="8" borderId="13" xfId="1" applyFont="1" applyFill="1" applyBorder="1" applyProtection="1"/>
    <xf numFmtId="0" fontId="39" fillId="8" borderId="2" xfId="1" applyFont="1" applyFill="1" applyBorder="1" applyProtection="1"/>
    <xf numFmtId="0" fontId="19" fillId="8" borderId="2" xfId="1" applyFont="1" applyFill="1" applyBorder="1" applyProtection="1"/>
    <xf numFmtId="3" fontId="18" fillId="8" borderId="2" xfId="1" applyNumberFormat="1" applyFont="1" applyFill="1" applyBorder="1" applyProtection="1"/>
    <xf numFmtId="0" fontId="12" fillId="8" borderId="16" xfId="1" applyFont="1" applyFill="1" applyBorder="1" applyProtection="1"/>
    <xf numFmtId="0" fontId="12" fillId="22" borderId="0" xfId="1" applyFont="1" applyFill="1" applyProtection="1"/>
    <xf numFmtId="0" fontId="12" fillId="24" borderId="0" xfId="1" applyFont="1" applyFill="1" applyProtection="1"/>
    <xf numFmtId="0" fontId="21" fillId="24" borderId="0" xfId="1" applyFont="1" applyFill="1" applyBorder="1" applyAlignment="1" applyProtection="1"/>
    <xf numFmtId="0" fontId="39" fillId="8" borderId="52" xfId="1" applyFont="1" applyFill="1" applyBorder="1" applyAlignment="1" applyProtection="1">
      <alignment vertical="center" textRotation="90"/>
    </xf>
    <xf numFmtId="0" fontId="36" fillId="25" borderId="54" xfId="1" applyFont="1" applyFill="1" applyBorder="1" applyAlignment="1" applyProtection="1">
      <alignment horizontal="left"/>
    </xf>
    <xf numFmtId="0" fontId="30" fillId="25" borderId="54" xfId="1" applyFont="1" applyFill="1" applyBorder="1" applyAlignment="1" applyProtection="1">
      <alignment horizontal="left"/>
    </xf>
    <xf numFmtId="0" fontId="30" fillId="25" borderId="54" xfId="1" applyFont="1" applyFill="1" applyBorder="1" applyAlignment="1" applyProtection="1">
      <alignment horizontal="right"/>
    </xf>
    <xf numFmtId="1" fontId="30" fillId="25" borderId="54" xfId="1" applyNumberFormat="1" applyFont="1" applyFill="1" applyBorder="1" applyAlignment="1" applyProtection="1">
      <alignment horizontal="right"/>
    </xf>
    <xf numFmtId="0" fontId="46" fillId="19" borderId="3" xfId="1" applyFont="1" applyFill="1" applyBorder="1" applyAlignment="1" applyProtection="1">
      <alignment horizontal="right" vertical="center"/>
    </xf>
    <xf numFmtId="0" fontId="21" fillId="26" borderId="0" xfId="1" applyFont="1" applyFill="1" applyBorder="1" applyAlignment="1" applyProtection="1"/>
    <xf numFmtId="0" fontId="12" fillId="26" borderId="0" xfId="1" applyFont="1" applyFill="1" applyBorder="1" applyProtection="1"/>
    <xf numFmtId="3" fontId="11" fillId="10" borderId="3" xfId="1" applyNumberFormat="1" applyFont="1" applyFill="1" applyBorder="1" applyAlignment="1" applyProtection="1">
      <alignment horizontal="right"/>
    </xf>
    <xf numFmtId="10" fontId="38" fillId="8" borderId="0" xfId="1" applyNumberFormat="1" applyFont="1" applyFill="1" applyBorder="1" applyAlignment="1" applyProtection="1">
      <alignment horizontal="right"/>
    </xf>
    <xf numFmtId="0" fontId="12" fillId="0" borderId="0" xfId="1" applyFont="1" applyFill="1" applyBorder="1" applyProtection="1"/>
    <xf numFmtId="0" fontId="33" fillId="18" borderId="52" xfId="1" applyFont="1" applyFill="1" applyBorder="1" applyAlignment="1" applyProtection="1">
      <alignment vertical="center"/>
    </xf>
    <xf numFmtId="0" fontId="83" fillId="0" borderId="0" xfId="1" applyFont="1" applyFill="1" applyAlignment="1" applyProtection="1">
      <alignment vertical="center"/>
    </xf>
    <xf numFmtId="0" fontId="83" fillId="0" borderId="0" xfId="1" applyFont="1" applyFill="1" applyBorder="1" applyAlignment="1" applyProtection="1">
      <alignment vertical="center"/>
    </xf>
    <xf numFmtId="0" fontId="9" fillId="0" borderId="0" xfId="1" applyFont="1" applyFill="1" applyProtection="1"/>
    <xf numFmtId="0" fontId="12" fillId="0" borderId="0" xfId="1" applyFont="1" applyFill="1" applyAlignment="1" applyProtection="1">
      <alignment vertical="center"/>
    </xf>
    <xf numFmtId="3" fontId="9" fillId="11" borderId="49" xfId="1" applyNumberFormat="1" applyFont="1" applyFill="1" applyBorder="1" applyAlignment="1" applyProtection="1">
      <alignment horizontal="right"/>
      <protection locked="0"/>
    </xf>
    <xf numFmtId="3" fontId="9" fillId="11" borderId="11" xfId="1" applyNumberFormat="1" applyFont="1" applyFill="1" applyBorder="1" applyAlignment="1" applyProtection="1">
      <alignment horizontal="right"/>
      <protection locked="0"/>
    </xf>
    <xf numFmtId="3" fontId="9" fillId="11" borderId="50" xfId="1" applyNumberFormat="1" applyFont="1" applyFill="1" applyBorder="1" applyAlignment="1" applyProtection="1">
      <alignment horizontal="right"/>
      <protection locked="0"/>
    </xf>
    <xf numFmtId="3" fontId="9" fillId="11" borderId="47" xfId="1" applyNumberFormat="1" applyFont="1" applyFill="1" applyBorder="1" applyAlignment="1" applyProtection="1">
      <alignment horizontal="right"/>
      <protection locked="0"/>
    </xf>
    <xf numFmtId="3" fontId="9" fillId="11" borderId="10" xfId="1" applyNumberFormat="1" applyFont="1" applyFill="1" applyBorder="1" applyAlignment="1" applyProtection="1">
      <alignment horizontal="right"/>
      <protection locked="0"/>
    </xf>
    <xf numFmtId="3" fontId="9" fillId="11" borderId="48" xfId="1" applyNumberFormat="1" applyFont="1" applyFill="1" applyBorder="1" applyAlignment="1" applyProtection="1">
      <alignment horizontal="right"/>
      <protection locked="0"/>
    </xf>
    <xf numFmtId="0" fontId="21" fillId="0" borderId="0" xfId="1" applyFont="1" applyFill="1" applyBorder="1" applyAlignment="1" applyProtection="1"/>
    <xf numFmtId="0" fontId="25" fillId="0" borderId="0" xfId="1" applyFont="1" applyFill="1" applyBorder="1" applyAlignment="1" applyProtection="1"/>
    <xf numFmtId="0" fontId="82" fillId="0" borderId="0" xfId="1" applyFont="1" applyFill="1" applyProtection="1"/>
    <xf numFmtId="0" fontId="82" fillId="0" borderId="0" xfId="1" applyFont="1" applyFill="1" applyBorder="1" applyAlignment="1" applyProtection="1">
      <alignment horizontal="right"/>
    </xf>
    <xf numFmtId="3" fontId="82" fillId="0" borderId="0" xfId="1" applyNumberFormat="1" applyFont="1" applyFill="1" applyBorder="1" applyAlignment="1" applyProtection="1"/>
    <xf numFmtId="3" fontId="25" fillId="0" borderId="0" xfId="1" applyNumberFormat="1" applyFont="1" applyFill="1" applyBorder="1" applyAlignment="1" applyProtection="1"/>
    <xf numFmtId="0" fontId="24" fillId="19" borderId="56" xfId="1" applyFont="1" applyFill="1" applyBorder="1" applyAlignment="1" applyProtection="1">
      <alignment horizontal="right" vertical="center"/>
    </xf>
    <xf numFmtId="0" fontId="46" fillId="19" borderId="56" xfId="1" applyFont="1" applyFill="1" applyBorder="1" applyAlignment="1" applyProtection="1">
      <alignment horizontal="right" vertical="center"/>
    </xf>
    <xf numFmtId="0" fontId="33" fillId="19" borderId="55" xfId="1" applyFont="1" applyFill="1" applyBorder="1" applyAlignment="1" applyProtection="1">
      <alignment vertical="center"/>
    </xf>
    <xf numFmtId="0" fontId="22" fillId="19" borderId="56" xfId="1" applyFont="1" applyFill="1" applyBorder="1" applyAlignment="1" applyProtection="1">
      <alignment vertical="center"/>
    </xf>
    <xf numFmtId="0" fontId="25" fillId="19" borderId="57" xfId="1" applyFont="1" applyFill="1" applyBorder="1" applyAlignment="1" applyProtection="1">
      <alignment horizontal="right" vertical="center"/>
    </xf>
    <xf numFmtId="0" fontId="9" fillId="0" borderId="0" xfId="1" applyFont="1" applyFill="1" applyAlignment="1" applyProtection="1">
      <alignment vertical="center"/>
    </xf>
    <xf numFmtId="0" fontId="77" fillId="0" borderId="58" xfId="1" applyFont="1" applyFill="1" applyBorder="1" applyAlignment="1" applyProtection="1">
      <alignment vertical="center"/>
    </xf>
    <xf numFmtId="0" fontId="40" fillId="19" borderId="55" xfId="1" applyFont="1" applyFill="1" applyBorder="1" applyAlignment="1" applyProtection="1">
      <alignment vertical="center"/>
    </xf>
    <xf numFmtId="0" fontId="12" fillId="19" borderId="56" xfId="1" applyFont="1" applyFill="1" applyBorder="1" applyAlignment="1" applyProtection="1">
      <alignment horizontal="left" vertical="center"/>
    </xf>
    <xf numFmtId="0" fontId="12" fillId="19" borderId="57" xfId="1" applyFont="1" applyFill="1" applyBorder="1" applyAlignment="1" applyProtection="1">
      <alignment vertical="center"/>
    </xf>
    <xf numFmtId="0" fontId="34" fillId="9" borderId="59" xfId="1" applyFont="1" applyFill="1" applyBorder="1" applyAlignment="1" applyProtection="1">
      <alignment horizontal="right" vertical="center"/>
    </xf>
    <xf numFmtId="0" fontId="15" fillId="9" borderId="60" xfId="1" applyFont="1" applyFill="1" applyBorder="1" applyAlignment="1" applyProtection="1">
      <alignment horizontal="right" vertical="center"/>
    </xf>
    <xf numFmtId="0" fontId="40" fillId="8" borderId="59" xfId="1" applyFont="1" applyFill="1" applyBorder="1" applyProtection="1"/>
    <xf numFmtId="3" fontId="9" fillId="8" borderId="60" xfId="1" applyNumberFormat="1" applyFont="1" applyFill="1" applyBorder="1" applyProtection="1"/>
    <xf numFmtId="3" fontId="16" fillId="8" borderId="60" xfId="1" applyNumberFormat="1" applyFont="1" applyFill="1" applyBorder="1" applyProtection="1"/>
    <xf numFmtId="3" fontId="18" fillId="8" borderId="60" xfId="1" applyNumberFormat="1" applyFont="1" applyFill="1" applyBorder="1" applyProtection="1"/>
    <xf numFmtId="0" fontId="40" fillId="8" borderId="61" xfId="1" applyFont="1" applyFill="1" applyBorder="1" applyProtection="1"/>
    <xf numFmtId="0" fontId="39" fillId="8" borderId="58" xfId="1" applyFont="1" applyFill="1" applyBorder="1" applyProtection="1"/>
    <xf numFmtId="0" fontId="19" fillId="8" borderId="58" xfId="1" applyFont="1" applyFill="1" applyBorder="1" applyProtection="1"/>
    <xf numFmtId="3" fontId="18" fillId="8" borderId="58" xfId="1" applyNumberFormat="1" applyFont="1" applyFill="1" applyBorder="1" applyProtection="1"/>
    <xf numFmtId="0" fontId="12" fillId="8" borderId="62" xfId="1" applyFont="1" applyFill="1" applyBorder="1" applyProtection="1"/>
    <xf numFmtId="1" fontId="30" fillId="0" borderId="56" xfId="1" applyNumberFormat="1" applyFont="1" applyFill="1" applyBorder="1" applyAlignment="1" applyProtection="1">
      <alignment horizontal="right"/>
    </xf>
    <xf numFmtId="0" fontId="9" fillId="0" borderId="0" xfId="1" applyFont="1" applyFill="1" applyBorder="1" applyAlignment="1" applyProtection="1">
      <alignment horizontal="right"/>
    </xf>
    <xf numFmtId="0" fontId="37" fillId="0" borderId="0" xfId="1" applyFont="1" applyFill="1" applyBorder="1" applyAlignment="1" applyProtection="1">
      <alignment horizontal="right"/>
    </xf>
    <xf numFmtId="0" fontId="19" fillId="0" borderId="0" xfId="1" applyFont="1" applyFill="1" applyBorder="1" applyAlignment="1" applyProtection="1">
      <alignment horizontal="right"/>
    </xf>
    <xf numFmtId="0" fontId="39" fillId="0" borderId="0" xfId="1" applyFont="1" applyFill="1" applyBorder="1" applyAlignment="1" applyProtection="1">
      <alignment horizontal="right"/>
    </xf>
    <xf numFmtId="0" fontId="11" fillId="0" borderId="0" xfId="1" applyFont="1" applyFill="1" applyBorder="1" applyAlignment="1" applyProtection="1">
      <alignment horizontal="right"/>
    </xf>
    <xf numFmtId="0" fontId="38" fillId="0" borderId="0" xfId="1" applyFont="1" applyFill="1" applyBorder="1" applyAlignment="1" applyProtection="1">
      <alignment horizontal="right"/>
    </xf>
    <xf numFmtId="0" fontId="30" fillId="0" borderId="0" xfId="1" applyFont="1" applyFill="1" applyBorder="1" applyAlignment="1" applyProtection="1">
      <alignment horizontal="right"/>
    </xf>
    <xf numFmtId="0" fontId="40" fillId="0" borderId="0" xfId="1" applyFont="1" applyFill="1" applyBorder="1" applyProtection="1"/>
    <xf numFmtId="3" fontId="9" fillId="0" borderId="0" xfId="1" applyNumberFormat="1" applyFont="1" applyFill="1" applyBorder="1" applyProtection="1"/>
    <xf numFmtId="3" fontId="16" fillId="0" borderId="0" xfId="1" applyNumberFormat="1" applyFont="1" applyFill="1" applyBorder="1" applyProtection="1"/>
    <xf numFmtId="3" fontId="18" fillId="0" borderId="0" xfId="1" applyNumberFormat="1" applyFont="1" applyFill="1" applyBorder="1" applyProtection="1"/>
    <xf numFmtId="0" fontId="39" fillId="0" borderId="0" xfId="1" applyFont="1" applyFill="1" applyBorder="1" applyProtection="1"/>
    <xf numFmtId="0" fontId="19" fillId="0" borderId="0" xfId="1" applyFont="1" applyFill="1" applyBorder="1" applyProtection="1"/>
    <xf numFmtId="10" fontId="9" fillId="0" borderId="0" xfId="1" applyNumberFormat="1" applyFont="1" applyFill="1" applyBorder="1" applyAlignment="1" applyProtection="1">
      <alignment horizontal="right"/>
      <protection locked="0"/>
    </xf>
    <xf numFmtId="10" fontId="38" fillId="0" borderId="0" xfId="1" applyNumberFormat="1" applyFont="1" applyFill="1" applyBorder="1" applyAlignment="1" applyProtection="1">
      <alignment horizontal="right"/>
    </xf>
    <xf numFmtId="0" fontId="36" fillId="0" borderId="0" xfId="1" applyFont="1" applyFill="1" applyBorder="1" applyAlignment="1">
      <alignment horizontal="right"/>
    </xf>
    <xf numFmtId="1" fontId="30" fillId="0" borderId="0" xfId="1" applyNumberFormat="1" applyFont="1" applyFill="1" applyBorder="1" applyAlignment="1" applyProtection="1">
      <alignment horizontal="right"/>
    </xf>
    <xf numFmtId="0" fontId="9" fillId="0" borderId="0" xfId="1" applyFont="1" applyFill="1" applyBorder="1" applyProtection="1"/>
    <xf numFmtId="0" fontId="82" fillId="0" borderId="0" xfId="1" applyFont="1" applyFill="1" applyBorder="1" applyProtection="1"/>
    <xf numFmtId="0" fontId="36" fillId="0" borderId="0" xfId="1" applyFont="1" applyFill="1" applyBorder="1" applyAlignment="1" applyProtection="1">
      <alignment horizontal="right"/>
    </xf>
    <xf numFmtId="0" fontId="11" fillId="0" borderId="0" xfId="1" applyFont="1" applyFill="1" applyBorder="1" applyAlignment="1" applyProtection="1">
      <alignment horizontal="left"/>
    </xf>
    <xf numFmtId="3" fontId="17" fillId="0" borderId="0" xfId="1" applyNumberFormat="1" applyFont="1" applyFill="1" applyBorder="1" applyAlignment="1" applyProtection="1">
      <alignment horizontal="left"/>
    </xf>
    <xf numFmtId="1" fontId="19" fillId="0" borderId="0" xfId="1" applyNumberFormat="1" applyFont="1" applyFill="1" applyBorder="1" applyAlignment="1" applyProtection="1">
      <alignment horizontal="right"/>
    </xf>
    <xf numFmtId="0" fontId="81" fillId="0" borderId="0" xfId="1" applyFont="1" applyFill="1" applyBorder="1" applyAlignment="1" applyProtection="1">
      <alignment horizontal="right"/>
    </xf>
    <xf numFmtId="3" fontId="42" fillId="0" borderId="0" xfId="1" applyNumberFormat="1" applyFont="1" applyFill="1" applyBorder="1" applyProtection="1"/>
    <xf numFmtId="3" fontId="43" fillId="0" borderId="0" xfId="1" applyNumberFormat="1" applyFont="1" applyFill="1" applyBorder="1" applyProtection="1"/>
    <xf numFmtId="0" fontId="37" fillId="0" borderId="0" xfId="1" applyFont="1" applyFill="1" applyBorder="1" applyAlignment="1" applyProtection="1">
      <alignment vertical="center" textRotation="90"/>
    </xf>
    <xf numFmtId="3" fontId="44" fillId="0" borderId="0" xfId="1" applyNumberFormat="1" applyFont="1" applyFill="1" applyBorder="1" applyProtection="1"/>
    <xf numFmtId="0" fontId="12" fillId="27" borderId="0" xfId="1" applyFont="1" applyFill="1" applyProtection="1"/>
    <xf numFmtId="0" fontId="83" fillId="27" borderId="0" xfId="1" applyFont="1" applyFill="1" applyBorder="1" applyAlignment="1" applyProtection="1">
      <alignment vertical="center"/>
    </xf>
    <xf numFmtId="0" fontId="83" fillId="27" borderId="0" xfId="1" applyFont="1" applyFill="1" applyBorder="1" applyAlignment="1" applyProtection="1">
      <alignment horizontal="center" vertical="center"/>
    </xf>
    <xf numFmtId="0" fontId="21" fillId="27" borderId="0" xfId="1" applyFont="1" applyFill="1" applyBorder="1" applyAlignment="1" applyProtection="1"/>
    <xf numFmtId="0" fontId="35" fillId="27" borderId="0" xfId="1" applyFont="1" applyFill="1" applyBorder="1" applyAlignment="1" applyProtection="1">
      <alignment horizontal="left" vertical="center"/>
    </xf>
    <xf numFmtId="0" fontId="15" fillId="27" borderId="0" xfId="1" applyFont="1" applyFill="1" applyBorder="1" applyAlignment="1" applyProtection="1">
      <alignment horizontal="left" vertical="center"/>
    </xf>
    <xf numFmtId="0" fontId="15" fillId="27" borderId="0" xfId="1" applyFont="1" applyFill="1" applyBorder="1" applyAlignment="1" applyProtection="1">
      <alignment horizontal="right" vertical="center"/>
    </xf>
    <xf numFmtId="0" fontId="35" fillId="27" borderId="0" xfId="1" applyFont="1" applyFill="1" applyBorder="1" applyAlignment="1" applyProtection="1">
      <alignment horizontal="right" vertical="center"/>
    </xf>
    <xf numFmtId="0" fontId="9" fillId="27" borderId="0" xfId="1" applyFont="1" applyFill="1" applyBorder="1" applyAlignment="1" applyProtection="1">
      <alignment horizontal="right"/>
    </xf>
    <xf numFmtId="0" fontId="37" fillId="27" borderId="0" xfId="1" applyFont="1" applyFill="1" applyBorder="1" applyAlignment="1" applyProtection="1">
      <alignment horizontal="right"/>
    </xf>
    <xf numFmtId="0" fontId="11" fillId="27" borderId="0" xfId="1" applyFont="1" applyFill="1" applyBorder="1" applyAlignment="1" applyProtection="1">
      <alignment horizontal="right"/>
    </xf>
    <xf numFmtId="3" fontId="9" fillId="27" borderId="0" xfId="1" applyNumberFormat="1" applyFont="1" applyFill="1" applyBorder="1" applyAlignment="1" applyProtection="1">
      <alignment horizontal="right"/>
      <protection locked="0"/>
    </xf>
    <xf numFmtId="3" fontId="42" fillId="27" borderId="0" xfId="1" applyNumberFormat="1" applyFont="1" applyFill="1" applyBorder="1" applyProtection="1"/>
    <xf numFmtId="0" fontId="40" fillId="27" borderId="0" xfId="1" applyFont="1" applyFill="1" applyBorder="1" applyProtection="1"/>
    <xf numFmtId="0" fontId="19" fillId="27" borderId="0" xfId="1" applyFont="1" applyFill="1" applyBorder="1" applyAlignment="1" applyProtection="1">
      <alignment horizontal="right"/>
    </xf>
    <xf numFmtId="0" fontId="39" fillId="27" borderId="0" xfId="1" applyFont="1" applyFill="1" applyBorder="1" applyAlignment="1" applyProtection="1">
      <alignment horizontal="right"/>
    </xf>
    <xf numFmtId="3" fontId="16" fillId="27" borderId="0" xfId="1" applyNumberFormat="1" applyFont="1" applyFill="1" applyBorder="1" applyProtection="1"/>
    <xf numFmtId="3" fontId="9" fillId="27" borderId="0" xfId="1" applyNumberFormat="1" applyFont="1" applyFill="1" applyBorder="1" applyProtection="1"/>
    <xf numFmtId="0" fontId="30" fillId="27" borderId="0" xfId="1" applyFont="1" applyFill="1" applyBorder="1" applyAlignment="1" applyProtection="1">
      <alignment horizontal="right"/>
    </xf>
    <xf numFmtId="0" fontId="36" fillId="27" borderId="0" xfId="1" applyFont="1" applyFill="1" applyBorder="1" applyAlignment="1" applyProtection="1">
      <alignment horizontal="right"/>
    </xf>
    <xf numFmtId="0" fontId="38" fillId="27" borderId="0" xfId="1" applyFont="1" applyFill="1" applyBorder="1" applyAlignment="1" applyProtection="1">
      <alignment horizontal="right"/>
    </xf>
    <xf numFmtId="0" fontId="38" fillId="27" borderId="0" xfId="1" applyFont="1" applyFill="1" applyBorder="1" applyProtection="1"/>
    <xf numFmtId="0" fontId="11" fillId="27" borderId="0" xfId="1" applyFont="1" applyFill="1" applyBorder="1" applyAlignment="1" applyProtection="1">
      <alignment horizontal="left"/>
    </xf>
    <xf numFmtId="3" fontId="17" fillId="27" borderId="0" xfId="1" applyNumberFormat="1" applyFont="1" applyFill="1" applyBorder="1" applyAlignment="1" applyProtection="1">
      <alignment horizontal="left"/>
    </xf>
    <xf numFmtId="0" fontId="37" fillId="27" borderId="0" xfId="1" applyFont="1" applyFill="1" applyBorder="1" applyAlignment="1" applyProtection="1">
      <alignment vertical="center" textRotation="90"/>
    </xf>
    <xf numFmtId="0" fontId="30" fillId="27" borderId="0" xfId="1" applyFont="1" applyFill="1" applyBorder="1" applyAlignment="1">
      <alignment horizontal="right"/>
    </xf>
    <xf numFmtId="0" fontId="36" fillId="27" borderId="0" xfId="1" applyFont="1" applyFill="1" applyBorder="1" applyAlignment="1">
      <alignment horizontal="right"/>
    </xf>
    <xf numFmtId="1" fontId="30" fillId="27" borderId="0" xfId="1" applyNumberFormat="1" applyFont="1" applyFill="1" applyBorder="1" applyAlignment="1" applyProtection="1">
      <alignment horizontal="right"/>
    </xf>
    <xf numFmtId="3" fontId="44" fillId="27" borderId="0" xfId="1" applyNumberFormat="1" applyFont="1" applyFill="1" applyBorder="1" applyProtection="1"/>
    <xf numFmtId="0" fontId="19" fillId="27" borderId="0" xfId="1" applyFont="1" applyFill="1" applyBorder="1" applyAlignment="1" applyProtection="1">
      <alignment horizontal="left"/>
    </xf>
    <xf numFmtId="0" fontId="39" fillId="27" borderId="0" xfId="1" applyFont="1" applyFill="1" applyBorder="1" applyProtection="1"/>
    <xf numFmtId="1" fontId="19" fillId="27" borderId="0" xfId="1" applyNumberFormat="1" applyFont="1" applyFill="1" applyBorder="1" applyAlignment="1" applyProtection="1">
      <alignment horizontal="right"/>
    </xf>
    <xf numFmtId="0" fontId="33" fillId="27" borderId="0" xfId="1" applyFont="1" applyFill="1" applyBorder="1" applyAlignment="1" applyProtection="1">
      <alignment vertical="center"/>
    </xf>
    <xf numFmtId="3" fontId="18" fillId="27" borderId="0" xfId="1" applyNumberFormat="1" applyFont="1" applyFill="1" applyBorder="1" applyProtection="1"/>
    <xf numFmtId="0" fontId="19" fillId="27" borderId="0" xfId="1" applyFont="1" applyFill="1" applyBorder="1" applyProtection="1"/>
    <xf numFmtId="0" fontId="12" fillId="27" borderId="0" xfId="1" applyFont="1" applyFill="1" applyBorder="1" applyProtection="1"/>
    <xf numFmtId="0" fontId="9" fillId="27" borderId="0" xfId="1" applyFont="1" applyFill="1" applyBorder="1" applyProtection="1"/>
    <xf numFmtId="0" fontId="82" fillId="27" borderId="0" xfId="1" applyFont="1" applyFill="1" applyBorder="1" applyProtection="1"/>
    <xf numFmtId="3" fontId="43" fillId="27" borderId="0" xfId="1" applyNumberFormat="1" applyFont="1" applyFill="1" applyBorder="1" applyProtection="1"/>
    <xf numFmtId="0" fontId="81" fillId="27" borderId="0" xfId="1" applyFont="1" applyFill="1" applyBorder="1" applyAlignment="1" applyProtection="1">
      <alignment horizontal="right"/>
    </xf>
    <xf numFmtId="0" fontId="39" fillId="27" borderId="0" xfId="1" applyFont="1" applyFill="1" applyBorder="1" applyAlignment="1" applyProtection="1">
      <alignment vertical="center" textRotation="90"/>
    </xf>
    <xf numFmtId="0" fontId="25" fillId="27" borderId="0" xfId="1" applyFont="1" applyFill="1" applyBorder="1" applyAlignment="1" applyProtection="1"/>
    <xf numFmtId="0" fontId="82" fillId="27" borderId="0" xfId="1" applyFont="1" applyFill="1" applyBorder="1" applyAlignment="1" applyProtection="1">
      <alignment horizontal="right"/>
    </xf>
    <xf numFmtId="3" fontId="82" fillId="27" borderId="0" xfId="1" applyNumberFormat="1" applyFont="1" applyFill="1" applyBorder="1" applyAlignment="1" applyProtection="1"/>
    <xf numFmtId="3" fontId="25" fillId="27" borderId="0" xfId="1" applyNumberFormat="1" applyFont="1" applyFill="1" applyBorder="1" applyAlignment="1" applyProtection="1"/>
    <xf numFmtId="0" fontId="12" fillId="27" borderId="0" xfId="1" applyFont="1" applyFill="1" applyBorder="1" applyAlignment="1" applyProtection="1">
      <alignment vertical="center"/>
    </xf>
    <xf numFmtId="0" fontId="24" fillId="27" borderId="0" xfId="1" applyFont="1" applyFill="1" applyBorder="1" applyAlignment="1" applyProtection="1">
      <alignment horizontal="right" vertical="center"/>
    </xf>
    <xf numFmtId="0" fontId="22" fillId="27" borderId="0" xfId="1" applyFont="1" applyFill="1" applyBorder="1" applyAlignment="1" applyProtection="1">
      <alignment vertical="center"/>
    </xf>
    <xf numFmtId="0" fontId="25" fillId="27" borderId="0" xfId="1" applyFont="1" applyFill="1" applyBorder="1" applyAlignment="1" applyProtection="1">
      <alignment horizontal="right" vertical="center"/>
    </xf>
    <xf numFmtId="0" fontId="40" fillId="27" borderId="0" xfId="1" applyFont="1" applyFill="1" applyBorder="1" applyAlignment="1" applyProtection="1">
      <alignment vertical="center"/>
    </xf>
    <xf numFmtId="0" fontId="12" fillId="27" borderId="0" xfId="1" applyFont="1" applyFill="1" applyBorder="1" applyAlignment="1" applyProtection="1">
      <alignment horizontal="left" vertical="center"/>
    </xf>
    <xf numFmtId="0" fontId="46" fillId="27" borderId="0" xfId="1" applyFont="1" applyFill="1" applyBorder="1" applyAlignment="1" applyProtection="1">
      <alignment horizontal="right" vertical="center"/>
    </xf>
    <xf numFmtId="0" fontId="34" fillId="27" borderId="0" xfId="1" applyFont="1" applyFill="1" applyBorder="1" applyAlignment="1" applyProtection="1">
      <alignment horizontal="right" vertical="center"/>
    </xf>
    <xf numFmtId="10" fontId="9" fillId="27" borderId="0" xfId="1" applyNumberFormat="1" applyFont="1" applyFill="1" applyBorder="1" applyAlignment="1" applyProtection="1">
      <alignment horizontal="right"/>
      <protection locked="0"/>
    </xf>
    <xf numFmtId="10" fontId="38" fillId="27" borderId="0" xfId="1" applyNumberFormat="1" applyFont="1" applyFill="1" applyBorder="1" applyAlignment="1" applyProtection="1">
      <alignment horizontal="right"/>
    </xf>
    <xf numFmtId="0" fontId="36" fillId="27" borderId="0" xfId="1" applyFont="1" applyFill="1" applyBorder="1" applyAlignment="1" applyProtection="1">
      <alignment horizontal="left"/>
    </xf>
    <xf numFmtId="0" fontId="30" fillId="27" borderId="0" xfId="1" applyFont="1" applyFill="1" applyBorder="1" applyAlignment="1" applyProtection="1">
      <alignment horizontal="left"/>
    </xf>
    <xf numFmtId="0" fontId="22" fillId="27" borderId="0" xfId="1" applyFont="1" applyFill="1" applyBorder="1"/>
    <xf numFmtId="0" fontId="22" fillId="27" borderId="0" xfId="1" applyFont="1" applyFill="1" applyBorder="1" applyAlignment="1">
      <alignment horizontal="left" vertical="center"/>
    </xf>
    <xf numFmtId="0" fontId="25" fillId="27" borderId="0" xfId="1" applyFont="1" applyFill="1" applyBorder="1" applyAlignment="1" applyProtection="1">
      <alignment vertical="center"/>
    </xf>
    <xf numFmtId="0" fontId="25" fillId="27" borderId="0" xfId="1" applyFont="1" applyFill="1" applyBorder="1" applyAlignment="1"/>
    <xf numFmtId="0" fontId="23" fillId="27" borderId="0" xfId="1" applyFont="1" applyFill="1" applyBorder="1" applyAlignment="1">
      <alignment vertical="center"/>
    </xf>
    <xf numFmtId="0" fontId="24" fillId="27" borderId="0" xfId="1" applyFont="1" applyFill="1" applyBorder="1" applyAlignment="1">
      <alignment horizontal="left" vertical="center"/>
    </xf>
    <xf numFmtId="0" fontId="25" fillId="27" borderId="0" xfId="1" applyFont="1" applyFill="1" applyBorder="1" applyAlignment="1">
      <alignment horizontal="left" vertical="center"/>
    </xf>
    <xf numFmtId="0" fontId="13" fillId="27" borderId="0" xfId="1" applyFont="1" applyFill="1" applyBorder="1" applyAlignment="1">
      <alignment horizontal="right" vertical="center"/>
    </xf>
    <xf numFmtId="0" fontId="35" fillId="27" borderId="0" xfId="1" applyFont="1" applyFill="1" applyBorder="1" applyAlignment="1">
      <alignment horizontal="left" vertical="center"/>
    </xf>
    <xf numFmtId="0" fontId="15" fillId="27" borderId="0" xfId="1" applyFont="1" applyFill="1" applyBorder="1" applyAlignment="1">
      <alignment horizontal="left" vertical="center"/>
    </xf>
    <xf numFmtId="0" fontId="15" fillId="27" borderId="0" xfId="1" applyFont="1" applyFill="1" applyBorder="1" applyAlignment="1">
      <alignment horizontal="right" vertical="center"/>
    </xf>
    <xf numFmtId="0" fontId="35" fillId="27" borderId="0" xfId="1" applyFont="1" applyFill="1" applyBorder="1" applyAlignment="1">
      <alignment horizontal="right" vertical="center"/>
    </xf>
    <xf numFmtId="0" fontId="13" fillId="27" borderId="0" xfId="1" applyFont="1" applyFill="1" applyBorder="1" applyAlignment="1">
      <alignment vertical="center"/>
    </xf>
    <xf numFmtId="0" fontId="39" fillId="27" borderId="0" xfId="1" applyFont="1" applyFill="1" applyBorder="1" applyAlignment="1">
      <alignment horizontal="left"/>
    </xf>
    <xf numFmtId="0" fontId="19" fillId="27" borderId="0" xfId="1" applyFont="1" applyFill="1" applyBorder="1" applyAlignment="1">
      <alignment horizontal="right" vertical="center"/>
    </xf>
    <xf numFmtId="0" fontId="39" fillId="27" borderId="0" xfId="1" applyFont="1" applyFill="1" applyBorder="1" applyAlignment="1">
      <alignment horizontal="right" vertical="center"/>
    </xf>
    <xf numFmtId="10" fontId="9" fillId="27" borderId="0" xfId="1" applyNumberFormat="1" applyFont="1" applyFill="1" applyBorder="1" applyAlignment="1">
      <alignment horizontal="right" vertical="center"/>
    </xf>
    <xf numFmtId="1" fontId="15" fillId="27" borderId="0" xfId="1" applyNumberFormat="1" applyFont="1" applyFill="1" applyBorder="1" applyAlignment="1">
      <alignment horizontal="right" vertical="center"/>
    </xf>
    <xf numFmtId="0" fontId="39" fillId="27" borderId="0" xfId="1" applyFont="1" applyFill="1" applyBorder="1" applyAlignment="1">
      <alignment horizontal="left" vertical="center"/>
    </xf>
    <xf numFmtId="0" fontId="9" fillId="27" borderId="0" xfId="1" applyFont="1" applyFill="1" applyBorder="1" applyAlignment="1">
      <alignment vertical="center" textRotation="90"/>
    </xf>
    <xf numFmtId="0" fontId="9" fillId="27" borderId="0" xfId="1" applyFont="1" applyFill="1" applyBorder="1" applyAlignment="1">
      <alignment horizontal="right"/>
    </xf>
    <xf numFmtId="0" fontId="37" fillId="27" borderId="0" xfId="1" applyFont="1" applyFill="1" applyBorder="1" applyAlignment="1">
      <alignment horizontal="right"/>
    </xf>
    <xf numFmtId="3" fontId="9" fillId="27" borderId="0" xfId="1" applyNumberFormat="1" applyFont="1" applyFill="1" applyBorder="1" applyAlignment="1">
      <alignment horizontal="right"/>
    </xf>
    <xf numFmtId="3" fontId="9" fillId="27" borderId="0" xfId="1" applyNumberFormat="1" applyFont="1" applyFill="1" applyBorder="1"/>
    <xf numFmtId="10" fontId="9" fillId="27" borderId="0" xfId="1" applyNumberFormat="1" applyFont="1" applyFill="1" applyBorder="1" applyAlignment="1">
      <alignment horizontal="right"/>
    </xf>
    <xf numFmtId="10" fontId="9" fillId="27" borderId="0" xfId="1" applyNumberFormat="1" applyFont="1" applyFill="1" applyBorder="1"/>
    <xf numFmtId="0" fontId="37" fillId="27" borderId="0" xfId="1" applyFont="1" applyFill="1" applyBorder="1"/>
    <xf numFmtId="0" fontId="19" fillId="27" borderId="0" xfId="1" applyFont="1" applyFill="1" applyBorder="1" applyAlignment="1">
      <alignment vertical="center" textRotation="90"/>
    </xf>
    <xf numFmtId="3" fontId="19" fillId="27" borderId="0" xfId="1" applyNumberFormat="1" applyFont="1" applyFill="1" applyBorder="1"/>
    <xf numFmtId="0" fontId="39" fillId="27" borderId="0" xfId="1" applyFont="1" applyFill="1" applyBorder="1" applyAlignment="1"/>
    <xf numFmtId="0" fontId="19" fillId="27" borderId="0" xfId="1" applyFont="1" applyFill="1" applyBorder="1" applyAlignment="1">
      <alignment horizontal="right"/>
    </xf>
    <xf numFmtId="0" fontId="39" fillId="27" borderId="0" xfId="1" applyFont="1" applyFill="1" applyBorder="1" applyAlignment="1">
      <alignment horizontal="right"/>
    </xf>
    <xf numFmtId="1" fontId="19" fillId="27" borderId="0" xfId="1" applyNumberFormat="1" applyFont="1" applyFill="1" applyBorder="1" applyAlignment="1">
      <alignment horizontal="right"/>
    </xf>
    <xf numFmtId="0" fontId="39" fillId="27" borderId="0" xfId="1" applyFont="1" applyFill="1" applyBorder="1"/>
    <xf numFmtId="0" fontId="12" fillId="27" borderId="0" xfId="1" applyFont="1" applyFill="1" applyBorder="1"/>
    <xf numFmtId="0" fontId="11" fillId="27" borderId="0" xfId="1" applyFont="1" applyFill="1" applyBorder="1" applyAlignment="1">
      <alignment vertical="center" textRotation="90"/>
    </xf>
    <xf numFmtId="0" fontId="10" fillId="27" borderId="0" xfId="1" applyFont="1" applyFill="1" applyBorder="1" applyAlignment="1">
      <alignment horizontal="right"/>
    </xf>
    <xf numFmtId="0" fontId="41" fillId="27" borderId="0" xfId="1" applyFont="1" applyFill="1" applyBorder="1" applyAlignment="1">
      <alignment horizontal="right"/>
    </xf>
    <xf numFmtId="3" fontId="10" fillId="27" borderId="0" xfId="1" applyNumberFormat="1" applyFont="1" applyFill="1" applyBorder="1" applyAlignment="1">
      <alignment horizontal="right"/>
    </xf>
    <xf numFmtId="0" fontId="27" fillId="27" borderId="0" xfId="1" applyFont="1" applyFill="1" applyBorder="1" applyAlignment="1">
      <alignment horizontal="right" vertical="center"/>
    </xf>
    <xf numFmtId="3" fontId="18" fillId="27" borderId="0" xfId="1" applyNumberFormat="1" applyFont="1" applyFill="1" applyBorder="1"/>
    <xf numFmtId="1" fontId="18" fillId="27" borderId="0" xfId="1" applyNumberFormat="1" applyFont="1" applyFill="1" applyBorder="1" applyAlignment="1">
      <alignment horizontal="right"/>
    </xf>
    <xf numFmtId="0" fontId="10" fillId="27" borderId="0" xfId="1" applyFont="1" applyFill="1" applyBorder="1" applyAlignment="1">
      <alignment vertical="center" textRotation="90"/>
    </xf>
    <xf numFmtId="2" fontId="9" fillId="27" borderId="0" xfId="1" applyNumberFormat="1" applyFont="1" applyFill="1" applyBorder="1" applyAlignment="1">
      <alignment horizontal="right"/>
    </xf>
    <xf numFmtId="2" fontId="9" fillId="27" borderId="0" xfId="1" applyNumberFormat="1" applyFont="1" applyFill="1" applyBorder="1"/>
    <xf numFmtId="0" fontId="9" fillId="27" borderId="0" xfId="1" applyFont="1" applyFill="1" applyBorder="1" applyAlignment="1">
      <alignment horizontal="right" vertical="center"/>
    </xf>
    <xf numFmtId="4" fontId="9" fillId="27" borderId="0" xfId="1" applyNumberFormat="1" applyFont="1" applyFill="1" applyBorder="1" applyAlignment="1">
      <alignment horizontal="right"/>
    </xf>
    <xf numFmtId="4" fontId="9" fillId="27" borderId="0" xfId="1" applyNumberFormat="1" applyFont="1" applyFill="1" applyBorder="1"/>
    <xf numFmtId="0" fontId="11" fillId="27" borderId="0" xfId="1" applyFont="1" applyFill="1" applyBorder="1" applyAlignment="1">
      <alignment horizontal="right"/>
    </xf>
    <xf numFmtId="0" fontId="38" fillId="27" borderId="0" xfId="1" applyFont="1" applyFill="1" applyBorder="1" applyAlignment="1">
      <alignment horizontal="right"/>
    </xf>
    <xf numFmtId="3" fontId="11" fillId="27" borderId="0" xfId="1" applyNumberFormat="1" applyFont="1" applyFill="1" applyBorder="1" applyAlignment="1">
      <alignment horizontal="right"/>
    </xf>
    <xf numFmtId="3" fontId="10" fillId="27" borderId="0" xfId="1" applyNumberFormat="1" applyFont="1" applyFill="1" applyBorder="1"/>
    <xf numFmtId="0" fontId="9" fillId="27" borderId="0" xfId="1" applyFont="1" applyFill="1" applyBorder="1"/>
    <xf numFmtId="0" fontId="34" fillId="29" borderId="52" xfId="1" applyFont="1" applyFill="1" applyBorder="1" applyAlignment="1" applyProtection="1">
      <alignment horizontal="right" vertical="center"/>
    </xf>
    <xf numFmtId="0" fontId="35" fillId="29" borderId="0" xfId="1" applyFont="1" applyFill="1" applyBorder="1" applyAlignment="1" applyProtection="1">
      <alignment horizontal="left" vertical="center"/>
    </xf>
    <xf numFmtId="0" fontId="15" fillId="29" borderId="0" xfId="1" applyFont="1" applyFill="1" applyBorder="1" applyAlignment="1" applyProtection="1">
      <alignment horizontal="left" vertical="center"/>
    </xf>
    <xf numFmtId="0" fontId="15" fillId="29" borderId="0" xfId="1" applyFont="1" applyFill="1" applyBorder="1" applyAlignment="1" applyProtection="1">
      <alignment horizontal="right" vertical="center"/>
    </xf>
    <xf numFmtId="0" fontId="34" fillId="29" borderId="0" xfId="1" applyFont="1" applyFill="1" applyBorder="1" applyAlignment="1" applyProtection="1">
      <alignment horizontal="right" vertical="center"/>
    </xf>
    <xf numFmtId="0" fontId="37" fillId="28" borderId="0" xfId="1" applyFont="1" applyFill="1" applyBorder="1" applyAlignment="1" applyProtection="1">
      <alignment vertical="center" textRotation="90"/>
    </xf>
    <xf numFmtId="0" fontId="33" fillId="28" borderId="0" xfId="1" applyFont="1" applyFill="1" applyBorder="1" applyAlignment="1" applyProtection="1">
      <alignment vertical="center"/>
    </xf>
    <xf numFmtId="0" fontId="39" fillId="28" borderId="0" xfId="1" applyFont="1" applyFill="1" applyBorder="1" applyAlignment="1" applyProtection="1">
      <alignment vertical="center" textRotation="90"/>
    </xf>
    <xf numFmtId="0" fontId="83" fillId="28" borderId="0" xfId="1" applyFont="1" applyFill="1" applyBorder="1" applyAlignment="1" applyProtection="1">
      <alignment vertical="center"/>
    </xf>
    <xf numFmtId="0" fontId="34" fillId="28" borderId="0" xfId="1" applyFont="1" applyFill="1" applyBorder="1" applyAlignment="1" applyProtection="1">
      <alignment horizontal="right" vertical="center"/>
    </xf>
    <xf numFmtId="0" fontId="85" fillId="29" borderId="0" xfId="1" applyFont="1" applyFill="1" applyBorder="1" applyAlignment="1" applyProtection="1">
      <alignment horizontal="right" vertical="center"/>
    </xf>
    <xf numFmtId="0" fontId="14" fillId="29" borderId="0" xfId="1" applyFont="1" applyFill="1" applyBorder="1" applyAlignment="1" applyProtection="1">
      <alignment horizontal="right" vertical="center"/>
    </xf>
    <xf numFmtId="0" fontId="10" fillId="29" borderId="0" xfId="1" applyFont="1" applyFill="1" applyBorder="1" applyAlignment="1" applyProtection="1">
      <alignment horizontal="right" vertical="center"/>
    </xf>
    <xf numFmtId="0" fontId="11" fillId="29" borderId="0" xfId="1" applyFont="1" applyFill="1" applyBorder="1" applyAlignment="1" applyProtection="1">
      <alignment horizontal="right" vertical="center"/>
    </xf>
    <xf numFmtId="0" fontId="14" fillId="32" borderId="0" xfId="1" applyFont="1" applyFill="1" applyBorder="1" applyAlignment="1" applyProtection="1">
      <alignment horizontal="right" vertical="center"/>
    </xf>
    <xf numFmtId="0" fontId="34" fillId="32" borderId="0" xfId="1" applyFont="1" applyFill="1" applyBorder="1" applyAlignment="1" applyProtection="1">
      <alignment horizontal="right" vertical="center"/>
    </xf>
    <xf numFmtId="0" fontId="11" fillId="32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/>
    </xf>
    <xf numFmtId="0" fontId="10" fillId="0" borderId="0" xfId="1" applyFont="1" applyFill="1" applyBorder="1" applyAlignment="1" applyProtection="1">
      <alignment horizontal="right"/>
    </xf>
    <xf numFmtId="0" fontId="10" fillId="0" borderId="0" xfId="1" applyFont="1" applyFill="1" applyBorder="1" applyProtection="1"/>
    <xf numFmtId="0" fontId="21" fillId="0" borderId="0" xfId="1" applyFont="1" applyFill="1" applyBorder="1" applyAlignment="1">
      <alignment horizontal="right"/>
    </xf>
    <xf numFmtId="0" fontId="9" fillId="0" borderId="0" xfId="1" applyFont="1" applyFill="1" applyBorder="1" applyAlignment="1" applyProtection="1">
      <alignment horizontal="left"/>
    </xf>
    <xf numFmtId="0" fontId="35" fillId="0" borderId="0" xfId="1" applyFont="1" applyFill="1" applyBorder="1" applyAlignment="1" applyProtection="1">
      <alignment horizontal="left" vertical="center"/>
    </xf>
    <xf numFmtId="0" fontId="15" fillId="0" borderId="0" xfId="1" applyFont="1" applyFill="1" applyBorder="1" applyAlignment="1" applyProtection="1">
      <alignment horizontal="left" vertical="center"/>
    </xf>
    <xf numFmtId="0" fontId="15" fillId="0" borderId="0" xfId="1" applyFont="1" applyFill="1" applyBorder="1" applyAlignment="1" applyProtection="1">
      <alignment horizontal="right" vertical="center"/>
    </xf>
    <xf numFmtId="0" fontId="30" fillId="0" borderId="0" xfId="1" applyFont="1" applyFill="1" applyBorder="1" applyAlignment="1">
      <alignment horizontal="right"/>
    </xf>
    <xf numFmtId="0" fontId="85" fillId="0" borderId="0" xfId="1" applyFont="1" applyFill="1" applyBorder="1" applyAlignment="1" applyProtection="1">
      <alignment horizontal="right" vertical="center"/>
    </xf>
    <xf numFmtId="0" fontId="34" fillId="0" borderId="0" xfId="1" applyFont="1" applyFill="1" applyBorder="1" applyAlignment="1" applyProtection="1">
      <alignment horizontal="right" vertical="center"/>
    </xf>
    <xf numFmtId="0" fontId="14" fillId="0" borderId="0" xfId="1" applyFont="1" applyFill="1" applyBorder="1" applyAlignment="1" applyProtection="1">
      <alignment horizontal="right" vertical="center"/>
    </xf>
    <xf numFmtId="0" fontId="10" fillId="0" borderId="0" xfId="1" applyFont="1" applyFill="1" applyBorder="1" applyAlignment="1" applyProtection="1">
      <alignment horizontal="right" vertical="center"/>
    </xf>
    <xf numFmtId="0" fontId="11" fillId="0" borderId="0" xfId="1" applyFont="1" applyFill="1" applyBorder="1" applyAlignment="1" applyProtection="1">
      <alignment horizontal="right" vertical="center"/>
    </xf>
    <xf numFmtId="3" fontId="9" fillId="0" borderId="0" xfId="1" applyNumberFormat="1" applyFont="1" applyFill="1" applyBorder="1" applyAlignment="1" applyProtection="1">
      <alignment horizontal="right"/>
      <protection locked="0"/>
    </xf>
    <xf numFmtId="3" fontId="11" fillId="0" borderId="0" xfId="1" applyNumberFormat="1" applyFont="1" applyFill="1" applyBorder="1" applyAlignment="1" applyProtection="1">
      <alignment horizontal="right"/>
    </xf>
    <xf numFmtId="0" fontId="9" fillId="0" borderId="0" xfId="1" applyFont="1" applyFill="1" applyBorder="1" applyAlignment="1" applyProtection="1"/>
    <xf numFmtId="0" fontId="33" fillId="0" borderId="0" xfId="1" applyFont="1" applyFill="1" applyBorder="1" applyAlignment="1" applyProtection="1">
      <alignment vertical="center"/>
    </xf>
    <xf numFmtId="3" fontId="19" fillId="0" borderId="0" xfId="1" applyNumberFormat="1" applyFont="1" applyFill="1" applyBorder="1" applyAlignment="1" applyProtection="1">
      <alignment horizontal="right"/>
    </xf>
    <xf numFmtId="0" fontId="39" fillId="0" borderId="0" xfId="1" applyFont="1" applyFill="1" applyBorder="1" applyAlignment="1" applyProtection="1">
      <alignment vertical="center" textRotation="90"/>
    </xf>
    <xf numFmtId="0" fontId="24" fillId="0" borderId="0" xfId="1" applyFont="1" applyFill="1" applyBorder="1" applyAlignment="1" applyProtection="1">
      <alignment horizontal="right" vertical="center"/>
    </xf>
    <xf numFmtId="0" fontId="14" fillId="0" borderId="0" xfId="1" applyFont="1" applyFill="1" applyBorder="1" applyAlignment="1" applyProtection="1">
      <alignment vertical="center"/>
    </xf>
    <xf numFmtId="0" fontId="22" fillId="0" borderId="0" xfId="1" applyFont="1" applyFill="1" applyBorder="1" applyAlignment="1" applyProtection="1">
      <alignment vertical="center"/>
    </xf>
    <xf numFmtId="3" fontId="30" fillId="0" borderId="0" xfId="1" applyNumberFormat="1" applyFont="1" applyFill="1" applyBorder="1" applyAlignment="1" applyProtection="1">
      <alignment horizontal="right"/>
    </xf>
    <xf numFmtId="0" fontId="25" fillId="0" borderId="0" xfId="1" applyFont="1" applyFill="1" applyBorder="1" applyAlignment="1" applyProtection="1">
      <alignment horizontal="right" vertical="center"/>
    </xf>
    <xf numFmtId="0" fontId="12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>
      <alignment horizontal="left" vertical="center"/>
    </xf>
    <xf numFmtId="0" fontId="46" fillId="0" borderId="0" xfId="1" applyFont="1" applyFill="1" applyBorder="1" applyAlignment="1" applyProtection="1">
      <alignment horizontal="right" vertical="center"/>
    </xf>
    <xf numFmtId="0" fontId="84" fillId="0" borderId="0" xfId="1" applyFont="1" applyFill="1" applyBorder="1" applyAlignment="1" applyProtection="1"/>
    <xf numFmtId="0" fontId="86" fillId="0" borderId="0" xfId="1" applyFont="1" applyFill="1" applyAlignment="1" applyProtection="1">
      <alignment vertical="center"/>
    </xf>
    <xf numFmtId="0" fontId="84" fillId="0" borderId="58" xfId="1" applyFont="1" applyFill="1" applyBorder="1" applyAlignment="1" applyProtection="1">
      <alignment wrapText="1"/>
    </xf>
    <xf numFmtId="0" fontId="84" fillId="0" borderId="58" xfId="1" applyFont="1" applyFill="1" applyBorder="1" applyAlignment="1" applyProtection="1"/>
    <xf numFmtId="0" fontId="46" fillId="19" borderId="56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12" fillId="27" borderId="0" xfId="1" applyFont="1" applyFill="1" applyAlignment="1" applyProtection="1">
      <alignment vertical="center"/>
    </xf>
    <xf numFmtId="0" fontId="87" fillId="0" borderId="0" xfId="1" applyFont="1" applyFill="1" applyBorder="1" applyAlignment="1" applyProtection="1"/>
    <xf numFmtId="3" fontId="87" fillId="0" borderId="0" xfId="1" applyNumberFormat="1" applyFont="1" applyFill="1" applyBorder="1" applyAlignment="1" applyProtection="1"/>
    <xf numFmtId="0" fontId="31" fillId="0" borderId="0" xfId="7" quotePrefix="1" applyFill="1" applyAlignment="1" applyProtection="1">
      <alignment vertical="center"/>
    </xf>
    <xf numFmtId="0" fontId="89" fillId="0" borderId="0" xfId="7" quotePrefix="1" applyFont="1" applyFill="1" applyAlignment="1" applyProtection="1">
      <alignment vertical="center"/>
    </xf>
    <xf numFmtId="0" fontId="90" fillId="0" borderId="0" xfId="7" quotePrefix="1" applyFont="1" applyFill="1" applyAlignment="1" applyProtection="1"/>
    <xf numFmtId="0" fontId="83" fillId="0" borderId="0" xfId="1" applyFont="1" applyFill="1" applyBorder="1" applyAlignment="1" applyProtection="1">
      <alignment horizontal="center" vertical="center"/>
    </xf>
    <xf numFmtId="0" fontId="36" fillId="25" borderId="54" xfId="1" applyFont="1" applyFill="1" applyBorder="1" applyAlignment="1" applyProtection="1">
      <alignment horizontal="right"/>
    </xf>
    <xf numFmtId="10" fontId="9" fillId="10" borderId="0" xfId="1" applyNumberFormat="1" applyFont="1" applyFill="1" applyBorder="1" applyAlignment="1" applyProtection="1">
      <alignment horizontal="right"/>
    </xf>
    <xf numFmtId="10" fontId="9" fillId="8" borderId="0" xfId="1" applyNumberFormat="1" applyFont="1" applyFill="1" applyBorder="1" applyAlignment="1" applyProtection="1">
      <alignment horizontal="right"/>
    </xf>
    <xf numFmtId="3" fontId="9" fillId="10" borderId="0" xfId="1" applyNumberFormat="1" applyFont="1" applyFill="1" applyBorder="1" applyAlignment="1" applyProtection="1">
      <alignment horizontal="right"/>
    </xf>
    <xf numFmtId="3" fontId="9" fillId="8" borderId="0" xfId="1" applyNumberFormat="1" applyFont="1" applyFill="1" applyBorder="1" applyAlignment="1" applyProtection="1">
      <alignment horizontal="right"/>
    </xf>
    <xf numFmtId="0" fontId="22" fillId="19" borderId="51" xfId="1" applyFont="1" applyFill="1" applyBorder="1" applyProtection="1"/>
    <xf numFmtId="0" fontId="22" fillId="19" borderId="3" xfId="1" applyFont="1" applyFill="1" applyBorder="1" applyAlignment="1" applyProtection="1">
      <alignment horizontal="left" vertical="center"/>
    </xf>
    <xf numFmtId="0" fontId="24" fillId="19" borderId="3" xfId="1" applyFont="1" applyFill="1" applyBorder="1" applyAlignment="1" applyProtection="1">
      <alignment horizontal="left" vertical="center"/>
    </xf>
    <xf numFmtId="0" fontId="25" fillId="19" borderId="19" xfId="1" applyFont="1" applyFill="1" applyBorder="1" applyAlignment="1" applyProtection="1"/>
    <xf numFmtId="0" fontId="13" fillId="9" borderId="9" xfId="1" applyFont="1" applyFill="1" applyBorder="1" applyAlignment="1" applyProtection="1">
      <alignment horizontal="right" vertical="center"/>
    </xf>
    <xf numFmtId="0" fontId="35" fillId="9" borderId="9" xfId="1" applyFont="1" applyFill="1" applyBorder="1" applyAlignment="1" applyProtection="1">
      <alignment horizontal="left" vertical="center"/>
    </xf>
    <xf numFmtId="0" fontId="15" fillId="9" borderId="9" xfId="1" applyFont="1" applyFill="1" applyBorder="1" applyAlignment="1" applyProtection="1">
      <alignment horizontal="left" vertical="center"/>
    </xf>
    <xf numFmtId="0" fontId="15" fillId="9" borderId="9" xfId="1" applyFont="1" applyFill="1" applyBorder="1" applyAlignment="1" applyProtection="1">
      <alignment horizontal="right" vertical="center"/>
    </xf>
    <xf numFmtId="0" fontId="13" fillId="9" borderId="0" xfId="1" applyFont="1" applyFill="1" applyBorder="1" applyAlignment="1" applyProtection="1">
      <alignment horizontal="right" vertical="center"/>
    </xf>
    <xf numFmtId="0" fontId="13" fillId="8" borderId="0" xfId="1" applyFont="1" applyFill="1" applyBorder="1" applyAlignment="1" applyProtection="1">
      <alignment vertical="center"/>
    </xf>
    <xf numFmtId="0" fontId="15" fillId="8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left"/>
    </xf>
    <xf numFmtId="0" fontId="19" fillId="9" borderId="0" xfId="1" applyFont="1" applyFill="1" applyBorder="1" applyAlignment="1" applyProtection="1">
      <alignment horizontal="right" vertical="center"/>
    </xf>
    <xf numFmtId="0" fontId="39" fillId="9" borderId="0" xfId="1" applyFont="1" applyFill="1" applyBorder="1" applyAlignment="1" applyProtection="1">
      <alignment horizontal="right" vertical="center"/>
    </xf>
    <xf numFmtId="10" fontId="9" fillId="9" borderId="0" xfId="1" applyNumberFormat="1" applyFont="1" applyFill="1" applyBorder="1" applyAlignment="1" applyProtection="1">
      <alignment horizontal="right" vertical="center"/>
    </xf>
    <xf numFmtId="0" fontId="19" fillId="8" borderId="0" xfId="1" applyFont="1" applyFill="1" applyBorder="1" applyAlignment="1" applyProtection="1">
      <alignment horizontal="right" vertical="center"/>
    </xf>
    <xf numFmtId="0" fontId="39" fillId="8" borderId="0" xfId="1" applyFont="1" applyFill="1" applyBorder="1" applyAlignment="1" applyProtection="1">
      <alignment horizontal="right" vertical="center"/>
    </xf>
    <xf numFmtId="1" fontId="15" fillId="8" borderId="0" xfId="1" applyNumberFormat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left" vertical="center"/>
    </xf>
    <xf numFmtId="0" fontId="9" fillId="8" borderId="0" xfId="1" applyFont="1" applyFill="1" applyBorder="1" applyAlignment="1" applyProtection="1">
      <alignment vertical="center" textRotation="90"/>
    </xf>
    <xf numFmtId="3" fontId="9" fillId="8" borderId="0" xfId="1" applyNumberFormat="1" applyFont="1" applyFill="1" applyBorder="1" applyProtection="1"/>
    <xf numFmtId="10" fontId="9" fillId="8" borderId="0" xfId="1" applyNumberFormat="1" applyFont="1" applyFill="1" applyBorder="1" applyProtection="1"/>
    <xf numFmtId="0" fontId="37" fillId="0" borderId="0" xfId="1" applyFont="1" applyFill="1" applyBorder="1" applyProtection="1"/>
    <xf numFmtId="0" fontId="19" fillId="8" borderId="0" xfId="1" applyFont="1" applyFill="1" applyBorder="1" applyAlignment="1" applyProtection="1">
      <alignment vertical="center" textRotation="90"/>
    </xf>
    <xf numFmtId="3" fontId="19" fillId="8" borderId="0" xfId="1" applyNumberFormat="1" applyFont="1" applyFill="1" applyBorder="1" applyProtection="1"/>
    <xf numFmtId="0" fontId="39" fillId="0" borderId="0" xfId="1" applyFont="1" applyFill="1" applyBorder="1" applyAlignment="1" applyProtection="1"/>
    <xf numFmtId="1" fontId="19" fillId="10" borderId="0" xfId="1" applyNumberFormat="1" applyFont="1" applyFill="1" applyBorder="1" applyAlignment="1" applyProtection="1">
      <alignment horizontal="right"/>
    </xf>
    <xf numFmtId="0" fontId="12" fillId="8" borderId="0" xfId="1" applyFont="1" applyFill="1" applyBorder="1" applyProtection="1"/>
    <xf numFmtId="0" fontId="11" fillId="8" borderId="0" xfId="1" applyFont="1" applyFill="1" applyBorder="1" applyAlignment="1" applyProtection="1">
      <alignment vertical="center" textRotation="90"/>
    </xf>
    <xf numFmtId="0" fontId="10" fillId="10" borderId="0" xfId="1" applyFont="1" applyFill="1" applyBorder="1" applyAlignment="1" applyProtection="1">
      <alignment horizontal="right"/>
    </xf>
    <xf numFmtId="0" fontId="41" fillId="10" borderId="0" xfId="1" applyFont="1" applyFill="1" applyBorder="1" applyAlignment="1" applyProtection="1">
      <alignment horizontal="right"/>
    </xf>
    <xf numFmtId="3" fontId="10" fillId="10" borderId="0" xfId="1" applyNumberFormat="1" applyFont="1" applyFill="1" applyBorder="1" applyAlignment="1" applyProtection="1">
      <alignment horizontal="right"/>
    </xf>
    <xf numFmtId="0" fontId="10" fillId="8" borderId="0" xfId="1" applyFont="1" applyFill="1" applyBorder="1" applyAlignment="1" applyProtection="1">
      <alignment horizontal="right"/>
    </xf>
    <xf numFmtId="0" fontId="41" fillId="8" borderId="0" xfId="1" applyFont="1" applyFill="1" applyBorder="1" applyAlignment="1" applyProtection="1">
      <alignment horizontal="right"/>
    </xf>
    <xf numFmtId="3" fontId="10" fillId="8" borderId="0" xfId="1" applyNumberFormat="1" applyFont="1" applyFill="1" applyBorder="1" applyAlignment="1" applyProtection="1">
      <alignment horizontal="right"/>
    </xf>
    <xf numFmtId="0" fontId="27" fillId="9" borderId="0" xfId="1" applyFont="1" applyFill="1" applyBorder="1" applyAlignment="1" applyProtection="1">
      <alignment horizontal="right" vertical="center"/>
    </xf>
    <xf numFmtId="3" fontId="18" fillId="8" borderId="0" xfId="1" applyNumberFormat="1" applyFont="1" applyFill="1" applyBorder="1" applyProtection="1"/>
    <xf numFmtId="1" fontId="18" fillId="8" borderId="0" xfId="1" applyNumberFormat="1" applyFont="1" applyFill="1" applyBorder="1" applyAlignment="1" applyProtection="1">
      <alignment horizontal="right"/>
    </xf>
    <xf numFmtId="0" fontId="10" fillId="8" borderId="0" xfId="1" applyFont="1" applyFill="1" applyBorder="1" applyAlignment="1" applyProtection="1">
      <alignment vertical="center" textRotation="90"/>
    </xf>
    <xf numFmtId="2" fontId="9" fillId="10" borderId="0" xfId="1" applyNumberFormat="1" applyFont="1" applyFill="1" applyBorder="1" applyAlignment="1" applyProtection="1">
      <alignment horizontal="right"/>
    </xf>
    <xf numFmtId="2" fontId="9" fillId="8" borderId="0" xfId="1" applyNumberFormat="1" applyFont="1" applyFill="1" applyBorder="1" applyProtection="1"/>
    <xf numFmtId="2" fontId="9" fillId="8" borderId="0" xfId="1" applyNumberFormat="1" applyFont="1" applyFill="1" applyBorder="1" applyAlignment="1" applyProtection="1">
      <alignment horizontal="right"/>
    </xf>
    <xf numFmtId="0" fontId="9" fillId="9" borderId="0" xfId="1" applyFont="1" applyFill="1" applyBorder="1" applyAlignment="1" applyProtection="1">
      <alignment horizontal="right" vertical="center"/>
    </xf>
    <xf numFmtId="0" fontId="19" fillId="15" borderId="0" xfId="1" applyFont="1" applyFill="1" applyBorder="1" applyAlignment="1" applyProtection="1">
      <alignment horizontal="right" vertical="center"/>
    </xf>
    <xf numFmtId="0" fontId="39" fillId="15" borderId="0" xfId="1" applyFont="1" applyFill="1" applyBorder="1" applyAlignment="1" applyProtection="1">
      <alignment horizontal="right" vertical="center"/>
    </xf>
    <xf numFmtId="10" fontId="9" fillId="15" borderId="0" xfId="1" applyNumberFormat="1" applyFont="1" applyFill="1" applyBorder="1" applyAlignment="1" applyProtection="1">
      <alignment horizontal="right" vertical="center"/>
    </xf>
    <xf numFmtId="4" fontId="9" fillId="10" borderId="0" xfId="1" applyNumberFormat="1" applyFont="1" applyFill="1" applyBorder="1" applyAlignment="1" applyProtection="1">
      <alignment horizontal="right"/>
    </xf>
    <xf numFmtId="4" fontId="9" fillId="8" borderId="0" xfId="1" applyNumberFormat="1" applyFont="1" applyFill="1" applyBorder="1" applyProtection="1"/>
    <xf numFmtId="4" fontId="9" fillId="8" borderId="0" xfId="1" applyNumberFormat="1" applyFont="1" applyFill="1" applyBorder="1" applyAlignment="1" applyProtection="1">
      <alignment horizontal="right"/>
    </xf>
    <xf numFmtId="3" fontId="10" fillId="8" borderId="0" xfId="1" applyNumberFormat="1" applyFont="1" applyFill="1" applyBorder="1" applyProtection="1"/>
    <xf numFmtId="0" fontId="12" fillId="8" borderId="0" xfId="1" applyFont="1" applyFill="1" applyProtection="1"/>
    <xf numFmtId="0" fontId="37" fillId="8" borderId="0" xfId="1" applyFont="1" applyFill="1" applyBorder="1" applyProtection="1"/>
    <xf numFmtId="0" fontId="9" fillId="8" borderId="0" xfId="1" applyFont="1" applyFill="1" applyBorder="1" applyProtection="1"/>
    <xf numFmtId="0" fontId="9" fillId="0" borderId="0" xfId="1" applyFont="1" applyFill="1" applyBorder="1" applyAlignment="1" applyProtection="1">
      <alignment vertical="center" textRotation="90"/>
    </xf>
    <xf numFmtId="0" fontId="30" fillId="0" borderId="56" xfId="1" applyFont="1" applyFill="1" applyBorder="1" applyAlignment="1" applyProtection="1">
      <alignment horizontal="right"/>
    </xf>
    <xf numFmtId="0" fontId="36" fillId="0" borderId="56" xfId="1" applyFont="1" applyFill="1" applyBorder="1" applyAlignment="1" applyProtection="1">
      <alignment horizontal="right"/>
    </xf>
    <xf numFmtId="0" fontId="9" fillId="28" borderId="0" xfId="1" applyFont="1" applyFill="1" applyBorder="1" applyAlignment="1" applyProtection="1">
      <alignment horizontal="right" vertical="center"/>
    </xf>
    <xf numFmtId="0" fontId="37" fillId="28" borderId="0" xfId="1" applyFont="1" applyFill="1" applyBorder="1" applyAlignment="1" applyProtection="1">
      <alignment horizontal="right" vertical="center"/>
    </xf>
    <xf numFmtId="3" fontId="42" fillId="28" borderId="0" xfId="1" applyNumberFormat="1" applyFont="1" applyFill="1" applyBorder="1" applyAlignment="1" applyProtection="1">
      <alignment vertical="center"/>
    </xf>
    <xf numFmtId="3" fontId="9" fillId="28" borderId="0" xfId="1" applyNumberFormat="1" applyFont="1" applyFill="1" applyBorder="1" applyAlignment="1" applyProtection="1">
      <alignment vertical="center"/>
    </xf>
    <xf numFmtId="0" fontId="9" fillId="33" borderId="0" xfId="1" applyFont="1" applyFill="1" applyBorder="1" applyAlignment="1" applyProtection="1">
      <alignment horizontal="right" vertical="center"/>
    </xf>
    <xf numFmtId="0" fontId="37" fillId="33" borderId="0" xfId="1" applyFont="1" applyFill="1" applyBorder="1" applyAlignment="1" applyProtection="1">
      <alignment horizontal="right" vertical="center"/>
    </xf>
    <xf numFmtId="0" fontId="21" fillId="28" borderId="0" xfId="1" applyFont="1" applyFill="1" applyBorder="1" applyAlignment="1" applyProtection="1">
      <alignment horizontal="right" vertical="center"/>
    </xf>
    <xf numFmtId="0" fontId="36" fillId="28" borderId="0" xfId="1" applyFont="1" applyFill="1" applyBorder="1" applyAlignment="1" applyProtection="1">
      <alignment horizontal="right" vertical="center"/>
    </xf>
    <xf numFmtId="0" fontId="9" fillId="28" borderId="0" xfId="1" applyFont="1" applyFill="1" applyBorder="1" applyAlignment="1" applyProtection="1">
      <alignment vertical="center"/>
    </xf>
    <xf numFmtId="3" fontId="9" fillId="31" borderId="11" xfId="1" applyNumberFormat="1" applyFont="1" applyFill="1" applyBorder="1" applyAlignment="1" applyProtection="1">
      <alignment horizontal="right" vertical="center"/>
      <protection locked="0"/>
    </xf>
    <xf numFmtId="0" fontId="9" fillId="33" borderId="0" xfId="1" applyFont="1" applyFill="1" applyBorder="1" applyAlignment="1" applyProtection="1">
      <alignment vertical="center"/>
    </xf>
    <xf numFmtId="0" fontId="9" fillId="31" borderId="11" xfId="1" applyFont="1" applyFill="1" applyBorder="1" applyAlignment="1" applyProtection="1">
      <alignment vertical="center"/>
    </xf>
    <xf numFmtId="0" fontId="21" fillId="33" borderId="0" xfId="1" applyFont="1" applyFill="1" applyBorder="1" applyAlignment="1" applyProtection="1">
      <alignment vertical="center"/>
    </xf>
    <xf numFmtId="0" fontId="36" fillId="33" borderId="0" xfId="1" applyFont="1" applyFill="1" applyBorder="1" applyAlignment="1" applyProtection="1">
      <alignment horizontal="right" vertical="center"/>
    </xf>
    <xf numFmtId="0" fontId="21" fillId="28" borderId="0" xfId="1" applyFont="1" applyFill="1" applyBorder="1" applyAlignment="1" applyProtection="1">
      <alignment vertical="center"/>
    </xf>
    <xf numFmtId="3" fontId="9" fillId="31" borderId="10" xfId="1" applyNumberFormat="1" applyFont="1" applyFill="1" applyBorder="1" applyAlignment="1" applyProtection="1">
      <alignment horizontal="right" vertical="center"/>
      <protection locked="0"/>
    </xf>
    <xf numFmtId="0" fontId="25" fillId="0" borderId="0" xfId="1" applyFont="1" applyFill="1" applyBorder="1" applyAlignment="1" applyProtection="1">
      <alignment vertical="center"/>
    </xf>
    <xf numFmtId="0" fontId="25" fillId="28" borderId="0" xfId="1" applyFont="1" applyFill="1" applyBorder="1" applyAlignment="1" applyProtection="1">
      <alignment vertical="center"/>
    </xf>
    <xf numFmtId="0" fontId="10" fillId="33" borderId="0" xfId="1" applyFont="1" applyFill="1" applyBorder="1" applyAlignment="1" applyProtection="1">
      <alignment horizontal="right" vertical="center"/>
    </xf>
    <xf numFmtId="0" fontId="10" fillId="28" borderId="0" xfId="1" applyFont="1" applyFill="1" applyBorder="1" applyAlignment="1" applyProtection="1">
      <alignment horizontal="right" vertical="center"/>
    </xf>
    <xf numFmtId="0" fontId="15" fillId="30" borderId="11" xfId="1" applyFont="1" applyFill="1" applyBorder="1" applyAlignment="1" applyProtection="1">
      <alignment horizontal="right" vertical="center"/>
    </xf>
    <xf numFmtId="0" fontId="15" fillId="30" borderId="50" xfId="1" applyFont="1" applyFill="1" applyBorder="1" applyAlignment="1" applyProtection="1">
      <alignment horizontal="right" vertical="center"/>
    </xf>
    <xf numFmtId="0" fontId="9" fillId="28" borderId="0" xfId="1" applyFont="1" applyFill="1" applyAlignment="1" applyProtection="1">
      <alignment vertical="center"/>
    </xf>
    <xf numFmtId="0" fontId="9" fillId="31" borderId="50" xfId="1" applyFont="1" applyFill="1" applyBorder="1" applyAlignment="1" applyProtection="1">
      <alignment vertical="center"/>
    </xf>
    <xf numFmtId="9" fontId="21" fillId="31" borderId="11" xfId="1" applyNumberFormat="1" applyFont="1" applyFill="1" applyBorder="1" applyAlignment="1" applyProtection="1">
      <alignment vertical="center"/>
    </xf>
    <xf numFmtId="9" fontId="9" fillId="31" borderId="11" xfId="1" applyNumberFormat="1" applyFont="1" applyFill="1" applyBorder="1" applyAlignment="1" applyProtection="1">
      <alignment vertical="center"/>
    </xf>
    <xf numFmtId="9" fontId="9" fillId="31" borderId="50" xfId="1" applyNumberFormat="1" applyFont="1" applyFill="1" applyBorder="1" applyAlignment="1" applyProtection="1">
      <alignment vertical="center"/>
    </xf>
    <xf numFmtId="9" fontId="9" fillId="11" borderId="64" xfId="1" applyNumberFormat="1" applyFont="1" applyFill="1" applyBorder="1" applyAlignment="1" applyProtection="1">
      <alignment horizontal="right" vertical="center"/>
    </xf>
    <xf numFmtId="9" fontId="9" fillId="11" borderId="63" xfId="1" applyNumberFormat="1" applyFont="1" applyFill="1" applyBorder="1" applyAlignment="1" applyProtection="1">
      <alignment horizontal="right" vertical="center"/>
    </xf>
    <xf numFmtId="9" fontId="9" fillId="11" borderId="11" xfId="1" applyNumberFormat="1" applyFont="1" applyFill="1" applyBorder="1" applyAlignment="1" applyProtection="1">
      <alignment horizontal="right" vertical="center"/>
    </xf>
    <xf numFmtId="9" fontId="9" fillId="11" borderId="50" xfId="1" applyNumberFormat="1" applyFont="1" applyFill="1" applyBorder="1" applyAlignment="1" applyProtection="1">
      <alignment horizontal="right" vertical="center"/>
    </xf>
    <xf numFmtId="0" fontId="9" fillId="29" borderId="0" xfId="1" applyFont="1" applyFill="1" applyBorder="1" applyAlignment="1" applyProtection="1">
      <alignment horizontal="right" vertical="center"/>
    </xf>
    <xf numFmtId="0" fontId="10" fillId="32" borderId="0" xfId="1" applyFont="1" applyFill="1" applyBorder="1" applyAlignment="1" applyProtection="1">
      <alignment horizontal="right" vertical="center"/>
    </xf>
    <xf numFmtId="0" fontId="94" fillId="0" borderId="0" xfId="7" quotePrefix="1" applyFont="1" applyFill="1" applyAlignment="1" applyProtection="1"/>
    <xf numFmtId="0" fontId="94" fillId="0" borderId="0" xfId="7" quotePrefix="1" applyFont="1" applyFill="1" applyAlignment="1" applyProtection="1">
      <alignment vertical="center"/>
    </xf>
    <xf numFmtId="0" fontId="83" fillId="0" borderId="0" xfId="1" applyFont="1" applyFill="1" applyBorder="1" applyAlignment="1" applyProtection="1">
      <alignment horizontal="center" vertical="center"/>
    </xf>
    <xf numFmtId="0" fontId="9" fillId="32" borderId="0" xfId="1" applyFont="1" applyFill="1" applyBorder="1" applyAlignment="1" applyProtection="1">
      <alignment horizontal="right" vertical="center"/>
    </xf>
    <xf numFmtId="0" fontId="93" fillId="29" borderId="0" xfId="1" applyFont="1" applyFill="1" applyBorder="1" applyAlignment="1" applyProtection="1">
      <alignment horizontal="right" vertical="center"/>
    </xf>
    <xf numFmtId="9" fontId="9" fillId="11" borderId="65" xfId="1" applyNumberFormat="1" applyFont="1" applyFill="1" applyBorder="1" applyAlignment="1" applyProtection="1">
      <alignment horizontal="right" vertical="center"/>
    </xf>
    <xf numFmtId="0" fontId="85" fillId="32" borderId="0" xfId="1" applyFont="1" applyFill="1" applyBorder="1" applyAlignment="1" applyProtection="1">
      <alignment horizontal="right" vertical="center"/>
    </xf>
    <xf numFmtId="0" fontId="41" fillId="28" borderId="0" xfId="1" applyFont="1" applyFill="1" applyBorder="1" applyAlignment="1" applyProtection="1">
      <alignment horizontal="right" vertical="center"/>
    </xf>
    <xf numFmtId="0" fontId="10" fillId="33" borderId="0" xfId="1" applyFont="1" applyFill="1" applyBorder="1" applyAlignment="1" applyProtection="1">
      <alignment vertical="center"/>
    </xf>
    <xf numFmtId="0" fontId="11" fillId="33" borderId="0" xfId="1" applyFont="1" applyFill="1" applyBorder="1" applyAlignment="1" applyProtection="1">
      <alignment horizontal="left" vertical="center"/>
    </xf>
    <xf numFmtId="0" fontId="39" fillId="28" borderId="0" xfId="1" applyFont="1" applyFill="1" applyBorder="1" applyAlignment="1" applyProtection="1">
      <alignment horizontal="right" vertical="center"/>
    </xf>
    <xf numFmtId="0" fontId="82" fillId="28" borderId="0" xfId="1" applyFont="1" applyFill="1" applyBorder="1" applyAlignment="1" applyProtection="1">
      <alignment horizontal="right" vertical="center"/>
    </xf>
    <xf numFmtId="0" fontId="24" fillId="28" borderId="0" xfId="1" applyFont="1" applyFill="1" applyBorder="1" applyAlignment="1" applyProtection="1">
      <alignment horizontal="right" vertical="center"/>
    </xf>
    <xf numFmtId="3" fontId="43" fillId="28" borderId="0" xfId="1" applyNumberFormat="1" applyFont="1" applyFill="1" applyBorder="1" applyAlignment="1" applyProtection="1">
      <alignment vertical="center"/>
    </xf>
    <xf numFmtId="0" fontId="39" fillId="33" borderId="0" xfId="1" applyFont="1" applyFill="1" applyBorder="1" applyAlignment="1" applyProtection="1">
      <alignment vertical="center"/>
    </xf>
    <xf numFmtId="0" fontId="38" fillId="33" borderId="0" xfId="1" applyFont="1" applyFill="1" applyBorder="1" applyAlignment="1" applyProtection="1">
      <alignment horizontal="right" vertical="center"/>
    </xf>
    <xf numFmtId="0" fontId="14" fillId="33" borderId="0" xfId="1" applyFont="1" applyFill="1" applyBorder="1" applyAlignment="1" applyProtection="1">
      <alignment vertical="center"/>
    </xf>
    <xf numFmtId="0" fontId="15" fillId="33" borderId="0" xfId="1" applyFont="1" applyFill="1" applyBorder="1" applyAlignment="1" applyProtection="1">
      <alignment horizontal="left" vertical="center"/>
    </xf>
    <xf numFmtId="0" fontId="15" fillId="33" borderId="0" xfId="1" applyFont="1" applyFill="1" applyBorder="1" applyAlignment="1" applyProtection="1">
      <alignment horizontal="right" vertical="center"/>
    </xf>
    <xf numFmtId="0" fontId="11" fillId="33" borderId="0" xfId="1" applyFont="1" applyFill="1" applyBorder="1" applyAlignment="1" applyProtection="1">
      <alignment horizontal="right" vertical="center"/>
    </xf>
    <xf numFmtId="3" fontId="9" fillId="28" borderId="0" xfId="1" applyNumberFormat="1" applyFont="1" applyFill="1" applyBorder="1" applyAlignment="1" applyProtection="1">
      <alignment horizontal="right" vertical="center"/>
    </xf>
    <xf numFmtId="3" fontId="14" fillId="8" borderId="0" xfId="1" applyNumberFormat="1" applyFont="1" applyFill="1" applyBorder="1" applyAlignment="1" applyProtection="1">
      <alignment horizontal="right" vertical="center"/>
    </xf>
    <xf numFmtId="3" fontId="14" fillId="10" borderId="0" xfId="1" applyNumberFormat="1" applyFont="1" applyFill="1" applyBorder="1" applyAlignment="1" applyProtection="1">
      <alignment horizontal="right" vertical="center"/>
    </xf>
    <xf numFmtId="3" fontId="10" fillId="8" borderId="0" xfId="1" applyNumberFormat="1" applyFont="1" applyFill="1" applyBorder="1" applyAlignment="1" applyProtection="1">
      <alignment horizontal="right" vertical="center"/>
    </xf>
    <xf numFmtId="3" fontId="10" fillId="10" borderId="0" xfId="1" applyNumberFormat="1" applyFont="1" applyFill="1" applyBorder="1" applyAlignment="1" applyProtection="1">
      <alignment horizontal="right" vertical="center"/>
    </xf>
    <xf numFmtId="0" fontId="10" fillId="28" borderId="0" xfId="1" applyFont="1" applyFill="1" applyBorder="1" applyAlignment="1" applyProtection="1">
      <alignment vertical="center"/>
    </xf>
    <xf numFmtId="0" fontId="11" fillId="28" borderId="0" xfId="1" applyFont="1" applyFill="1" applyBorder="1" applyAlignment="1" applyProtection="1">
      <alignment horizontal="left" vertical="center"/>
    </xf>
    <xf numFmtId="3" fontId="17" fillId="28" borderId="0" xfId="1" applyNumberFormat="1" applyFont="1" applyFill="1" applyBorder="1" applyAlignment="1" applyProtection="1">
      <alignment horizontal="left" vertical="center"/>
    </xf>
    <xf numFmtId="3" fontId="44" fillId="28" borderId="0" xfId="1" applyNumberFormat="1" applyFont="1" applyFill="1" applyBorder="1" applyAlignment="1" applyProtection="1">
      <alignment vertical="center"/>
    </xf>
    <xf numFmtId="0" fontId="39" fillId="28" borderId="0" xfId="1" applyFont="1" applyFill="1" applyBorder="1" applyAlignment="1" applyProtection="1">
      <alignment vertical="center"/>
    </xf>
    <xf numFmtId="0" fontId="93" fillId="32" borderId="0" xfId="1" applyFont="1" applyFill="1" applyBorder="1" applyAlignment="1" applyProtection="1">
      <alignment horizontal="right" vertical="center"/>
    </xf>
    <xf numFmtId="0" fontId="41" fillId="33" borderId="0" xfId="1" applyFont="1" applyFill="1" applyBorder="1" applyAlignment="1" applyProtection="1">
      <alignment horizontal="right" vertical="center"/>
    </xf>
    <xf numFmtId="0" fontId="30" fillId="25" borderId="54" xfId="1" applyFont="1" applyFill="1" applyBorder="1" applyAlignment="1" applyProtection="1">
      <alignment horizontal="right" vertical="center"/>
    </xf>
    <xf numFmtId="0" fontId="30" fillId="18" borderId="0" xfId="1" applyFont="1" applyFill="1" applyBorder="1" applyAlignment="1" applyProtection="1">
      <alignment horizontal="right" vertical="center"/>
    </xf>
    <xf numFmtId="9" fontId="9" fillId="31" borderId="11" xfId="1" applyNumberFormat="1" applyFont="1" applyFill="1" applyBorder="1" applyAlignment="1" applyProtection="1">
      <alignment horizontal="right" vertical="center"/>
    </xf>
    <xf numFmtId="10" fontId="9" fillId="28" borderId="0" xfId="1" applyNumberFormat="1" applyFont="1" applyFill="1" applyBorder="1" applyAlignment="1" applyProtection="1">
      <alignment horizontal="right" vertical="center"/>
    </xf>
    <xf numFmtId="10" fontId="9" fillId="0" borderId="0" xfId="1" applyNumberFormat="1" applyFont="1" applyFill="1" applyBorder="1" applyAlignment="1" applyProtection="1">
      <alignment horizontal="right"/>
    </xf>
    <xf numFmtId="3" fontId="9" fillId="0" borderId="0" xfId="1" applyNumberFormat="1" applyFont="1" applyFill="1" applyBorder="1" applyAlignment="1" applyProtection="1">
      <alignment horizontal="right"/>
    </xf>
    <xf numFmtId="0" fontId="19" fillId="0" borderId="0" xfId="1" applyFont="1" applyFill="1" applyBorder="1" applyAlignment="1" applyProtection="1">
      <alignment vertical="center" textRotation="90"/>
    </xf>
    <xf numFmtId="3" fontId="19" fillId="0" borderId="0" xfId="1" applyNumberFormat="1" applyFont="1" applyFill="1" applyBorder="1" applyProtection="1"/>
    <xf numFmtId="10" fontId="9" fillId="0" borderId="0" xfId="1" applyNumberFormat="1" applyFont="1" applyFill="1" applyBorder="1" applyProtection="1"/>
    <xf numFmtId="0" fontId="11" fillId="0" borderId="0" xfId="1" applyFont="1" applyFill="1" applyBorder="1" applyAlignment="1" applyProtection="1">
      <alignment vertical="center" textRotation="90"/>
    </xf>
    <xf numFmtId="0" fontId="41" fillId="0" borderId="0" xfId="1" applyFont="1" applyFill="1" applyBorder="1" applyAlignment="1" applyProtection="1">
      <alignment horizontal="right"/>
    </xf>
    <xf numFmtId="3" fontId="10" fillId="0" borderId="0" xfId="1" applyNumberFormat="1" applyFont="1" applyFill="1" applyBorder="1" applyAlignment="1" applyProtection="1">
      <alignment horizontal="right"/>
    </xf>
    <xf numFmtId="0" fontId="27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right" vertical="center"/>
    </xf>
    <xf numFmtId="10" fontId="9" fillId="0" borderId="0" xfId="1" applyNumberFormat="1" applyFont="1" applyFill="1" applyBorder="1" applyAlignment="1" applyProtection="1">
      <alignment horizontal="right" vertical="center"/>
    </xf>
    <xf numFmtId="1" fontId="18" fillId="0" borderId="0" xfId="1" applyNumberFormat="1" applyFont="1" applyFill="1" applyBorder="1" applyAlignment="1" applyProtection="1">
      <alignment horizontal="right"/>
    </xf>
    <xf numFmtId="0" fontId="10" fillId="0" borderId="0" xfId="1" applyFont="1" applyFill="1" applyBorder="1" applyAlignment="1" applyProtection="1">
      <alignment vertical="center" textRotation="90"/>
    </xf>
    <xf numFmtId="2" fontId="9" fillId="0" borderId="0" xfId="1" applyNumberFormat="1" applyFont="1" applyFill="1" applyBorder="1" applyAlignment="1" applyProtection="1">
      <alignment horizontal="right"/>
    </xf>
    <xf numFmtId="2" fontId="9" fillId="0" borderId="0" xfId="1" applyNumberFormat="1" applyFont="1" applyFill="1" applyBorder="1" applyProtection="1"/>
    <xf numFmtId="0" fontId="9" fillId="0" borderId="0" xfId="1" applyFont="1" applyFill="1" applyBorder="1" applyAlignment="1" applyProtection="1">
      <alignment horizontal="right" vertical="center"/>
    </xf>
    <xf numFmtId="3" fontId="14" fillId="11" borderId="10" xfId="1" applyNumberFormat="1" applyFont="1" applyFill="1" applyBorder="1" applyAlignment="1" applyProtection="1">
      <alignment horizontal="right" vertical="center"/>
      <protection locked="0"/>
    </xf>
    <xf numFmtId="3" fontId="14" fillId="11" borderId="48" xfId="1" applyNumberFormat="1" applyFont="1" applyFill="1" applyBorder="1" applyAlignment="1" applyProtection="1">
      <alignment horizontal="right" vertical="center"/>
      <protection locked="0"/>
    </xf>
    <xf numFmtId="3" fontId="14" fillId="11" borderId="11" xfId="1" applyNumberFormat="1" applyFont="1" applyFill="1" applyBorder="1" applyAlignment="1" applyProtection="1">
      <alignment horizontal="right" vertical="center"/>
      <protection locked="0"/>
    </xf>
    <xf numFmtId="3" fontId="14" fillId="11" borderId="50" xfId="1" applyNumberFormat="1" applyFont="1" applyFill="1" applyBorder="1" applyAlignment="1" applyProtection="1">
      <alignment horizontal="right" vertical="center"/>
      <protection locked="0"/>
    </xf>
    <xf numFmtId="3" fontId="21" fillId="31" borderId="10" xfId="1" applyNumberFormat="1" applyFont="1" applyFill="1" applyBorder="1" applyAlignment="1" applyProtection="1">
      <alignment horizontal="right" vertical="center"/>
      <protection locked="0"/>
    </xf>
    <xf numFmtId="3" fontId="21" fillId="31" borderId="48" xfId="1" applyNumberFormat="1" applyFont="1" applyFill="1" applyBorder="1" applyAlignment="1" applyProtection="1">
      <alignment horizontal="right" vertical="center"/>
      <protection locked="0"/>
    </xf>
    <xf numFmtId="3" fontId="43" fillId="31" borderId="11" xfId="1" applyNumberFormat="1" applyFont="1" applyFill="1" applyBorder="1" applyAlignment="1" applyProtection="1">
      <alignment vertical="center"/>
      <protection locked="0"/>
    </xf>
    <xf numFmtId="3" fontId="9" fillId="31" borderId="11" xfId="1" applyNumberFormat="1" applyFont="1" applyFill="1" applyBorder="1" applyAlignment="1" applyProtection="1">
      <alignment vertical="center"/>
      <protection locked="0"/>
    </xf>
    <xf numFmtId="3" fontId="9" fillId="31" borderId="50" xfId="1" applyNumberFormat="1" applyFont="1" applyFill="1" applyBorder="1" applyAlignment="1" applyProtection="1">
      <alignment vertical="center"/>
      <protection locked="0"/>
    </xf>
    <xf numFmtId="3" fontId="9" fillId="31" borderId="10" xfId="1" applyNumberFormat="1" applyFont="1" applyFill="1" applyBorder="1" applyAlignment="1" applyProtection="1">
      <alignment vertical="center"/>
      <protection locked="0"/>
    </xf>
    <xf numFmtId="3" fontId="21" fillId="31" borderId="10" xfId="1" applyNumberFormat="1" applyFont="1" applyFill="1" applyBorder="1" applyAlignment="1" applyProtection="1">
      <alignment vertical="center"/>
      <protection locked="0"/>
    </xf>
    <xf numFmtId="3" fontId="9" fillId="31" borderId="48" xfId="1" applyNumberFormat="1" applyFont="1" applyFill="1" applyBorder="1" applyAlignment="1" applyProtection="1">
      <alignment vertical="center"/>
      <protection locked="0"/>
    </xf>
    <xf numFmtId="3" fontId="16" fillId="31" borderId="11" xfId="1" applyNumberFormat="1" applyFont="1" applyFill="1" applyBorder="1" applyAlignment="1" applyProtection="1">
      <alignment vertical="center"/>
      <protection locked="0"/>
    </xf>
    <xf numFmtId="3" fontId="21" fillId="31" borderId="11" xfId="1" applyNumberFormat="1" applyFont="1" applyFill="1" applyBorder="1" applyAlignment="1" applyProtection="1">
      <alignment vertical="center"/>
      <protection locked="0"/>
    </xf>
    <xf numFmtId="3" fontId="10" fillId="31" borderId="11" xfId="1" applyNumberFormat="1" applyFont="1" applyFill="1" applyBorder="1" applyAlignment="1" applyProtection="1">
      <alignment horizontal="right" vertical="center"/>
      <protection locked="0"/>
    </xf>
    <xf numFmtId="3" fontId="28" fillId="31" borderId="11" xfId="1" applyNumberFormat="1" applyFont="1" applyFill="1" applyBorder="1" applyAlignment="1" applyProtection="1">
      <alignment vertical="center"/>
      <protection locked="0"/>
    </xf>
    <xf numFmtId="3" fontId="92" fillId="31" borderId="11" xfId="1" applyNumberFormat="1" applyFont="1" applyFill="1" applyBorder="1" applyAlignment="1" applyProtection="1">
      <alignment vertical="center"/>
      <protection locked="0"/>
    </xf>
    <xf numFmtId="3" fontId="25" fillId="31" borderId="11" xfId="1" applyNumberFormat="1" applyFont="1" applyFill="1" applyBorder="1" applyAlignment="1" applyProtection="1">
      <alignment vertical="center"/>
      <protection locked="0"/>
    </xf>
    <xf numFmtId="3" fontId="25" fillId="31" borderId="11" xfId="1" applyNumberFormat="1" applyFont="1" applyFill="1" applyBorder="1" applyAlignment="1" applyProtection="1">
      <alignment horizontal="right" vertical="center"/>
      <protection locked="0"/>
    </xf>
    <xf numFmtId="3" fontId="9" fillId="31" borderId="11" xfId="1" applyNumberFormat="1" applyFont="1" applyFill="1" applyBorder="1" applyAlignment="1" applyProtection="1">
      <alignment horizontal="left" vertical="center"/>
      <protection locked="0"/>
    </xf>
    <xf numFmtId="3" fontId="14" fillId="31" borderId="11" xfId="1" applyNumberFormat="1" applyFont="1" applyFill="1" applyBorder="1" applyAlignment="1" applyProtection="1">
      <alignment horizontal="left" vertical="center"/>
      <protection locked="0"/>
    </xf>
    <xf numFmtId="3" fontId="14" fillId="31" borderId="11" xfId="1" applyNumberFormat="1" applyFont="1" applyFill="1" applyBorder="1" applyAlignment="1" applyProtection="1">
      <alignment horizontal="right" vertical="center"/>
      <protection locked="0"/>
    </xf>
    <xf numFmtId="3" fontId="14" fillId="31" borderId="50" xfId="1" applyNumberFormat="1" applyFont="1" applyFill="1" applyBorder="1" applyAlignment="1" applyProtection="1">
      <alignment horizontal="right" vertical="center"/>
      <protection locked="0"/>
    </xf>
    <xf numFmtId="9" fontId="14" fillId="11" borderId="10" xfId="1" applyNumberFormat="1" applyFont="1" applyFill="1" applyBorder="1" applyAlignment="1" applyProtection="1">
      <alignment horizontal="right" vertical="center"/>
      <protection locked="0"/>
    </xf>
    <xf numFmtId="9" fontId="14" fillId="11" borderId="48" xfId="1" applyNumberFormat="1" applyFont="1" applyFill="1" applyBorder="1" applyAlignment="1" applyProtection="1">
      <alignment horizontal="right" vertical="center"/>
      <protection locked="0"/>
    </xf>
    <xf numFmtId="9" fontId="14" fillId="11" borderId="10" xfId="9" applyFont="1" applyFill="1" applyBorder="1" applyAlignment="1" applyProtection="1">
      <alignment horizontal="right" vertical="center"/>
      <protection locked="0"/>
    </xf>
    <xf numFmtId="9" fontId="14" fillId="11" borderId="48" xfId="9" applyFont="1" applyFill="1" applyBorder="1" applyAlignment="1" applyProtection="1">
      <alignment horizontal="right" vertical="center"/>
      <protection locked="0"/>
    </xf>
    <xf numFmtId="0" fontId="15" fillId="30" borderId="10" xfId="1" applyFont="1" applyFill="1" applyBorder="1" applyAlignment="1" applyProtection="1">
      <alignment horizontal="right" vertical="center"/>
      <protection locked="0"/>
    </xf>
    <xf numFmtId="0" fontId="15" fillId="30" borderId="48" xfId="1" applyFont="1" applyFill="1" applyBorder="1" applyAlignment="1" applyProtection="1">
      <alignment horizontal="right" vertical="center"/>
      <protection locked="0"/>
    </xf>
    <xf numFmtId="0" fontId="15" fillId="30" borderId="11" xfId="1" applyFont="1" applyFill="1" applyBorder="1" applyAlignment="1" applyProtection="1">
      <alignment horizontal="right" vertical="center"/>
      <protection locked="0"/>
    </xf>
    <xf numFmtId="0" fontId="15" fillId="30" borderId="50" xfId="1" applyFont="1" applyFill="1" applyBorder="1" applyAlignment="1" applyProtection="1">
      <alignment horizontal="right" vertical="center"/>
      <protection locked="0"/>
    </xf>
    <xf numFmtId="0" fontId="9" fillId="31" borderId="10" xfId="1" applyFont="1" applyFill="1" applyBorder="1" applyAlignment="1" applyProtection="1">
      <alignment vertical="center"/>
      <protection locked="0"/>
    </xf>
    <xf numFmtId="0" fontId="9" fillId="31" borderId="48" xfId="1" applyFont="1" applyFill="1" applyBorder="1" applyAlignment="1" applyProtection="1">
      <alignment vertical="center"/>
      <protection locked="0"/>
    </xf>
    <xf numFmtId="0" fontId="9" fillId="31" borderId="11" xfId="1" applyFont="1" applyFill="1" applyBorder="1" applyAlignment="1" applyProtection="1">
      <alignment vertical="center"/>
      <protection locked="0"/>
    </xf>
    <xf numFmtId="0" fontId="9" fillId="31" borderId="50" xfId="1" applyFont="1" applyFill="1" applyBorder="1" applyAlignment="1" applyProtection="1">
      <alignment vertical="center"/>
      <protection locked="0"/>
    </xf>
    <xf numFmtId="0" fontId="46" fillId="19" borderId="56" xfId="1" applyFont="1" applyFill="1" applyBorder="1" applyAlignment="1" applyProtection="1">
      <alignment horizontal="right" vertical="center"/>
      <protection locked="0"/>
    </xf>
    <xf numFmtId="0" fontId="30" fillId="25" borderId="54" xfId="1" applyFont="1" applyFill="1" applyBorder="1" applyAlignment="1" applyProtection="1">
      <alignment horizontal="right"/>
      <protection locked="0"/>
    </xf>
    <xf numFmtId="3" fontId="10" fillId="33" borderId="0" xfId="1" applyNumberFormat="1" applyFont="1" applyFill="1" applyBorder="1" applyAlignment="1" applyProtection="1">
      <alignment horizontal="right" vertical="center"/>
      <protection hidden="1"/>
    </xf>
    <xf numFmtId="3" fontId="11" fillId="32" borderId="0" xfId="1" applyNumberFormat="1" applyFont="1" applyFill="1" applyBorder="1" applyAlignment="1" applyProtection="1">
      <alignment horizontal="right" vertical="center"/>
      <protection hidden="1"/>
    </xf>
    <xf numFmtId="3" fontId="10" fillId="33" borderId="0" xfId="1" applyNumberFormat="1" applyFont="1" applyFill="1" applyBorder="1" applyAlignment="1" applyProtection="1">
      <alignment vertical="center"/>
      <protection hidden="1"/>
    </xf>
    <xf numFmtId="1" fontId="10" fillId="28" borderId="3" xfId="1" applyNumberFormat="1" applyFont="1" applyFill="1" applyBorder="1" applyAlignment="1" applyProtection="1">
      <alignment horizontal="right" vertical="center"/>
      <protection hidden="1"/>
    </xf>
    <xf numFmtId="3" fontId="11" fillId="33" borderId="0" xfId="1" applyNumberFormat="1" applyFont="1" applyFill="1" applyBorder="1" applyAlignment="1" applyProtection="1">
      <alignment horizontal="right" vertical="center"/>
      <protection hidden="1"/>
    </xf>
    <xf numFmtId="3" fontId="9" fillId="33" borderId="0" xfId="1" applyNumberFormat="1" applyFont="1" applyFill="1" applyBorder="1" applyAlignment="1" applyProtection="1">
      <alignment horizontal="right" vertical="center"/>
      <protection hidden="1"/>
    </xf>
    <xf numFmtId="3" fontId="9" fillId="28" borderId="0" xfId="1" applyNumberFormat="1" applyFont="1" applyFill="1" applyBorder="1" applyAlignment="1" applyProtection="1">
      <alignment horizontal="right" vertical="center"/>
      <protection hidden="1"/>
    </xf>
    <xf numFmtId="3" fontId="10" fillId="28" borderId="0" xfId="1" applyNumberFormat="1" applyFont="1" applyFill="1" applyBorder="1" applyAlignment="1" applyProtection="1">
      <alignment horizontal="right" vertical="center"/>
      <protection hidden="1"/>
    </xf>
    <xf numFmtId="0" fontId="10" fillId="33" borderId="0" xfId="1" applyFont="1" applyFill="1" applyAlignment="1" applyProtection="1">
      <alignment vertical="center"/>
      <protection hidden="1"/>
    </xf>
    <xf numFmtId="3" fontId="9" fillId="28" borderId="0" xfId="1" applyNumberFormat="1" applyFont="1" applyFill="1" applyAlignment="1" applyProtection="1">
      <alignment vertical="center"/>
      <protection hidden="1"/>
    </xf>
    <xf numFmtId="3" fontId="11" fillId="33" borderId="0" xfId="1" applyNumberFormat="1" applyFont="1" applyFill="1" applyAlignment="1" applyProtection="1">
      <alignment vertical="center"/>
      <protection hidden="1"/>
    </xf>
    <xf numFmtId="3" fontId="14" fillId="10" borderId="0" xfId="1" applyNumberFormat="1" applyFont="1" applyFill="1" applyBorder="1" applyAlignment="1" applyProtection="1">
      <alignment horizontal="right" vertical="center"/>
      <protection hidden="1"/>
    </xf>
    <xf numFmtId="3" fontId="14" fillId="8" borderId="0" xfId="1" applyNumberFormat="1" applyFont="1" applyFill="1" applyBorder="1" applyAlignment="1" applyProtection="1">
      <alignment horizontal="right" vertical="center"/>
      <protection hidden="1"/>
    </xf>
    <xf numFmtId="3" fontId="10" fillId="8" borderId="0" xfId="1" applyNumberFormat="1" applyFont="1" applyFill="1" applyBorder="1" applyAlignment="1" applyProtection="1">
      <alignment horizontal="right" vertical="center"/>
      <protection hidden="1"/>
    </xf>
    <xf numFmtId="3" fontId="11" fillId="8" borderId="0" xfId="1" applyNumberFormat="1" applyFont="1" applyFill="1" applyBorder="1" applyAlignment="1" applyProtection="1">
      <alignment horizontal="right" vertical="center"/>
      <protection hidden="1"/>
    </xf>
    <xf numFmtId="3" fontId="10" fillId="10" borderId="0" xfId="1" applyNumberFormat="1" applyFont="1" applyFill="1" applyBorder="1" applyAlignment="1" applyProtection="1">
      <alignment horizontal="right" vertical="center"/>
      <protection hidden="1"/>
    </xf>
    <xf numFmtId="3" fontId="11" fillId="10" borderId="0" xfId="1" applyNumberFormat="1" applyFont="1" applyFill="1" applyBorder="1" applyAlignment="1" applyProtection="1">
      <alignment horizontal="right" vertical="center"/>
      <protection hidden="1"/>
    </xf>
    <xf numFmtId="0" fontId="31" fillId="0" borderId="0" xfId="7" applyAlignment="1" applyProtection="1"/>
    <xf numFmtId="0" fontId="97" fillId="0" borderId="0" xfId="7" applyFont="1" applyAlignment="1" applyProtection="1"/>
    <xf numFmtId="0" fontId="91" fillId="0" borderId="0" xfId="1" applyFont="1" applyFill="1" applyBorder="1" applyAlignment="1"/>
    <xf numFmtId="0" fontId="98" fillId="0" borderId="0" xfId="1" applyFont="1" applyFill="1" applyBorder="1" applyProtection="1"/>
    <xf numFmtId="0" fontId="94" fillId="0" borderId="0" xfId="7" applyFont="1" applyFill="1" applyBorder="1" applyAlignment="1" applyProtection="1"/>
    <xf numFmtId="0" fontId="83" fillId="0" borderId="0" xfId="1" applyFont="1" applyFill="1" applyBorder="1" applyAlignment="1" applyProtection="1">
      <alignment horizontal="center" vertical="center"/>
    </xf>
    <xf numFmtId="0" fontId="37" fillId="27" borderId="0" xfId="1" applyFont="1" applyFill="1" applyBorder="1" applyAlignment="1" applyProtection="1">
      <alignment horizontal="center" vertical="center" textRotation="90"/>
    </xf>
    <xf numFmtId="0" fontId="82" fillId="27" borderId="0" xfId="1" applyFont="1" applyFill="1" applyBorder="1" applyAlignment="1" applyProtection="1">
      <alignment horizontal="left"/>
    </xf>
    <xf numFmtId="0" fontId="37" fillId="0" borderId="0" xfId="1" applyFont="1" applyFill="1" applyBorder="1" applyAlignment="1" applyProtection="1">
      <alignment horizontal="center" vertical="center" textRotation="90"/>
    </xf>
    <xf numFmtId="0" fontId="82" fillId="0" borderId="0" xfId="1" applyFont="1" applyFill="1" applyBorder="1" applyAlignment="1" applyProtection="1">
      <alignment horizontal="left"/>
    </xf>
    <xf numFmtId="0" fontId="77" fillId="27" borderId="0" xfId="1" applyFont="1" applyFill="1" applyBorder="1" applyAlignment="1" applyProtection="1">
      <alignment horizontal="left"/>
    </xf>
    <xf numFmtId="0" fontId="91" fillId="0" borderId="0" xfId="1" applyFont="1" applyFill="1" applyBorder="1" applyAlignment="1">
      <alignment horizontal="left"/>
    </xf>
    <xf numFmtId="0" fontId="21" fillId="0" borderId="0" xfId="1" applyFont="1" applyFill="1" applyBorder="1" applyAlignment="1" applyProtection="1">
      <alignment horizontal="center"/>
    </xf>
    <xf numFmtId="0" fontId="77" fillId="0" borderId="0" xfId="1" applyFont="1" applyFill="1" applyAlignment="1" applyProtection="1">
      <alignment horizontal="left"/>
    </xf>
    <xf numFmtId="0" fontId="84" fillId="0" borderId="3" xfId="1" applyFont="1" applyFill="1" applyBorder="1" applyAlignment="1" applyProtection="1">
      <alignment horizontal="left" wrapText="1"/>
    </xf>
    <xf numFmtId="0" fontId="84" fillId="0" borderId="3" xfId="1" applyFont="1" applyFill="1" applyBorder="1" applyAlignment="1" applyProtection="1">
      <alignment horizontal="left"/>
    </xf>
    <xf numFmtId="0" fontId="37" fillId="8" borderId="52" xfId="1" applyFont="1" applyFill="1" applyBorder="1" applyAlignment="1" applyProtection="1">
      <alignment horizontal="center" vertical="center" textRotation="90"/>
    </xf>
    <xf numFmtId="0" fontId="82" fillId="0" borderId="3" xfId="1" applyFont="1" applyFill="1" applyBorder="1" applyAlignment="1" applyProtection="1">
      <alignment horizontal="left"/>
    </xf>
    <xf numFmtId="0" fontId="86" fillId="0" borderId="0" xfId="1" applyFont="1" applyFill="1" applyAlignment="1" applyProtection="1">
      <alignment horizontal="center" vertical="center"/>
    </xf>
    <xf numFmtId="0" fontId="11" fillId="8" borderId="0" xfId="8" applyFont="1" applyFill="1" applyBorder="1" applyAlignment="1" applyProtection="1">
      <alignment horizontal="left" vertical="center" readingOrder="2"/>
    </xf>
    <xf numFmtId="0" fontId="46" fillId="19" borderId="0" xfId="8" applyFont="1" applyFill="1" applyBorder="1" applyAlignment="1" applyProtection="1">
      <alignment horizontal="left" vertical="center"/>
    </xf>
    <xf numFmtId="0" fontId="32" fillId="8" borderId="0" xfId="8" applyFont="1" applyFill="1" applyBorder="1" applyAlignment="1" applyProtection="1">
      <alignment horizontal="left" vertical="center" readingOrder="2"/>
    </xf>
    <xf numFmtId="0" fontId="9" fillId="10" borderId="0" xfId="8" applyFont="1" applyFill="1" applyBorder="1" applyAlignment="1">
      <alignment horizontal="left" vertical="center" readingOrder="2"/>
    </xf>
    <xf numFmtId="0" fontId="9" fillId="8" borderId="0" xfId="8" applyFont="1" applyFill="1" applyBorder="1" applyAlignment="1">
      <alignment horizontal="left" vertical="center" readingOrder="2"/>
    </xf>
    <xf numFmtId="0" fontId="32" fillId="10" borderId="0" xfId="8" applyFont="1" applyFill="1" applyBorder="1" applyAlignment="1" applyProtection="1">
      <alignment horizontal="left" vertical="center" readingOrder="2"/>
    </xf>
    <xf numFmtId="0" fontId="9" fillId="8" borderId="0" xfId="8" applyFont="1" applyFill="1" applyBorder="1" applyAlignment="1" applyProtection="1">
      <alignment horizontal="left" vertical="center"/>
    </xf>
    <xf numFmtId="0" fontId="11" fillId="10" borderId="0" xfId="8" applyFont="1" applyFill="1" applyBorder="1" applyAlignment="1" applyProtection="1">
      <alignment horizontal="left" vertical="center"/>
    </xf>
    <xf numFmtId="0" fontId="19" fillId="16" borderId="4" xfId="8" applyFont="1" applyFill="1" applyBorder="1" applyAlignment="1" applyProtection="1">
      <alignment horizontal="left" vertical="center"/>
    </xf>
    <xf numFmtId="0" fontId="9" fillId="10" borderId="9" xfId="8" applyFont="1" applyFill="1" applyBorder="1" applyAlignment="1" applyProtection="1">
      <alignment horizontal="left" vertical="center"/>
    </xf>
    <xf numFmtId="0" fontId="11" fillId="8" borderId="2" xfId="8" applyFont="1" applyFill="1" applyBorder="1" applyAlignment="1" applyProtection="1">
      <alignment horizontal="left" vertical="center"/>
    </xf>
    <xf numFmtId="0" fontId="19" fillId="16" borderId="7" xfId="8" applyFont="1" applyFill="1" applyBorder="1" applyAlignment="1" applyProtection="1">
      <alignment horizontal="left" vertical="center"/>
    </xf>
    <xf numFmtId="0" fontId="32" fillId="8" borderId="9" xfId="8" applyFont="1" applyFill="1" applyBorder="1" applyAlignment="1" applyProtection="1">
      <alignment horizontal="left" vertical="center" readingOrder="2"/>
    </xf>
    <xf numFmtId="0" fontId="9" fillId="10" borderId="0" xfId="8" applyFont="1" applyFill="1" applyBorder="1" applyAlignment="1" applyProtection="1">
      <alignment horizontal="left" vertical="center"/>
    </xf>
    <xf numFmtId="0" fontId="10" fillId="10" borderId="2" xfId="8" applyFont="1" applyFill="1" applyBorder="1" applyAlignment="1" applyProtection="1">
      <alignment horizontal="left" vertical="center"/>
    </xf>
    <xf numFmtId="0" fontId="19" fillId="13" borderId="7" xfId="8" applyFont="1" applyFill="1" applyBorder="1" applyAlignment="1" applyProtection="1">
      <alignment horizontal="left" vertical="center" readingOrder="2"/>
    </xf>
    <xf numFmtId="0" fontId="19" fillId="13" borderId="14" xfId="8" applyFont="1" applyFill="1" applyBorder="1" applyAlignment="1" applyProtection="1">
      <alignment horizontal="left" vertical="center" readingOrder="2"/>
    </xf>
    <xf numFmtId="0" fontId="10" fillId="10" borderId="0" xfId="8" applyFont="1" applyFill="1" applyBorder="1" applyAlignment="1" applyProtection="1">
      <alignment horizontal="left" vertical="center"/>
    </xf>
    <xf numFmtId="0" fontId="11" fillId="8" borderId="0" xfId="8" applyFont="1" applyFill="1" applyBorder="1" applyAlignment="1" applyProtection="1">
      <alignment horizontal="left" vertical="center"/>
    </xf>
    <xf numFmtId="0" fontId="70" fillId="8" borderId="9" xfId="8" applyFont="1" applyFill="1" applyBorder="1" applyAlignment="1" applyProtection="1">
      <alignment horizontal="left" vertical="center"/>
    </xf>
    <xf numFmtId="0" fontId="52" fillId="13" borderId="7" xfId="8" applyFont="1" applyFill="1" applyBorder="1" applyAlignment="1" applyProtection="1">
      <alignment horizontal="left" vertical="center" readingOrder="2"/>
    </xf>
    <xf numFmtId="0" fontId="52" fillId="13" borderId="14" xfId="8" applyFont="1" applyFill="1" applyBorder="1" applyAlignment="1" applyProtection="1">
      <alignment horizontal="left" vertical="center" readingOrder="2"/>
    </xf>
    <xf numFmtId="0" fontId="9" fillId="8" borderId="0" xfId="8" applyFont="1" applyFill="1" applyBorder="1" applyAlignment="1">
      <alignment horizontal="left" vertical="center"/>
    </xf>
    <xf numFmtId="0" fontId="9" fillId="10" borderId="0" xfId="8" applyFont="1" applyFill="1" applyBorder="1" applyAlignment="1">
      <alignment horizontal="left" vertical="center"/>
    </xf>
    <xf numFmtId="0" fontId="10" fillId="8" borderId="0" xfId="8" applyFont="1" applyFill="1" applyBorder="1" applyAlignment="1" applyProtection="1">
      <alignment horizontal="left" vertical="center"/>
    </xf>
    <xf numFmtId="0" fontId="77" fillId="5" borderId="0" xfId="8" applyFont="1" applyFill="1" applyAlignment="1">
      <alignment horizontal="right"/>
    </xf>
    <xf numFmtId="0" fontId="37" fillId="5" borderId="0" xfId="8" applyFont="1" applyFill="1" applyAlignment="1">
      <alignment horizontal="left" vertical="top"/>
    </xf>
    <xf numFmtId="0" fontId="24" fillId="19" borderId="0" xfId="8" applyFont="1" applyFill="1" applyBorder="1" applyAlignment="1" applyProtection="1">
      <alignment horizontal="left" vertical="center"/>
    </xf>
    <xf numFmtId="0" fontId="9" fillId="8" borderId="9" xfId="8" applyFont="1" applyFill="1" applyBorder="1" applyAlignment="1" applyProtection="1">
      <alignment horizontal="left" vertical="center"/>
    </xf>
    <xf numFmtId="0" fontId="78" fillId="22" borderId="0" xfId="1" applyFont="1" applyFill="1" applyAlignment="1">
      <alignment horizontal="center"/>
    </xf>
    <xf numFmtId="0" fontId="29" fillId="20" borderId="0" xfId="1" applyFont="1" applyFill="1" applyAlignment="1">
      <alignment horizontal="right"/>
    </xf>
    <xf numFmtId="0" fontId="77" fillId="5" borderId="0" xfId="1" applyFont="1" applyFill="1" applyAlignment="1">
      <alignment horizontal="right"/>
    </xf>
    <xf numFmtId="0" fontId="37" fillId="0" borderId="0" xfId="1" applyFont="1" applyFill="1" applyAlignment="1">
      <alignment horizontal="center"/>
    </xf>
    <xf numFmtId="3" fontId="9" fillId="0" borderId="11" xfId="1" applyNumberFormat="1" applyFont="1" applyFill="1" applyBorder="1" applyAlignment="1">
      <alignment horizontal="left"/>
    </xf>
    <xf numFmtId="0" fontId="24" fillId="19" borderId="0" xfId="1" applyFont="1" applyFill="1" applyBorder="1" applyAlignment="1">
      <alignment horizontal="right" vertical="center"/>
    </xf>
    <xf numFmtId="2" fontId="16" fillId="8" borderId="39" xfId="1" applyNumberFormat="1" applyFont="1" applyFill="1" applyBorder="1" applyAlignment="1">
      <alignment horizontal="left"/>
    </xf>
    <xf numFmtId="2" fontId="16" fillId="8" borderId="38" xfId="1" applyNumberFormat="1" applyFont="1" applyFill="1" applyBorder="1" applyAlignment="1">
      <alignment horizontal="left"/>
    </xf>
    <xf numFmtId="0" fontId="16" fillId="15" borderId="39" xfId="1" applyFont="1" applyFill="1" applyBorder="1" applyAlignment="1">
      <alignment horizontal="left" vertical="center"/>
    </xf>
    <xf numFmtId="0" fontId="16" fillId="15" borderId="38" xfId="1" applyFont="1" applyFill="1" applyBorder="1" applyAlignment="1">
      <alignment horizontal="left" vertical="center"/>
    </xf>
    <xf numFmtId="0" fontId="78" fillId="22" borderId="30" xfId="1" applyFont="1" applyFill="1" applyBorder="1" applyAlignment="1">
      <alignment horizontal="center"/>
    </xf>
    <xf numFmtId="0" fontId="78" fillId="22" borderId="31" xfId="1" applyFont="1" applyFill="1" applyBorder="1" applyAlignment="1">
      <alignment horizontal="center"/>
    </xf>
    <xf numFmtId="0" fontId="78" fillId="22" borderId="32" xfId="1" applyFont="1" applyFill="1" applyBorder="1" applyAlignment="1">
      <alignment horizontal="center"/>
    </xf>
    <xf numFmtId="0" fontId="21" fillId="5" borderId="2" xfId="1" applyFont="1" applyFill="1" applyBorder="1" applyAlignment="1">
      <alignment horizontal="left"/>
    </xf>
    <xf numFmtId="0" fontId="9" fillId="8" borderId="0" xfId="1" applyFont="1" applyFill="1" applyBorder="1" applyAlignment="1">
      <alignment horizontal="center" vertical="center" textRotation="90"/>
    </xf>
  </cellXfs>
  <cellStyles count="10">
    <cellStyle name="20% - Accent3 2" xfId="2" xr:uid="{00000000-0005-0000-0000-000000000000}"/>
    <cellStyle name="Calculation 2" xfId="3" xr:uid="{00000000-0005-0000-0000-000001000000}"/>
    <cellStyle name="Comma 2" xfId="4" xr:uid="{00000000-0005-0000-0000-000002000000}"/>
    <cellStyle name="Currency 2" xfId="5" xr:uid="{00000000-0005-0000-0000-000003000000}"/>
    <cellStyle name="Hyperlink" xfId="7" builtinId="8"/>
    <cellStyle name="Input 2" xfId="6" xr:uid="{00000000-0005-0000-0000-000005000000}"/>
    <cellStyle name="Normal" xfId="0" builtinId="0" customBuiltin="1"/>
    <cellStyle name="Normal 2" xfId="1" xr:uid="{00000000-0005-0000-0000-000007000000}"/>
    <cellStyle name="Normal 2 2" xfId="8" xr:uid="{00000000-0005-0000-0000-000008000000}"/>
    <cellStyle name="Percent" xfId="9" builtinId="5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 tint="-0.24994659260841701"/>
      </font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0033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styles" Target="style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theme" Target="theme/theme1.xml" /><Relationship Id="rId5" Type="http://schemas.openxmlformats.org/officeDocument/2006/relationships/worksheet" Target="worksheets/sheet5.xml" /><Relationship Id="rId15" Type="http://schemas.microsoft.com/office/2006/relationships/vbaProject" Target="vbaProject.bin" /><Relationship Id="rId10" Type="http://schemas.openxmlformats.org/officeDocument/2006/relationships/externalLink" Target="externalLinks/externalLink2.xml" /><Relationship Id="rId4" Type="http://schemas.openxmlformats.org/officeDocument/2006/relationships/worksheet" Target="worksheets/sheet4.xml" /><Relationship Id="rId9" Type="http://schemas.openxmlformats.org/officeDocument/2006/relationships/externalLink" Target="externalLinks/externalLink1.xml" /><Relationship Id="rId14" Type="http://schemas.openxmlformats.org/officeDocument/2006/relationships/calcChain" Target="calcChain.xml" 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170;741"/>
  <ax:ocxPr ax:name="Value" ax:value="2011"/>
  <ax:ocxPr ax:name="FontName" ax:value="Tahoma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170;741"/>
  <ax:ocxPr ax:name="Value" ax:value="USD"/>
  <ax:ocxPr ax:name="FontName" ax:value="Tahoma"/>
  <ax:ocxPr ax:name="FontHeight" ax:value="225"/>
  <ax:ocxPr ax:name="FontCharSet" ax:value="0"/>
  <ax:ocxPr ax:name="FontPitchAndFamily" ax:value="2"/>
</ax:ocx>
</file>

<file path=xl/ctrlProps/ctrlProp1.xml><?xml version="1.0" encoding="utf-8"?>
<formControlPr xmlns="http://schemas.microsoft.com/office/spreadsheetml/2009/9/main" objectType="Drop" dropLines="13" dropStyle="combo" dx="17" fmlaLink="$H$7" fmlaRange="$H$8:$H$19" noThreeD="1" sel="8" val="0"/>
</file>

<file path=xl/ctrlProps/ctrlProp2.xml><?xml version="1.0" encoding="utf-8"?>
<formControlPr xmlns="http://schemas.microsoft.com/office/spreadsheetml/2009/9/main" objectType="Drop" dropStyle="combo" dx="17" fmlaLink="$H$22" fmlaRange="$H$23:$H$28" noThreeD="1" sel="5" val="0"/>
</file>

<file path=xl/ctrlProps/ctrlProp3.xml><?xml version="1.0" encoding="utf-8"?>
<formControlPr xmlns="http://schemas.microsoft.com/office/spreadsheetml/2009/9/main" objectType="Drop" dropStyle="combo" dx="17" fmlaLink="$H$31" fmlaRange="$H$32:$H$34" noThreeD="1" sel="3" val="0"/>
</file>

<file path=xl/ctrlProps/ctrlProp4.xml><?xml version="1.0" encoding="utf-8"?>
<formControlPr xmlns="http://schemas.microsoft.com/office/spreadsheetml/2009/9/main" objectType="Drop" dropStyle="combo" dx="17" fmlaLink="$H$36" fmlaRange="$H$37:$H$40" noThreeD="1" sel="4" val="0"/>
</file>

<file path=xl/ctrlProps/ctrlProp5.xml><?xml version="1.0" encoding="utf-8"?>
<formControlPr xmlns="http://schemas.microsoft.com/office/spreadsheetml/2009/9/main" objectType="Drop" dropStyle="combo" dx="17" fmlaLink="$H$42" fmlaRange="$H$43:$H$45" noThreeD="1" sel="3" val="0"/>
</file>

<file path=xl/ctrlProps/ctrlProp6.xml><?xml version="1.0" encoding="utf-8"?>
<formControlPr xmlns="http://schemas.microsoft.com/office/spreadsheetml/2009/9/main" objectType="Drop" dropStyle="combo" dx="17" fmlaLink="$H$48" fmlaRange="$H$49:$H$52" noThreeD="1" sel="3" val="0"/>
</file>

<file path=xl/ctrlProps/ctrlProp7.xml><?xml version="1.0" encoding="utf-8"?>
<formControlPr xmlns="http://schemas.microsoft.com/office/spreadsheetml/2009/9/main" objectType="Drop" dropStyle="combo" dx="17" fmlaLink="$H$56" fmlaRange="$H$57:$H$61" noThreeD="1" sel="4" val="0"/>
</file>

<file path=xl/ctrlProps/ctrlProp8.xml><?xml version="1.0" encoding="utf-8"?>
<formControlPr xmlns="http://schemas.microsoft.com/office/spreadsheetml/2009/9/main" objectType="Drop" dropStyle="combo" dx="17" fmlaLink="$H$64" fmlaRange="$H$65:$H$68" noThreeD="1" sel="3" val="0"/>
</file>

<file path=xl/ctrlProps/ctrlProp9.xml><?xml version="1.0" encoding="utf-8"?>
<formControlPr xmlns="http://schemas.microsoft.com/office/spreadsheetml/2009/9/main" objectType="Drop" dropStyle="combo" dx="17" fmlaLink="$H$72" fmlaRange="$H$73:$H$77" noThreeD="1" sel="5" val="0"/>
</file>

<file path=xl/ctrlProps/ctrlProp10.xml><?xml version="1.0" encoding="utf-8"?>
<formControlPr xmlns="http://schemas.microsoft.com/office/spreadsheetml/2009/9/main" objectType="Drop" dropStyle="combo" dx="17" fmlaLink="$H$81" fmlaRange="$H$82:$H$84" noThreeD="1" sel="3" val="0"/>
</file>

<file path=xl/ctrlProps/ctrlProp11.xml><?xml version="1.0" encoding="utf-8"?>
<formControlPr xmlns="http://schemas.microsoft.com/office/spreadsheetml/2009/9/main" objectType="Drop" dropStyle="combo" dx="17" fmlaLink="$H$88" fmlaRange="$H$89:$H$93" noThreeD="1" sel="5" val="0"/>
</file>

<file path=xl/ctrlProps/ctrlProp12.xml><?xml version="1.0" encoding="utf-8"?>
<formControlPr xmlns="http://schemas.microsoft.com/office/spreadsheetml/2009/9/main" objectType="Drop" dropStyle="combo" dx="17" fmlaLink="$H$98" fmlaRange="$H$99:$H$104" noThreeD="1" sel="2" val="0"/>
</file>

<file path=xl/ctrlProps/ctrlProp13.xml><?xml version="1.0" encoding="utf-8"?>
<formControlPr xmlns="http://schemas.microsoft.com/office/spreadsheetml/2009/9/main" objectType="Drop" dropStyle="combo" dx="17" fmlaLink="$G$109" fmlaRange="$H$109:$H$111" noThreeD="1" sel="2" val="0"/>
</file>

<file path=xl/ctrlProps/ctrlProp14.xml><?xml version="1.0" encoding="utf-8"?>
<formControlPr xmlns="http://schemas.microsoft.com/office/spreadsheetml/2009/9/main" objectType="Drop" dropStyle="combo" dx="17" fmlaLink="$I$107" fmlaRange="$I$109:$I$114" noThreeD="1" sel="3" val="0"/>
</file>

<file path=xl/ctrlProps/ctrlProp15.xml><?xml version="1.0" encoding="utf-8"?>
<formControlPr xmlns="http://schemas.microsoft.com/office/spreadsheetml/2009/9/main" objectType="Drop" dropStyle="combo" dx="17" fmlaLink="$H$119" fmlaRange="$H$122:$H$125" noThreeD="1" sel="2" val="0"/>
</file>

<file path=xl/ctrlProps/ctrlProp16.xml><?xml version="1.0" encoding="utf-8"?>
<formControlPr xmlns="http://schemas.microsoft.com/office/spreadsheetml/2009/9/main" objectType="Drop" dropLines="11" dropStyle="combo" dx="17" fmlaLink="$I$122" fmlaRange="$I$123:$I$132" noThreeD="1" sel="9" val="0"/>
</file>

<file path=xl/ctrlProps/ctrlProp17.xml><?xml version="1.0" encoding="utf-8"?>
<formControlPr xmlns="http://schemas.microsoft.com/office/spreadsheetml/2009/9/main" objectType="Drop" dropStyle="combo" dx="17" fmlaLink="$H$134" fmlaRange="$H$136:$H$140" noThreeD="1" sel="4" val="0"/>
</file>

<file path=xl/ctrlProps/ctrlProp18.xml><?xml version="1.0" encoding="utf-8"?>
<formControlPr xmlns="http://schemas.microsoft.com/office/spreadsheetml/2009/9/main" objectType="Drop" dropLines="11" dropStyle="combo" dx="17" fmlaLink="$I$134" fmlaRange="$I$136:$I$140" noThreeD="1" sel="3" val="0"/>
</file>

<file path=xl/ctrlProps/ctrlProp19.xml><?xml version="1.0" encoding="utf-8"?>
<formControlPr xmlns="http://schemas.microsoft.com/office/spreadsheetml/2009/9/main" objectType="Drop" dropLines="11" dropStyle="combo" dx="17" fmlaLink="$I$144" fmlaRange="$I$145:$I$146" noThreeD="1" sel="2" val="0"/>
</file>

<file path=xl/ctrlProps/ctrlProp20.xml><?xml version="1.0" encoding="utf-8"?>
<formControlPr xmlns="http://schemas.microsoft.com/office/spreadsheetml/2009/9/main" objectType="Drop" dropLines="11" dropStyle="combo" dx="17" fmlaLink="$I$149" fmlaRange="$I$150:$I$151" noThreeD="1" sel="2" val="0"/>
</file>

<file path=xl/ctrlProps/ctrlProp21.xml><?xml version="1.0" encoding="utf-8"?>
<formControlPr xmlns="http://schemas.microsoft.com/office/spreadsheetml/2009/9/main" objectType="Drop" dropLines="11" dropStyle="combo" dx="17" fmlaLink="$I$155" fmlaRange="$I$156:$I$157" noThreeD="1" sel="2" val="0"/>
</file>

<file path=xl/ctrlProps/ctrlProp22.xml><?xml version="1.0" encoding="utf-8"?>
<formControlPr xmlns="http://schemas.microsoft.com/office/spreadsheetml/2009/9/main" objectType="Drop" dropLines="11" dropStyle="combo" dx="17" fmlaLink="$I$161" fmlaRange="$I$162:$I$163" noThreeD="1" sel="2" val="0"/>
</file>

<file path=xl/ctrlProps/ctrlProp23.xml><?xml version="1.0" encoding="utf-8"?>
<formControlPr xmlns="http://schemas.microsoft.com/office/spreadsheetml/2009/9/main" objectType="Drop" dropLines="11" dropStyle="combo" dx="17" fmlaLink="$I$166" fmlaRange="$I$167:$I$168" noThreeD="1" sel="2" val="0"/>
</file>

<file path=xl/ctrlProps/ctrlProp24.xml><?xml version="1.0" encoding="utf-8"?>
<formControlPr xmlns="http://schemas.microsoft.com/office/spreadsheetml/2009/9/main" objectType="Drop" dropStyle="combo" dx="17" fmlaLink="$H$174" fmlaRange="$H$175:$H$178" noThreeD="1" sel="3" val="0"/>
</file>

<file path=xl/ctrlProps/ctrlProp25.xml><?xml version="1.0" encoding="utf-8"?>
<formControlPr xmlns="http://schemas.microsoft.com/office/spreadsheetml/2009/9/main" objectType="Drop" dropLines="11" dropStyle="combo" dx="17" fmlaLink="$I$173" fmlaRange="$I$174:$I$179" noThreeD="1" sel="4" val="0"/>
</file>

<file path=xl/ctrlProps/ctrlProp26.xml><?xml version="1.0" encoding="utf-8"?>
<formControlPr xmlns="http://schemas.microsoft.com/office/spreadsheetml/2009/9/main" objectType="Drop" dropStyle="combo" dx="17" fmlaLink="$H$182" fmlaRange="$H$183:$H$186" noThreeD="1" sel="3" val="0"/>
</file>

<file path=xl/ctrlProps/ctrlProp27.xml><?xml version="1.0" encoding="utf-8"?>
<formControlPr xmlns="http://schemas.microsoft.com/office/spreadsheetml/2009/9/main" objectType="Drop" dropLines="11" dropStyle="combo" dx="17" fmlaLink="$I$181" fmlaRange="$I$182:$I$187" noThreeD="1" sel="4" val="0"/>
</file>

<file path=xl/ctrlProps/ctrlProp28.xml><?xml version="1.0" encoding="utf-8"?>
<formControlPr xmlns="http://schemas.microsoft.com/office/spreadsheetml/2009/9/main" objectType="Drop" dropStyle="combo" dx="17" fmlaLink="$H$194" fmlaRange="$H$195:$H$198" noThreeD="1" sel="4" val="0"/>
</file>

<file path=xl/ctrlProps/ctrlProp29.xml><?xml version="1.0" encoding="utf-8"?>
<formControlPr xmlns="http://schemas.microsoft.com/office/spreadsheetml/2009/9/main" objectType="Drop" dropLines="11" dropStyle="combo" dx="17" fmlaLink="$I$194" fmlaRange="$I$196:$I$206" noThreeD="1" sel="8" val="0"/>
</file>

<file path=xl/ctrlProps/ctrlProp30.xml><?xml version="1.0" encoding="utf-8"?>
<formControlPr xmlns="http://schemas.microsoft.com/office/spreadsheetml/2009/9/main" objectType="Drop" dropStyle="combo" dx="17" fmlaLink="$H$210" fmlaRange="$H$211:$H$214" noThreeD="1" sel="2" val="0"/>
</file>

<file path=xl/ctrlProps/ctrlProp31.xml><?xml version="1.0" encoding="utf-8"?>
<formControlPr xmlns="http://schemas.microsoft.com/office/spreadsheetml/2009/9/main" objectType="Drop" dropLines="15" dropStyle="combo" dx="17" fmlaLink="$I$208" fmlaRange="$I$209:$I$223" noThreeD="1" sel="9" val="0"/>
</file>

<file path=xl/ctrlProps/ctrlProp32.xml><?xml version="1.0" encoding="utf-8"?>
<formControlPr xmlns="http://schemas.microsoft.com/office/spreadsheetml/2009/9/main" objectType="Drop" dropStyle="combo" dx="17" fmlaLink="$H$228" fmlaRange="$H$229:$H$232" noThreeD="1" sel="2" val="0"/>
</file>

<file path=xl/ctrlProps/ctrlProp33.xml><?xml version="1.0" encoding="utf-8"?>
<formControlPr xmlns="http://schemas.microsoft.com/office/spreadsheetml/2009/9/main" objectType="Drop" dropLines="15" dropStyle="combo" dx="17" fmlaLink="$K$228" fmlaRange="$I$228:$I$239" noThreeD="1" sel="10" val="0"/>
</file>

<file path=xl/ctrlProps/ctrlProp34.xml><?xml version="1.0" encoding="utf-8"?>
<formControlPr xmlns="http://schemas.microsoft.com/office/spreadsheetml/2009/9/main" objectType="Drop" dropStyle="combo" dx="17" fmlaLink="$H$241" fmlaRange="$H$242:$H$245" noThreeD="1" sel="2" val="0"/>
</file>

<file path=xl/ctrlProps/ctrlProp35.xml><?xml version="1.0" encoding="utf-8"?>
<formControlPr xmlns="http://schemas.microsoft.com/office/spreadsheetml/2009/9/main" objectType="Drop" dropLines="15" dropStyle="combo" dx="17" fmlaLink="$I$242" fmlaRange="$I$243:$I$246" noThreeD="1" sel="4" val="0"/>
</file>

<file path=xl/ctrlProps/ctrlProp36.xml><?xml version="1.0" encoding="utf-8"?>
<formControlPr xmlns="http://schemas.microsoft.com/office/spreadsheetml/2009/9/main" objectType="Drop" dropStyle="combo" dx="17" fmlaLink="$H$249" fmlaRange="$H$250:$H$253" noThreeD="1" sel="2" val="0"/>
</file>

<file path=xl/ctrlProps/ctrlProp37.xml><?xml version="1.0" encoding="utf-8"?>
<formControlPr xmlns="http://schemas.microsoft.com/office/spreadsheetml/2009/9/main" objectType="Drop" dropLines="15" dropStyle="combo" dx="17" fmlaLink="$I$248" fmlaRange="$I$249:$I$255" noThreeD="1" sel="6" val="0"/>
</file>

<file path=xl/ctrlProps/ctrlProp38.xml><?xml version="1.0" encoding="utf-8"?>
<formControlPr xmlns="http://schemas.microsoft.com/office/spreadsheetml/2009/9/main" objectType="Drop" dropStyle="combo" dx="17" fmlaLink="$H$259" fmlaRange="$H$260:$H$262" noThreeD="1" sel="2" val="0"/>
</file>

<file path=xl/ctrlProps/ctrlProp39.xml><?xml version="1.0" encoding="utf-8"?>
<formControlPr xmlns="http://schemas.microsoft.com/office/spreadsheetml/2009/9/main" objectType="Drop" dropLines="15" dropStyle="combo" dx="17" fmlaLink="$I$260" fmlaRange="$I$261:$I$264" noThreeD="1" sel="3" val="0"/>
</file>

<file path=xl/ctrlProps/ctrlProp40.xml><?xml version="1.0" encoding="utf-8"?>
<formControlPr xmlns="http://schemas.microsoft.com/office/spreadsheetml/2009/9/main" objectType="Drop" dropStyle="combo" dx="17" fmlaLink="$H$266" fmlaRange="$H$267:$H$270" noThreeD="1" sel="2" val="0"/>
</file>

<file path=xl/ctrlProps/ctrlProp41.xml><?xml version="1.0" encoding="utf-8"?>
<formControlPr xmlns="http://schemas.microsoft.com/office/spreadsheetml/2009/9/main" objectType="Drop" dropStyle="combo" dx="17" fmlaLink="$H$275" fmlaRange="$H$276:$H$280" noThreeD="1" sel="5" val="0"/>
</file>

<file path=xl/ctrlProps/ctrlProp42.xml><?xml version="1.0" encoding="utf-8"?>
<formControlPr xmlns="http://schemas.microsoft.com/office/spreadsheetml/2009/9/main" objectType="Drop" dropStyle="combo" dx="17" fmlaLink="$H$287" fmlaRange="$H$288:$H$293" noThreeD="1" sel="1" val="0"/>
</file>

<file path=xl/ctrlProps/ctrlProp43.xml><?xml version="1.0" encoding="utf-8"?>
<formControlPr xmlns="http://schemas.microsoft.com/office/spreadsheetml/2009/9/main" objectType="Drop" dropLines="15" dropStyle="combo" dx="17" fmlaLink="$I$284" fmlaRange="$I$285:$I$295" noThreeD="1" sel="1" val="0"/>
</file>

<file path=xl/ctrlProps/ctrlProp44.xml><?xml version="1.0" encoding="utf-8"?>
<formControlPr xmlns="http://schemas.microsoft.com/office/spreadsheetml/2009/9/main" objectType="Drop" dropStyle="combo" dx="17" fmlaLink="$H$303" fmlaRange="$H$304:$H$309" noThreeD="1" sel="6" val="0"/>
</file>

<file path=xl/ctrlProps/ctrlProp45.xml><?xml version="1.0" encoding="utf-8"?>
<formControlPr xmlns="http://schemas.microsoft.com/office/spreadsheetml/2009/9/main" objectType="Drop" dropLines="15" dropStyle="combo" dx="17" fmlaLink="$I$299" fmlaRange="$I$300:$I$307" noThreeD="1" sel="1" val="0"/>
</file>

<file path=xl/ctrlProps/ctrlProp46.xml><?xml version="1.0" encoding="utf-8"?>
<formControlPr xmlns="http://schemas.microsoft.com/office/spreadsheetml/2009/9/main" objectType="Drop" dropLines="15" dropStyle="combo" dx="17" fmlaLink="$I$313" fmlaRange="$I$314:$I$317" noThreeD="1" sel="1" val="0"/>
</file>

<file path=xl/ctrlProps/ctrlProp47.xml><?xml version="1.0" encoding="utf-8"?>
<formControlPr xmlns="http://schemas.microsoft.com/office/spreadsheetml/2009/9/main" objectType="Drop" dropLines="15" dropStyle="combo" dx="17" fmlaLink="$I$319" fmlaRange="$I$320:$I$323" noThreeD="1" sel="3" val="0"/>
</file>

<file path=xl/ctrlProps/ctrlProp48.xml><?xml version="1.0" encoding="utf-8"?>
<formControlPr xmlns="http://schemas.microsoft.com/office/spreadsheetml/2009/9/main" objectType="Drop" dropLines="15" dropStyle="combo" dx="17" fmlaLink="$I$328" fmlaRange="$I$329:$I$339" noThreeD="1" sel="1" val="0"/>
</file>

<file path=xl/ctrlProps/ctrlProp49.xml><?xml version="1.0" encoding="utf-8"?>
<formControlPr xmlns="http://schemas.microsoft.com/office/spreadsheetml/2009/9/main" objectType="Drop" dropLines="15" dropStyle="combo" dx="17" fmlaLink="$I$341" fmlaRange="$I$342:$I$352" noThreeD="1" sel="1" val="0"/>
</file>

<file path=xl/ctrlProps/ctrlProp50.xml><?xml version="1.0" encoding="utf-8"?>
<formControlPr xmlns="http://schemas.microsoft.com/office/spreadsheetml/2009/9/main" objectType="Drop" dropLines="15" dropStyle="combo" dx="17" fmlaLink="$I$357" fmlaRange="$I$359:$I$365" noThreeD="1" sel="1" val="0"/>
</file>

<file path=xl/ctrlProps/ctrlProp51.xml><?xml version="1.0" encoding="utf-8"?>
<formControlPr xmlns="http://schemas.microsoft.com/office/spreadsheetml/2009/9/main" objectType="Drop" dropLines="15" dropStyle="combo" dx="17" fmlaLink="$I$369" fmlaRange="$I$372:$I$374" noThreeD="1" sel="3" val="0"/>
</file>

<file path=xl/ctrlProps/ctrlProp52.xml><?xml version="1.0" encoding="utf-8"?>
<formControlPr xmlns="http://schemas.microsoft.com/office/spreadsheetml/2009/9/main" objectType="Drop" dropLines="15" dropStyle="combo" dx="17" fmlaLink="$I$377" fmlaRange="$I$379:$I$389" noThreeD="1" sel="3" val="0"/>
</file>

<file path=xl/ctrlProps/ctrlProp53.xml><?xml version="1.0" encoding="utf-8"?>
<formControlPr xmlns="http://schemas.microsoft.com/office/spreadsheetml/2009/9/main" objectType="Drop" dropLines="15" dropStyle="combo" dx="17" fmlaLink="$I$391" fmlaRange="$I$392:$I$394" noThreeD="1" sel="3" val="0"/>
</file>

<file path=xl/ctrlProps/ctrlProp54.xml><?xml version="1.0" encoding="utf-8"?>
<formControlPr xmlns="http://schemas.microsoft.com/office/spreadsheetml/2009/9/main" objectType="Drop" dropLines="15" dropStyle="combo" dx="17" fmlaLink="$I$400" fmlaRange="$I$402:$I$412" noThreeD="1" sel="1" val="0"/>
</file>

<file path=xl/ctrlProps/ctrlProp55.xml><?xml version="1.0" encoding="utf-8"?>
<formControlPr xmlns="http://schemas.microsoft.com/office/spreadsheetml/2009/9/main" objectType="Drop" dropStyle="combo" dx="17" fmlaLink="$E$181" fmlaRange="$F$181:$F$182" noThreeD="1" sel="1" val="0"/>
</file>

<file path=xl/ctrlProps/ctrlProp56.xml><?xml version="1.0" encoding="utf-8"?>
<formControlPr xmlns="http://schemas.microsoft.com/office/spreadsheetml/2009/9/main" objectType="Drop" dropStyle="combo" dx="17" fmlaLink="$G$266" fmlaRange="$F$266:$F$267" noThreeD="1" sel="1" val="0"/>
</file>

<file path=xl/ctrlProps/ctrlProp57.xml><?xml version="1.0" encoding="utf-8"?>
<formControlPr xmlns="http://schemas.microsoft.com/office/spreadsheetml/2009/9/main" objectType="Drop" dropStyle="combo" dx="17" fmlaLink="$H$40" fmlaRange="$E$40:$E$42" noThreeD="1" sel="3" val="0"/>
</file>

<file path=xl/ctrlProps/ctrlProp58.xml><?xml version="1.0" encoding="utf-8"?>
<formControlPr xmlns="http://schemas.microsoft.com/office/spreadsheetml/2009/9/main" objectType="Drop" dropStyle="combo" dx="17" fmlaLink="$H$48" fmlaRange="$D$48:$D$50" noThreeD="1" sel="2" val="0"/>
</file>

<file path=xl/ctrlProps/ctrlProp59.xml><?xml version="1.0" encoding="utf-8"?>
<formControlPr xmlns="http://schemas.microsoft.com/office/spreadsheetml/2009/9/main" objectType="Drop" dropStyle="combo" dx="17" fmlaLink="$H$52" fmlaRange="$D$52" noThreeD="1" sel="1" val="0"/>
</file>

<file path=xl/ctrlProps/ctrlProp60.xml><?xml version="1.0" encoding="utf-8"?>
<formControlPr xmlns="http://schemas.microsoft.com/office/spreadsheetml/2009/9/main" objectType="Drop" dropStyle="combo" dx="17" fmlaLink="$H$54" fmlaRange="$D$54" noThreeD="1" sel="1" val="0"/>
</file>

<file path=xl/ctrlProps/ctrlProp61.xml><?xml version="1.0" encoding="utf-8"?>
<formControlPr xmlns="http://schemas.microsoft.com/office/spreadsheetml/2009/9/main" objectType="Drop" dropStyle="combo" dx="17" fmlaLink="$H$56" fmlaRange="$D$56:$D$58" noThreeD="1" sel="1" val="0"/>
</file>

<file path=xl/ctrlProps/ctrlProp62.xml><?xml version="1.0" encoding="utf-8"?>
<formControlPr xmlns="http://schemas.microsoft.com/office/spreadsheetml/2009/9/main" objectType="Drop" dropStyle="combo" dx="17" fmlaLink="$H$60" fmlaRange="$D$60:$D$62" noThreeD="1" sel="1" val="0"/>
</file>

<file path=xl/ctrlProps/ctrlProp63.xml><?xml version="1.0" encoding="utf-8"?>
<formControlPr xmlns="http://schemas.microsoft.com/office/spreadsheetml/2009/9/main" objectType="Drop" dropStyle="combo" dx="17" fmlaLink="$H$64" fmlaRange="$D$64:$D$66" noThreeD="1" sel="2" val="0"/>
</file>

<file path=xl/ctrlProps/ctrlProp64.xml><?xml version="1.0" encoding="utf-8"?>
<formControlPr xmlns="http://schemas.microsoft.com/office/spreadsheetml/2009/9/main" objectType="Drop" dropStyle="combo" dx="17" fmlaLink="$H$44" fmlaRange="$D$44:$D$46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 /><Relationship Id="rId2" Type="http://schemas.openxmlformats.org/officeDocument/2006/relationships/image" Target="../media/image3.png" /><Relationship Id="rId1" Type="http://schemas.openxmlformats.org/officeDocument/2006/relationships/image" Target="../media/image2.png" /><Relationship Id="rId4" Type="http://schemas.openxmlformats.org/officeDocument/2006/relationships/image" Target="../media/image5.png" 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 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 /><Relationship Id="rId1" Type="http://schemas.openxmlformats.org/officeDocument/2006/relationships/image" Target="../media/image6.emf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57150</xdr:rowOff>
    </xdr:from>
    <xdr:to>
      <xdr:col>5</xdr:col>
      <xdr:colOff>285750</xdr:colOff>
      <xdr:row>12</xdr:row>
      <xdr:rowOff>180975</xdr:rowOff>
    </xdr:to>
    <xdr:sp macro="[0]!MainToFinanc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87905475" y="1819275"/>
          <a:ext cx="2486025" cy="1323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 rtl="1"/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>تحليل القوائم المالية</a:t>
          </a:r>
          <a:b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b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en-US" sz="1000" b="1">
              <a:solidFill>
                <a:schemeClr val="tx1"/>
              </a:solidFill>
              <a:latin typeface="Leelawadee" pitchFamily="34" charset="-34"/>
              <a:ea typeface="+mn-ea"/>
              <a:cs typeface="Leelawadee" pitchFamily="34" charset="-34"/>
            </a:rPr>
            <a:t>Financial Statment Analysis</a:t>
          </a:r>
        </a:p>
      </xdr:txBody>
    </xdr:sp>
    <xdr:clientData/>
  </xdr:twoCellAnchor>
  <xdr:twoCellAnchor>
    <xdr:from>
      <xdr:col>7</xdr:col>
      <xdr:colOff>761999</xdr:colOff>
      <xdr:row>6</xdr:row>
      <xdr:rowOff>57150</xdr:rowOff>
    </xdr:from>
    <xdr:to>
      <xdr:col>10</xdr:col>
      <xdr:colOff>762000</xdr:colOff>
      <xdr:row>12</xdr:row>
      <xdr:rowOff>180975</xdr:rowOff>
    </xdr:to>
    <xdr:sp macro="[0]!MainToFutur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83190600" y="1819275"/>
          <a:ext cx="2543176" cy="1323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 rtl="1"/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>تحليل التدفقات النقدية المستقبلية</a:t>
          </a:r>
          <a:b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b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en-US" sz="1000" b="1">
              <a:solidFill>
                <a:schemeClr val="tx1"/>
              </a:solidFill>
              <a:latin typeface="Leelawadee" pitchFamily="34" charset="-34"/>
              <a:ea typeface="+mn-ea"/>
              <a:cs typeface="Leelawadee" pitchFamily="34" charset="-34"/>
            </a:rPr>
            <a:t>Future Cash Flow Analysis</a:t>
          </a:r>
        </a:p>
      </xdr:txBody>
    </xdr:sp>
    <xdr:clientData/>
  </xdr:twoCellAnchor>
  <xdr:twoCellAnchor>
    <xdr:from>
      <xdr:col>12</xdr:col>
      <xdr:colOff>219075</xdr:colOff>
      <xdr:row>0</xdr:row>
      <xdr:rowOff>276225</xdr:rowOff>
    </xdr:from>
    <xdr:to>
      <xdr:col>12</xdr:col>
      <xdr:colOff>528801</xdr:colOff>
      <xdr:row>1</xdr:row>
      <xdr:rowOff>142875</xdr:rowOff>
    </xdr:to>
    <xdr:sp macro="[0]!show_ribbon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81728349" y="276225"/>
          <a:ext cx="309726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12</xdr:col>
      <xdr:colOff>542925</xdr:colOff>
      <xdr:row>0</xdr:row>
      <xdr:rowOff>276225</xdr:rowOff>
    </xdr:from>
    <xdr:to>
      <xdr:col>13</xdr:col>
      <xdr:colOff>19050</xdr:colOff>
      <xdr:row>1</xdr:row>
      <xdr:rowOff>142875</xdr:rowOff>
    </xdr:to>
    <xdr:sp macro="[0]!hide_ribbone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981390375" y="276225"/>
          <a:ext cx="323850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 editAs="oneCell">
    <xdr:from>
      <xdr:col>10</xdr:col>
      <xdr:colOff>123825</xdr:colOff>
      <xdr:row>20</xdr:row>
      <xdr:rowOff>38100</xdr:rowOff>
    </xdr:from>
    <xdr:to>
      <xdr:col>10</xdr:col>
      <xdr:colOff>495300</xdr:colOff>
      <xdr:row>21</xdr:row>
      <xdr:rowOff>180975</xdr:rowOff>
    </xdr:to>
    <xdr:pic macro="[0]!FB">
      <xdr:nvPicPr>
        <xdr:cNvPr id="8" name="Picture 7" descr="677166248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9405625" y="4600575"/>
          <a:ext cx="371475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542926</xdr:colOff>
      <xdr:row>20</xdr:row>
      <xdr:rowOff>38100</xdr:rowOff>
    </xdr:from>
    <xdr:to>
      <xdr:col>10</xdr:col>
      <xdr:colOff>85726</xdr:colOff>
      <xdr:row>21</xdr:row>
      <xdr:rowOff>180975</xdr:rowOff>
    </xdr:to>
    <xdr:pic>
      <xdr:nvPicPr>
        <xdr:cNvPr id="10" name="Picture 9" descr="Twitter-icon (1)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579815199" y="4600575"/>
          <a:ext cx="2667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676276</xdr:colOff>
      <xdr:row>20</xdr:row>
      <xdr:rowOff>133350</xdr:rowOff>
    </xdr:from>
    <xdr:to>
      <xdr:col>3</xdr:col>
      <xdr:colOff>0</xdr:colOff>
      <xdr:row>22</xdr:row>
      <xdr:rowOff>38100</xdr:rowOff>
    </xdr:to>
    <xdr:pic macro="[0]!toad">
      <xdr:nvPicPr>
        <xdr:cNvPr id="13" name="Picture 12" descr="click_here_button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990686775" y="4695825"/>
          <a:ext cx="1000124" cy="304800"/>
        </a:xfrm>
        <a:prstGeom prst="rect">
          <a:avLst/>
        </a:prstGeom>
      </xdr:spPr>
    </xdr:pic>
    <xdr:clientData/>
  </xdr:twoCellAnchor>
  <xdr:twoCellAnchor editAs="oneCell">
    <xdr:from>
      <xdr:col>12</xdr:col>
      <xdr:colOff>390527</xdr:colOff>
      <xdr:row>17</xdr:row>
      <xdr:rowOff>0</xdr:rowOff>
    </xdr:from>
    <xdr:to>
      <xdr:col>13</xdr:col>
      <xdr:colOff>72683</xdr:colOff>
      <xdr:row>19</xdr:row>
      <xdr:rowOff>190500</xdr:rowOff>
    </xdr:to>
    <xdr:pic>
      <xdr:nvPicPr>
        <xdr:cNvPr id="14" name="Picture 13" descr="1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981336742" y="3962400"/>
          <a:ext cx="529881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219075</xdr:rowOff>
    </xdr:from>
    <xdr:to>
      <xdr:col>14</xdr:col>
      <xdr:colOff>85725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78809100" y="609600"/>
          <a:ext cx="685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r" rtl="1"/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Currency</a:t>
          </a:r>
        </a:p>
      </xdr:txBody>
    </xdr:sp>
    <xdr:clientData/>
  </xdr:twoCellAnchor>
  <xdr:twoCellAnchor>
    <xdr:from>
      <xdr:col>11</xdr:col>
      <xdr:colOff>942975</xdr:colOff>
      <xdr:row>1</xdr:row>
      <xdr:rowOff>219075</xdr:rowOff>
    </xdr:from>
    <xdr:to>
      <xdr:col>12</xdr:col>
      <xdr:colOff>200023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80390252" y="609600"/>
          <a:ext cx="466723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 rtl="1"/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+mj-cs"/>
            </a:rPr>
            <a:t>Year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elawadee" pitchFamily="34" charset="-34"/>
            <a:cs typeface="Leelawadee" pitchFamily="34" charset="-34"/>
          </a:endParaRPr>
        </a:p>
      </xdr:txBody>
    </xdr:sp>
    <xdr:clientData/>
  </xdr:twoCellAnchor>
  <xdr:twoCellAnchor>
    <xdr:from>
      <xdr:col>14</xdr:col>
      <xdr:colOff>38100</xdr:colOff>
      <xdr:row>1</xdr:row>
      <xdr:rowOff>200025</xdr:rowOff>
    </xdr:from>
    <xdr:to>
      <xdr:col>14</xdr:col>
      <xdr:colOff>314325</xdr:colOff>
      <xdr:row>1</xdr:row>
      <xdr:rowOff>457200</xdr:rowOff>
    </xdr:to>
    <xdr:sp macro="[0]!show_ribbon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978580500" y="590550"/>
          <a:ext cx="276225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14</xdr:col>
      <xdr:colOff>352425</xdr:colOff>
      <xdr:row>1</xdr:row>
      <xdr:rowOff>200025</xdr:rowOff>
    </xdr:from>
    <xdr:to>
      <xdr:col>14</xdr:col>
      <xdr:colOff>628650</xdr:colOff>
      <xdr:row>1</xdr:row>
      <xdr:rowOff>457200</xdr:rowOff>
    </xdr:to>
    <xdr:sp macro="[0]!hide_ribbone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978266175" y="590550"/>
          <a:ext cx="276225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38099</xdr:colOff>
      <xdr:row>0</xdr:row>
      <xdr:rowOff>38100</xdr:rowOff>
    </xdr:from>
    <xdr:to>
      <xdr:col>2</xdr:col>
      <xdr:colOff>323849</xdr:colOff>
      <xdr:row>1</xdr:row>
      <xdr:rowOff>19050</xdr:rowOff>
    </xdr:to>
    <xdr:sp macro="[0]!FinancialToMain" textlink="">
      <xdr:nvSpPr>
        <xdr:cNvPr id="7" name="Notched 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989181826" y="38100"/>
          <a:ext cx="400050" cy="371475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276225</xdr:colOff>
      <xdr:row>0</xdr:row>
      <xdr:rowOff>123826</xdr:rowOff>
    </xdr:from>
    <xdr:to>
      <xdr:col>2</xdr:col>
      <xdr:colOff>542925</xdr:colOff>
      <xdr:row>0</xdr:row>
      <xdr:rowOff>309564</xdr:rowOff>
    </xdr:to>
    <xdr:sp macro="[0]!FinancialToMain" textlink="">
      <xdr:nvSpPr>
        <xdr:cNvPr id="8" name="Chevro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988962750" y="123826"/>
          <a:ext cx="266700" cy="185738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685802</xdr:colOff>
      <xdr:row>0</xdr:row>
      <xdr:rowOff>85725</xdr:rowOff>
    </xdr:from>
    <xdr:to>
      <xdr:col>3</xdr:col>
      <xdr:colOff>0</xdr:colOff>
      <xdr:row>0</xdr:row>
      <xdr:rowOff>342900</xdr:rowOff>
    </xdr:to>
    <xdr:sp macro="[0]!CashToTop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987772125" y="85725"/>
          <a:ext cx="1047748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المدخلا</a:t>
          </a:r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Inputs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ea typeface="+mn-ea"/>
              <a:cs typeface="Leelawadee" pitchFamily="34" charset="-34"/>
            </a:rPr>
            <a:t>I</a:t>
          </a:r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3</xdr:col>
      <xdr:colOff>38098</xdr:colOff>
      <xdr:row>0</xdr:row>
      <xdr:rowOff>85725</xdr:rowOff>
    </xdr:from>
    <xdr:to>
      <xdr:col>4</xdr:col>
      <xdr:colOff>285750</xdr:colOff>
      <xdr:row>0</xdr:row>
      <xdr:rowOff>342900</xdr:rowOff>
    </xdr:to>
    <xdr:sp macro="[0]!inputsToHoriz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985924275" y="85725"/>
          <a:ext cx="1809752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تحليل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أفقي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horizontal Analysis I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4</xdr:col>
      <xdr:colOff>276224</xdr:colOff>
      <xdr:row>0</xdr:row>
      <xdr:rowOff>85725</xdr:rowOff>
    </xdr:from>
    <xdr:to>
      <xdr:col>6</xdr:col>
      <xdr:colOff>276225</xdr:colOff>
      <xdr:row>0</xdr:row>
      <xdr:rowOff>342900</xdr:rowOff>
    </xdr:to>
    <xdr:sp macro="[0]!InputToVer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984238350" y="85725"/>
          <a:ext cx="1695451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تحليل رأسي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I </a:t>
          </a:r>
          <a:r>
            <a:rPr lang="ar-JO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Vertical Analysis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elawadee" pitchFamily="34" charset="-34"/>
            <a:cs typeface="Leelawadee" pitchFamily="34" charset="-34"/>
          </a:endParaRPr>
        </a:p>
      </xdr:txBody>
    </xdr:sp>
    <xdr:clientData/>
  </xdr:twoCellAnchor>
  <xdr:twoCellAnchor>
    <xdr:from>
      <xdr:col>6</xdr:col>
      <xdr:colOff>323849</xdr:colOff>
      <xdr:row>0</xdr:row>
      <xdr:rowOff>85725</xdr:rowOff>
    </xdr:from>
    <xdr:to>
      <xdr:col>11</xdr:col>
      <xdr:colOff>828674</xdr:colOff>
      <xdr:row>0</xdr:row>
      <xdr:rowOff>342900</xdr:rowOff>
    </xdr:to>
    <xdr:sp macro="[0]!InputToCashFlow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980971276" y="85725"/>
          <a:ext cx="3219450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التدفقات النقدية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والنسب المالية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Cash Flow &amp; Financial Ratio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2</xdr:col>
      <xdr:colOff>1728823</xdr:colOff>
      <xdr:row>0</xdr:row>
      <xdr:rowOff>82711</xdr:rowOff>
    </xdr:from>
    <xdr:to>
      <xdr:col>2</xdr:col>
      <xdr:colOff>1729538</xdr:colOff>
      <xdr:row>0</xdr:row>
      <xdr:rowOff>269489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rot="16200000" flipH="1">
          <a:off x="9987683106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241206</xdr:colOff>
      <xdr:row>0</xdr:row>
      <xdr:rowOff>82711</xdr:rowOff>
    </xdr:from>
    <xdr:to>
      <xdr:col>4</xdr:col>
      <xdr:colOff>241921</xdr:colOff>
      <xdr:row>0</xdr:row>
      <xdr:rowOff>269489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rot="16200000" flipH="1">
          <a:off x="9985875073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294634</xdr:colOff>
      <xdr:row>0</xdr:row>
      <xdr:rowOff>82711</xdr:rowOff>
    </xdr:from>
    <xdr:to>
      <xdr:col>6</xdr:col>
      <xdr:colOff>295349</xdr:colOff>
      <xdr:row>0</xdr:row>
      <xdr:rowOff>269489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rot="16200000" flipH="1">
          <a:off x="9984126195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752475</xdr:colOff>
      <xdr:row>33</xdr:row>
      <xdr:rowOff>200025</xdr:rowOff>
    </xdr:from>
    <xdr:to>
      <xdr:col>16</xdr:col>
      <xdr:colOff>19049</xdr:colOff>
      <xdr:row>33</xdr:row>
      <xdr:rowOff>457200</xdr:rowOff>
    </xdr:to>
    <xdr:sp macro="[0]!HorToTop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977913751" y="7277100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12</xdr:col>
      <xdr:colOff>790574</xdr:colOff>
      <xdr:row>65</xdr:row>
      <xdr:rowOff>238125</xdr:rowOff>
    </xdr:from>
    <xdr:to>
      <xdr:col>16</xdr:col>
      <xdr:colOff>57148</xdr:colOff>
      <xdr:row>65</xdr:row>
      <xdr:rowOff>495300</xdr:rowOff>
    </xdr:to>
    <xdr:sp macro="[0]!VerToTop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77875652" y="13877925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13</xdr:col>
      <xdr:colOff>9525</xdr:colOff>
      <xdr:row>97</xdr:row>
      <xdr:rowOff>238125</xdr:rowOff>
    </xdr:from>
    <xdr:to>
      <xdr:col>16</xdr:col>
      <xdr:colOff>123824</xdr:colOff>
      <xdr:row>97</xdr:row>
      <xdr:rowOff>495300</xdr:rowOff>
    </xdr:to>
    <xdr:sp macro="[0]!CashToTop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77808976" y="20535900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14</xdr:col>
      <xdr:colOff>676275</xdr:colOff>
      <xdr:row>1</xdr:row>
      <xdr:rowOff>200025</xdr:rowOff>
    </xdr:from>
    <xdr:to>
      <xdr:col>15</xdr:col>
      <xdr:colOff>104775</xdr:colOff>
      <xdr:row>1</xdr:row>
      <xdr:rowOff>457200</xdr:rowOff>
    </xdr:to>
    <xdr:sp macro="[0]!Clear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977942325" y="590550"/>
          <a:ext cx="276225" cy="257175"/>
        </a:xfrm>
        <a:prstGeom prst="ellipse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</xdr:row>
          <xdr:rowOff>190500</xdr:rowOff>
        </xdr:from>
        <xdr:to>
          <xdr:col>11</xdr:col>
          <xdr:colOff>1019175</xdr:colOff>
          <xdr:row>1</xdr:row>
          <xdr:rowOff>457200</xdr:rowOff>
        </xdr:to>
        <xdr:sp macro="" textlink="">
          <xdr:nvSpPr>
            <xdr:cNvPr id="1048" name="TextBox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</xdr:row>
          <xdr:rowOff>190500</xdr:rowOff>
        </xdr:from>
        <xdr:to>
          <xdr:col>13</xdr:col>
          <xdr:colOff>247650</xdr:colOff>
          <xdr:row>1</xdr:row>
          <xdr:rowOff>457200</xdr:rowOff>
        </xdr:to>
        <xdr:sp macro="" textlink="">
          <xdr:nvSpPr>
            <xdr:cNvPr id="1175" name="TextBox2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0</xdr:row>
      <xdr:rowOff>57151</xdr:rowOff>
    </xdr:from>
    <xdr:to>
      <xdr:col>2</xdr:col>
      <xdr:colOff>257174</xdr:colOff>
      <xdr:row>1</xdr:row>
      <xdr:rowOff>9526</xdr:rowOff>
    </xdr:to>
    <xdr:sp macro="[0]!FutureToMain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992106001" y="57151"/>
          <a:ext cx="400050" cy="342900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219075</xdr:colOff>
      <xdr:row>0</xdr:row>
      <xdr:rowOff>142876</xdr:rowOff>
    </xdr:from>
    <xdr:to>
      <xdr:col>2</xdr:col>
      <xdr:colOff>485775</xdr:colOff>
      <xdr:row>0</xdr:row>
      <xdr:rowOff>314326</xdr:rowOff>
    </xdr:to>
    <xdr:sp macro="[0]!FutureToMain" textlink="">
      <xdr:nvSpPr>
        <xdr:cNvPr id="3" name="Chevro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991877400" y="142876"/>
          <a:ext cx="266700" cy="171450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438150</xdr:colOff>
      <xdr:row>1</xdr:row>
      <xdr:rowOff>190500</xdr:rowOff>
    </xdr:from>
    <xdr:to>
      <xdr:col>12</xdr:col>
      <xdr:colOff>714375</xdr:colOff>
      <xdr:row>1</xdr:row>
      <xdr:rowOff>447675</xdr:rowOff>
    </xdr:to>
    <xdr:sp macro="[0]!show_ribbon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1542775" y="581025"/>
          <a:ext cx="276225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12</xdr:col>
      <xdr:colOff>752475</xdr:colOff>
      <xdr:row>1</xdr:row>
      <xdr:rowOff>190500</xdr:rowOff>
    </xdr:from>
    <xdr:to>
      <xdr:col>13</xdr:col>
      <xdr:colOff>180975</xdr:colOff>
      <xdr:row>1</xdr:row>
      <xdr:rowOff>447675</xdr:rowOff>
    </xdr:to>
    <xdr:sp macro="[0]!hide_ribbone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981228450" y="581025"/>
          <a:ext cx="276225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13</xdr:col>
      <xdr:colOff>228600</xdr:colOff>
      <xdr:row>1</xdr:row>
      <xdr:rowOff>190500</xdr:rowOff>
    </xdr:from>
    <xdr:to>
      <xdr:col>13</xdr:col>
      <xdr:colOff>504825</xdr:colOff>
      <xdr:row>1</xdr:row>
      <xdr:rowOff>447675</xdr:rowOff>
    </xdr:to>
    <xdr:sp macro="[0]!DelFutureCashFlow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980904600" y="581025"/>
          <a:ext cx="276225" cy="257175"/>
        </a:xfrm>
        <a:prstGeom prst="ellipse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-9544051</xdr:colOff>
      <xdr:row>0</xdr:row>
      <xdr:rowOff>57151</xdr:rowOff>
    </xdr:from>
    <xdr:to>
      <xdr:col>0</xdr:col>
      <xdr:colOff>-9144001</xdr:colOff>
      <xdr:row>1</xdr:row>
      <xdr:rowOff>9526</xdr:rowOff>
    </xdr:to>
    <xdr:sp macro="[0]!FutureToMain" textlink="">
      <xdr:nvSpPr>
        <xdr:cNvPr id="15" name="Notched Right Arrow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991705951" y="57151"/>
          <a:ext cx="400050" cy="342900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561976</xdr:colOff>
      <xdr:row>3</xdr:row>
      <xdr:rowOff>28574</xdr:rowOff>
    </xdr:from>
    <xdr:to>
      <xdr:col>3</xdr:col>
      <xdr:colOff>762001</xdr:colOff>
      <xdr:row>3</xdr:row>
      <xdr:rowOff>180975</xdr:rowOff>
    </xdr:to>
    <xdr:sp macro="[0]!zip" textlink="">
      <xdr:nvSpPr>
        <xdr:cNvPr id="16" name="Notched Right Arrow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989839049" y="1152524"/>
          <a:ext cx="200025" cy="152401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792958</xdr:colOff>
      <xdr:row>3</xdr:row>
      <xdr:rowOff>26194</xdr:rowOff>
    </xdr:from>
    <xdr:to>
      <xdr:col>3</xdr:col>
      <xdr:colOff>1002509</xdr:colOff>
      <xdr:row>3</xdr:row>
      <xdr:rowOff>178594</xdr:rowOff>
    </xdr:to>
    <xdr:sp macro="[0]!unzip" textlink="">
      <xdr:nvSpPr>
        <xdr:cNvPr id="17" name="Notched Right Arrow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flipH="1">
          <a:off x="9989598541" y="1150144"/>
          <a:ext cx="209551" cy="152400"/>
        </a:xfrm>
        <a:prstGeom prst="notchedRightArrow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485776</xdr:colOff>
      <xdr:row>0</xdr:row>
      <xdr:rowOff>79215</xdr:rowOff>
    </xdr:from>
    <xdr:to>
      <xdr:col>3</xdr:col>
      <xdr:colOff>704850</xdr:colOff>
      <xdr:row>0</xdr:row>
      <xdr:rowOff>336390</xdr:rowOff>
    </xdr:to>
    <xdr:sp macro="[0]!ToBaseNew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989896200" y="79215"/>
          <a:ext cx="198119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+mj-cs"/>
            </a:rPr>
            <a:t>الحالة اللساسية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Base Case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ea typeface="+mn-ea"/>
              <a:cs typeface="Leelawadee" pitchFamily="34" charset="-34"/>
            </a:rPr>
            <a:t>I</a:t>
          </a:r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3</xdr:col>
      <xdr:colOff>533401</xdr:colOff>
      <xdr:row>0</xdr:row>
      <xdr:rowOff>60165</xdr:rowOff>
    </xdr:from>
    <xdr:to>
      <xdr:col>4</xdr:col>
      <xdr:colOff>800100</xdr:colOff>
      <xdr:row>0</xdr:row>
      <xdr:rowOff>317340</xdr:rowOff>
    </xdr:to>
    <xdr:sp macro="[0]!ToSen1New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9988238850" y="60165"/>
          <a:ext cx="182879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سيناريو أول 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First Scenario I </a:t>
          </a:r>
        </a:p>
      </xdr:txBody>
    </xdr:sp>
    <xdr:clientData/>
  </xdr:twoCellAnchor>
  <xdr:twoCellAnchor>
    <xdr:from>
      <xdr:col>4</xdr:col>
      <xdr:colOff>828675</xdr:colOff>
      <xdr:row>0</xdr:row>
      <xdr:rowOff>60165</xdr:rowOff>
    </xdr:from>
    <xdr:to>
      <xdr:col>6</xdr:col>
      <xdr:colOff>828676</xdr:colOff>
      <xdr:row>0</xdr:row>
      <xdr:rowOff>317340</xdr:rowOff>
    </xdr:to>
    <xdr:sp macro="[0]!ToSen2New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986514824" y="60165"/>
          <a:ext cx="1695451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سيناريو ثاني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Second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 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Scenario I </a:t>
          </a:r>
        </a:p>
      </xdr:txBody>
    </xdr:sp>
    <xdr:clientData/>
  </xdr:twoCellAnchor>
  <xdr:twoCellAnchor>
    <xdr:from>
      <xdr:col>3</xdr:col>
      <xdr:colOff>561334</xdr:colOff>
      <xdr:row>0</xdr:row>
      <xdr:rowOff>85726</xdr:rowOff>
    </xdr:from>
    <xdr:to>
      <xdr:col>3</xdr:col>
      <xdr:colOff>562049</xdr:colOff>
      <xdr:row>0</xdr:row>
      <xdr:rowOff>272504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rot="16200000" flipH="1">
          <a:off x="9989945970" y="178757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719537</xdr:colOff>
      <xdr:row>0</xdr:row>
      <xdr:rowOff>85726</xdr:rowOff>
    </xdr:from>
    <xdr:to>
      <xdr:col>4</xdr:col>
      <xdr:colOff>720252</xdr:colOff>
      <xdr:row>0</xdr:row>
      <xdr:rowOff>272504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rot="16200000" flipH="1">
          <a:off x="9988225667" y="178757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0</xdr:row>
      <xdr:rowOff>57150</xdr:rowOff>
    </xdr:from>
    <xdr:to>
      <xdr:col>20</xdr:col>
      <xdr:colOff>819150</xdr:colOff>
      <xdr:row>0</xdr:row>
      <xdr:rowOff>342900</xdr:rowOff>
    </xdr:to>
    <xdr:sp macro="[0]!FutureGoRight" textlink="">
      <xdr:nvSpPr>
        <xdr:cNvPr id="25" name="Notched Right Arrow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9974656200" y="57150"/>
          <a:ext cx="438150" cy="285750"/>
        </a:xfrm>
        <a:prstGeom prst="notchedRightArrow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681320</xdr:colOff>
      <xdr:row>0</xdr:row>
      <xdr:rowOff>171450</xdr:rowOff>
    </xdr:from>
    <xdr:to>
      <xdr:col>2</xdr:col>
      <xdr:colOff>1604864</xdr:colOff>
      <xdr:row>0</xdr:row>
      <xdr:rowOff>418338</xdr:rowOff>
    </xdr:to>
    <xdr:sp macro="[0]!Print_Inp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86145" y="171450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طباعة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1</xdr:col>
      <xdr:colOff>0</xdr:colOff>
      <xdr:row>0</xdr:row>
      <xdr:rowOff>174070</xdr:rowOff>
    </xdr:from>
    <xdr:to>
      <xdr:col>2</xdr:col>
      <xdr:colOff>673683</xdr:colOff>
      <xdr:row>0</xdr:row>
      <xdr:rowOff>421720</xdr:rowOff>
    </xdr:to>
    <xdr:sp macro="[0]!Del_Financial_S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57175" y="174070"/>
          <a:ext cx="921333" cy="24765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 b="0">
              <a:solidFill>
                <a:schemeClr val="bg1"/>
              </a:solidFill>
              <a:cs typeface="+mj-cs"/>
            </a:rPr>
            <a:t>الصفحة</a:t>
          </a:r>
          <a:r>
            <a:rPr lang="ar-JO" sz="800" b="0" baseline="0">
              <a:solidFill>
                <a:schemeClr val="bg1"/>
              </a:solidFill>
              <a:cs typeface="+mj-cs"/>
            </a:rPr>
            <a:t> الرئيسية</a:t>
          </a:r>
          <a:endParaRPr lang="en-US" sz="800" b="0">
            <a:solidFill>
              <a:schemeClr val="bg1"/>
            </a:solidFill>
            <a:cs typeface="+mj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41" name="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0242" name="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10243" name="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0244" name="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10245" name="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10246" name="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53</xdr:row>
          <xdr:rowOff>0</xdr:rowOff>
        </xdr:from>
        <xdr:to>
          <xdr:col>9</xdr:col>
          <xdr:colOff>0</xdr:colOff>
          <xdr:row>54</xdr:row>
          <xdr:rowOff>0</xdr:rowOff>
        </xdr:to>
        <xdr:sp macro="" textlink="">
          <xdr:nvSpPr>
            <xdr:cNvPr id="10247" name="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61</xdr:row>
          <xdr:rowOff>0</xdr:rowOff>
        </xdr:from>
        <xdr:to>
          <xdr:col>9</xdr:col>
          <xdr:colOff>0</xdr:colOff>
          <xdr:row>62</xdr:row>
          <xdr:rowOff>0</xdr:rowOff>
        </xdr:to>
        <xdr:sp macro="" textlink="">
          <xdr:nvSpPr>
            <xdr:cNvPr id="10248" name="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69</xdr:row>
          <xdr:rowOff>0</xdr:rowOff>
        </xdr:from>
        <xdr:to>
          <xdr:col>9</xdr:col>
          <xdr:colOff>0</xdr:colOff>
          <xdr:row>70</xdr:row>
          <xdr:rowOff>0</xdr:rowOff>
        </xdr:to>
        <xdr:sp macro="" textlink="">
          <xdr:nvSpPr>
            <xdr:cNvPr id="10249" name="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77</xdr:row>
          <xdr:rowOff>0</xdr:rowOff>
        </xdr:from>
        <xdr:to>
          <xdr:col>9</xdr:col>
          <xdr:colOff>0</xdr:colOff>
          <xdr:row>78</xdr:row>
          <xdr:rowOff>0</xdr:rowOff>
        </xdr:to>
        <xdr:sp macro="" textlink="">
          <xdr:nvSpPr>
            <xdr:cNvPr id="10250" name="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84</xdr:row>
          <xdr:rowOff>0</xdr:rowOff>
        </xdr:from>
        <xdr:to>
          <xdr:col>9</xdr:col>
          <xdr:colOff>0</xdr:colOff>
          <xdr:row>85</xdr:row>
          <xdr:rowOff>0</xdr:rowOff>
        </xdr:to>
        <xdr:sp macro="" textlink="">
          <xdr:nvSpPr>
            <xdr:cNvPr id="10251" name="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0</xdr:colOff>
          <xdr:row>97</xdr:row>
          <xdr:rowOff>0</xdr:rowOff>
        </xdr:to>
        <xdr:sp macro="" textlink="">
          <xdr:nvSpPr>
            <xdr:cNvPr id="10252" name="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3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0</xdr:colOff>
          <xdr:row>106</xdr:row>
          <xdr:rowOff>0</xdr:rowOff>
        </xdr:to>
        <xdr:sp macro="" textlink="">
          <xdr:nvSpPr>
            <xdr:cNvPr id="10253" name="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3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105</xdr:row>
          <xdr:rowOff>0</xdr:rowOff>
        </xdr:from>
        <xdr:to>
          <xdr:col>9</xdr:col>
          <xdr:colOff>0</xdr:colOff>
          <xdr:row>115</xdr:row>
          <xdr:rowOff>9525</xdr:rowOff>
        </xdr:to>
        <xdr:sp macro="" textlink="">
          <xdr:nvSpPr>
            <xdr:cNvPr id="10254" name="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3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0</xdr:colOff>
          <xdr:row>116</xdr:row>
          <xdr:rowOff>0</xdr:rowOff>
        </xdr:to>
        <xdr:sp macro="" textlink="">
          <xdr:nvSpPr>
            <xdr:cNvPr id="10255" name="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3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115</xdr:row>
          <xdr:rowOff>0</xdr:rowOff>
        </xdr:from>
        <xdr:to>
          <xdr:col>9</xdr:col>
          <xdr:colOff>0</xdr:colOff>
          <xdr:row>132</xdr:row>
          <xdr:rowOff>9525</xdr:rowOff>
        </xdr:to>
        <xdr:sp macro="" textlink="">
          <xdr:nvSpPr>
            <xdr:cNvPr id="10256" name="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3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132</xdr:row>
          <xdr:rowOff>0</xdr:rowOff>
        </xdr:from>
        <xdr:to>
          <xdr:col>8</xdr:col>
          <xdr:colOff>0</xdr:colOff>
          <xdr:row>133</xdr:row>
          <xdr:rowOff>0</xdr:rowOff>
        </xdr:to>
        <xdr:sp macro="" textlink="">
          <xdr:nvSpPr>
            <xdr:cNvPr id="10257" name="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3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132</xdr:row>
          <xdr:rowOff>0</xdr:rowOff>
        </xdr:from>
        <xdr:to>
          <xdr:col>9</xdr:col>
          <xdr:colOff>0</xdr:colOff>
          <xdr:row>142</xdr:row>
          <xdr:rowOff>9525</xdr:rowOff>
        </xdr:to>
        <xdr:sp macro="" textlink="">
          <xdr:nvSpPr>
            <xdr:cNvPr id="10258" name="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3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142</xdr:row>
          <xdr:rowOff>0</xdr:rowOff>
        </xdr:from>
        <xdr:to>
          <xdr:col>9</xdr:col>
          <xdr:colOff>0</xdr:colOff>
          <xdr:row>147</xdr:row>
          <xdr:rowOff>9525</xdr:rowOff>
        </xdr:to>
        <xdr:sp macro="" textlink="">
          <xdr:nvSpPr>
            <xdr:cNvPr id="10259" name="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3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147</xdr:row>
          <xdr:rowOff>0</xdr:rowOff>
        </xdr:from>
        <xdr:to>
          <xdr:col>9</xdr:col>
          <xdr:colOff>0</xdr:colOff>
          <xdr:row>153</xdr:row>
          <xdr:rowOff>9525</xdr:rowOff>
        </xdr:to>
        <xdr:sp macro="" textlink="">
          <xdr:nvSpPr>
            <xdr:cNvPr id="10260" name="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3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153</xdr:row>
          <xdr:rowOff>0</xdr:rowOff>
        </xdr:from>
        <xdr:to>
          <xdr:col>9</xdr:col>
          <xdr:colOff>0</xdr:colOff>
          <xdr:row>159</xdr:row>
          <xdr:rowOff>9525</xdr:rowOff>
        </xdr:to>
        <xdr:sp macro="" textlink="">
          <xdr:nvSpPr>
            <xdr:cNvPr id="10261" name="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3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159</xdr:row>
          <xdr:rowOff>0</xdr:rowOff>
        </xdr:from>
        <xdr:to>
          <xdr:col>9</xdr:col>
          <xdr:colOff>0</xdr:colOff>
          <xdr:row>164</xdr:row>
          <xdr:rowOff>9525</xdr:rowOff>
        </xdr:to>
        <xdr:sp macro="" textlink="">
          <xdr:nvSpPr>
            <xdr:cNvPr id="10262" name="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3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164</xdr:row>
          <xdr:rowOff>0</xdr:rowOff>
        </xdr:from>
        <xdr:to>
          <xdr:col>9</xdr:col>
          <xdr:colOff>0</xdr:colOff>
          <xdr:row>169</xdr:row>
          <xdr:rowOff>9525</xdr:rowOff>
        </xdr:to>
        <xdr:sp macro="" textlink="">
          <xdr:nvSpPr>
            <xdr:cNvPr id="10263" name="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3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170</xdr:row>
          <xdr:rowOff>0</xdr:rowOff>
        </xdr:from>
        <xdr:to>
          <xdr:col>8</xdr:col>
          <xdr:colOff>0</xdr:colOff>
          <xdr:row>171</xdr:row>
          <xdr:rowOff>0</xdr:rowOff>
        </xdr:to>
        <xdr:sp macro="" textlink="">
          <xdr:nvSpPr>
            <xdr:cNvPr id="10264" name="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3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170</xdr:row>
          <xdr:rowOff>0</xdr:rowOff>
        </xdr:from>
        <xdr:to>
          <xdr:col>9</xdr:col>
          <xdr:colOff>0</xdr:colOff>
          <xdr:row>171</xdr:row>
          <xdr:rowOff>0</xdr:rowOff>
        </xdr:to>
        <xdr:sp macro="" textlink="">
          <xdr:nvSpPr>
            <xdr:cNvPr id="10265" name="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3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179</xdr:row>
          <xdr:rowOff>0</xdr:rowOff>
        </xdr:from>
        <xdr:to>
          <xdr:col>8</xdr:col>
          <xdr:colOff>0</xdr:colOff>
          <xdr:row>180</xdr:row>
          <xdr:rowOff>0</xdr:rowOff>
        </xdr:to>
        <xdr:sp macro="" textlink="">
          <xdr:nvSpPr>
            <xdr:cNvPr id="10266" name="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3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179</xdr:row>
          <xdr:rowOff>0</xdr:rowOff>
        </xdr:from>
        <xdr:to>
          <xdr:col>9</xdr:col>
          <xdr:colOff>0</xdr:colOff>
          <xdr:row>180</xdr:row>
          <xdr:rowOff>0</xdr:rowOff>
        </xdr:to>
        <xdr:sp macro="" textlink="">
          <xdr:nvSpPr>
            <xdr:cNvPr id="10267" name="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3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189</xdr:row>
          <xdr:rowOff>0</xdr:rowOff>
        </xdr:from>
        <xdr:to>
          <xdr:col>8</xdr:col>
          <xdr:colOff>0</xdr:colOff>
          <xdr:row>190</xdr:row>
          <xdr:rowOff>0</xdr:rowOff>
        </xdr:to>
        <xdr:sp macro="" textlink="">
          <xdr:nvSpPr>
            <xdr:cNvPr id="10268" name="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3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189</xdr:row>
          <xdr:rowOff>0</xdr:rowOff>
        </xdr:from>
        <xdr:to>
          <xdr:col>9</xdr:col>
          <xdr:colOff>0</xdr:colOff>
          <xdr:row>190</xdr:row>
          <xdr:rowOff>0</xdr:rowOff>
        </xdr:to>
        <xdr:sp macro="" textlink="">
          <xdr:nvSpPr>
            <xdr:cNvPr id="10269" name="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3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206</xdr:row>
          <xdr:rowOff>0</xdr:rowOff>
        </xdr:from>
        <xdr:to>
          <xdr:col>8</xdr:col>
          <xdr:colOff>0</xdr:colOff>
          <xdr:row>207</xdr:row>
          <xdr:rowOff>0</xdr:rowOff>
        </xdr:to>
        <xdr:sp macro="" textlink="">
          <xdr:nvSpPr>
            <xdr:cNvPr id="10270" name="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3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206</xdr:row>
          <xdr:rowOff>0</xdr:rowOff>
        </xdr:from>
        <xdr:to>
          <xdr:col>9</xdr:col>
          <xdr:colOff>0</xdr:colOff>
          <xdr:row>207</xdr:row>
          <xdr:rowOff>0</xdr:rowOff>
        </xdr:to>
        <xdr:sp macro="" textlink="">
          <xdr:nvSpPr>
            <xdr:cNvPr id="10271" name="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3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226</xdr:row>
          <xdr:rowOff>0</xdr:rowOff>
        </xdr:from>
        <xdr:to>
          <xdr:col>8</xdr:col>
          <xdr:colOff>0</xdr:colOff>
          <xdr:row>227</xdr:row>
          <xdr:rowOff>0</xdr:rowOff>
        </xdr:to>
        <xdr:sp macro="" textlink="">
          <xdr:nvSpPr>
            <xdr:cNvPr id="10272" name="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3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226</xdr:row>
          <xdr:rowOff>0</xdr:rowOff>
        </xdr:from>
        <xdr:to>
          <xdr:col>9</xdr:col>
          <xdr:colOff>0</xdr:colOff>
          <xdr:row>227</xdr:row>
          <xdr:rowOff>0</xdr:rowOff>
        </xdr:to>
        <xdr:sp macro="" textlink="">
          <xdr:nvSpPr>
            <xdr:cNvPr id="10273" name="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3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239</xdr:row>
          <xdr:rowOff>0</xdr:rowOff>
        </xdr:from>
        <xdr:to>
          <xdr:col>8</xdr:col>
          <xdr:colOff>0</xdr:colOff>
          <xdr:row>240</xdr:row>
          <xdr:rowOff>0</xdr:rowOff>
        </xdr:to>
        <xdr:sp macro="" textlink="">
          <xdr:nvSpPr>
            <xdr:cNvPr id="10274" name="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3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239</xdr:row>
          <xdr:rowOff>0</xdr:rowOff>
        </xdr:from>
        <xdr:to>
          <xdr:col>9</xdr:col>
          <xdr:colOff>0</xdr:colOff>
          <xdr:row>240</xdr:row>
          <xdr:rowOff>0</xdr:rowOff>
        </xdr:to>
        <xdr:sp macro="" textlink="">
          <xdr:nvSpPr>
            <xdr:cNvPr id="10275" name="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3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246</xdr:row>
          <xdr:rowOff>0</xdr:rowOff>
        </xdr:from>
        <xdr:to>
          <xdr:col>8</xdr:col>
          <xdr:colOff>0</xdr:colOff>
          <xdr:row>247</xdr:row>
          <xdr:rowOff>0</xdr:rowOff>
        </xdr:to>
        <xdr:sp macro="" textlink="">
          <xdr:nvSpPr>
            <xdr:cNvPr id="10276" name="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3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246</xdr:row>
          <xdr:rowOff>0</xdr:rowOff>
        </xdr:from>
        <xdr:to>
          <xdr:col>9</xdr:col>
          <xdr:colOff>0</xdr:colOff>
          <xdr:row>247</xdr:row>
          <xdr:rowOff>0</xdr:rowOff>
        </xdr:to>
        <xdr:sp macro="" textlink="">
          <xdr:nvSpPr>
            <xdr:cNvPr id="10277" name="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3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255</xdr:row>
          <xdr:rowOff>0</xdr:rowOff>
        </xdr:from>
        <xdr:to>
          <xdr:col>8</xdr:col>
          <xdr:colOff>0</xdr:colOff>
          <xdr:row>256</xdr:row>
          <xdr:rowOff>0</xdr:rowOff>
        </xdr:to>
        <xdr:sp macro="" textlink="">
          <xdr:nvSpPr>
            <xdr:cNvPr id="10278" name="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3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255</xdr:row>
          <xdr:rowOff>0</xdr:rowOff>
        </xdr:from>
        <xdr:to>
          <xdr:col>9</xdr:col>
          <xdr:colOff>0</xdr:colOff>
          <xdr:row>256</xdr:row>
          <xdr:rowOff>0</xdr:rowOff>
        </xdr:to>
        <xdr:sp macro="" textlink="">
          <xdr:nvSpPr>
            <xdr:cNvPr id="10279" name="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3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264</xdr:row>
          <xdr:rowOff>0</xdr:rowOff>
        </xdr:from>
        <xdr:to>
          <xdr:col>8</xdr:col>
          <xdr:colOff>0</xdr:colOff>
          <xdr:row>265</xdr:row>
          <xdr:rowOff>0</xdr:rowOff>
        </xdr:to>
        <xdr:sp macro="" textlink="">
          <xdr:nvSpPr>
            <xdr:cNvPr id="10280" name="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3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272</xdr:row>
          <xdr:rowOff>0</xdr:rowOff>
        </xdr:from>
        <xdr:to>
          <xdr:col>8</xdr:col>
          <xdr:colOff>0</xdr:colOff>
          <xdr:row>273</xdr:row>
          <xdr:rowOff>0</xdr:rowOff>
        </xdr:to>
        <xdr:sp macro="" textlink="">
          <xdr:nvSpPr>
            <xdr:cNvPr id="10281" name="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3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295</xdr:row>
          <xdr:rowOff>0</xdr:rowOff>
        </xdr:from>
        <xdr:to>
          <xdr:col>8</xdr:col>
          <xdr:colOff>0</xdr:colOff>
          <xdr:row>296</xdr:row>
          <xdr:rowOff>0</xdr:rowOff>
        </xdr:to>
        <xdr:sp macro="" textlink="">
          <xdr:nvSpPr>
            <xdr:cNvPr id="10282" name="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3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295</xdr:row>
          <xdr:rowOff>0</xdr:rowOff>
        </xdr:from>
        <xdr:to>
          <xdr:col>9</xdr:col>
          <xdr:colOff>0</xdr:colOff>
          <xdr:row>296</xdr:row>
          <xdr:rowOff>0</xdr:rowOff>
        </xdr:to>
        <xdr:sp macro="" textlink="">
          <xdr:nvSpPr>
            <xdr:cNvPr id="10283" name="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3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310</xdr:row>
          <xdr:rowOff>0</xdr:rowOff>
        </xdr:from>
        <xdr:to>
          <xdr:col>8</xdr:col>
          <xdr:colOff>0</xdr:colOff>
          <xdr:row>311</xdr:row>
          <xdr:rowOff>0</xdr:rowOff>
        </xdr:to>
        <xdr:sp macro="" textlink="">
          <xdr:nvSpPr>
            <xdr:cNvPr id="10284" name="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3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310</xdr:row>
          <xdr:rowOff>0</xdr:rowOff>
        </xdr:from>
        <xdr:to>
          <xdr:col>9</xdr:col>
          <xdr:colOff>0</xdr:colOff>
          <xdr:row>311</xdr:row>
          <xdr:rowOff>0</xdr:rowOff>
        </xdr:to>
        <xdr:sp macro="" textlink="">
          <xdr:nvSpPr>
            <xdr:cNvPr id="10285" name="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3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311</xdr:row>
          <xdr:rowOff>0</xdr:rowOff>
        </xdr:from>
        <xdr:to>
          <xdr:col>9</xdr:col>
          <xdr:colOff>0</xdr:colOff>
          <xdr:row>312</xdr:row>
          <xdr:rowOff>0</xdr:rowOff>
        </xdr:to>
        <xdr:sp macro="" textlink="">
          <xdr:nvSpPr>
            <xdr:cNvPr id="10286" name="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3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317</xdr:row>
          <xdr:rowOff>0</xdr:rowOff>
        </xdr:from>
        <xdr:to>
          <xdr:col>9</xdr:col>
          <xdr:colOff>0</xdr:colOff>
          <xdr:row>318</xdr:row>
          <xdr:rowOff>0</xdr:rowOff>
        </xdr:to>
        <xdr:sp macro="" textlink="">
          <xdr:nvSpPr>
            <xdr:cNvPr id="10287" name="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3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323</xdr:row>
          <xdr:rowOff>0</xdr:rowOff>
        </xdr:from>
        <xdr:to>
          <xdr:col>9</xdr:col>
          <xdr:colOff>0</xdr:colOff>
          <xdr:row>324</xdr:row>
          <xdr:rowOff>0</xdr:rowOff>
        </xdr:to>
        <xdr:sp macro="" textlink="">
          <xdr:nvSpPr>
            <xdr:cNvPr id="10288" name="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3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339</xdr:row>
          <xdr:rowOff>0</xdr:rowOff>
        </xdr:from>
        <xdr:to>
          <xdr:col>9</xdr:col>
          <xdr:colOff>0</xdr:colOff>
          <xdr:row>340</xdr:row>
          <xdr:rowOff>0</xdr:rowOff>
        </xdr:to>
        <xdr:sp macro="" textlink="">
          <xdr:nvSpPr>
            <xdr:cNvPr id="10289" name="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3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352</xdr:row>
          <xdr:rowOff>0</xdr:rowOff>
        </xdr:from>
        <xdr:to>
          <xdr:col>9</xdr:col>
          <xdr:colOff>0</xdr:colOff>
          <xdr:row>353</xdr:row>
          <xdr:rowOff>0</xdr:rowOff>
        </xdr:to>
        <xdr:sp macro="" textlink="">
          <xdr:nvSpPr>
            <xdr:cNvPr id="10290" name="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3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365</xdr:row>
          <xdr:rowOff>0</xdr:rowOff>
        </xdr:from>
        <xdr:to>
          <xdr:col>9</xdr:col>
          <xdr:colOff>0</xdr:colOff>
          <xdr:row>366</xdr:row>
          <xdr:rowOff>0</xdr:rowOff>
        </xdr:to>
        <xdr:sp macro="" textlink="">
          <xdr:nvSpPr>
            <xdr:cNvPr id="10291" name="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3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374</xdr:row>
          <xdr:rowOff>0</xdr:rowOff>
        </xdr:from>
        <xdr:to>
          <xdr:col>9</xdr:col>
          <xdr:colOff>0</xdr:colOff>
          <xdr:row>375</xdr:row>
          <xdr:rowOff>0</xdr:rowOff>
        </xdr:to>
        <xdr:sp macro="" textlink="">
          <xdr:nvSpPr>
            <xdr:cNvPr id="10292" name="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3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389</xdr:row>
          <xdr:rowOff>0</xdr:rowOff>
        </xdr:from>
        <xdr:to>
          <xdr:col>9</xdr:col>
          <xdr:colOff>0</xdr:colOff>
          <xdr:row>390</xdr:row>
          <xdr:rowOff>0</xdr:rowOff>
        </xdr:to>
        <xdr:sp macro="" textlink="">
          <xdr:nvSpPr>
            <xdr:cNvPr id="10293" name="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3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397</xdr:row>
          <xdr:rowOff>0</xdr:rowOff>
        </xdr:from>
        <xdr:to>
          <xdr:col>9</xdr:col>
          <xdr:colOff>0</xdr:colOff>
          <xdr:row>398</xdr:row>
          <xdr:rowOff>0</xdr:rowOff>
        </xdr:to>
        <xdr:sp macro="" textlink="">
          <xdr:nvSpPr>
            <xdr:cNvPr id="10294" name="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3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1466850</xdr:colOff>
          <xdr:row>179</xdr:row>
          <xdr:rowOff>0</xdr:rowOff>
        </xdr:from>
        <xdr:to>
          <xdr:col>7</xdr:col>
          <xdr:colOff>0</xdr:colOff>
          <xdr:row>180</xdr:row>
          <xdr:rowOff>0</xdr:rowOff>
        </xdr:to>
        <xdr:sp macro="" textlink="">
          <xdr:nvSpPr>
            <xdr:cNvPr id="10295" name="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3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1476375</xdr:colOff>
          <xdr:row>255</xdr:row>
          <xdr:rowOff>190500</xdr:rowOff>
        </xdr:from>
        <xdr:to>
          <xdr:col>7</xdr:col>
          <xdr:colOff>0</xdr:colOff>
          <xdr:row>264</xdr:row>
          <xdr:rowOff>190500</xdr:rowOff>
        </xdr:to>
        <xdr:sp macro="" textlink="">
          <xdr:nvSpPr>
            <xdr:cNvPr id="10296" name="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3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221347</xdr:colOff>
      <xdr:row>3</xdr:row>
      <xdr:rowOff>90558</xdr:rowOff>
    </xdr:from>
    <xdr:to>
      <xdr:col>23</xdr:col>
      <xdr:colOff>398672</xdr:colOff>
      <xdr:row>4</xdr:row>
      <xdr:rowOff>137421</xdr:rowOff>
    </xdr:to>
    <xdr:sp macro="[0]!RiskRatingToOfoqi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727297" y="1062108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قروض موظفي بنك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21</xdr:col>
      <xdr:colOff>219919</xdr:colOff>
      <xdr:row>2</xdr:row>
      <xdr:rowOff>37352</xdr:rowOff>
    </xdr:from>
    <xdr:to>
      <xdr:col>23</xdr:col>
      <xdr:colOff>397244</xdr:colOff>
      <xdr:row>3</xdr:row>
      <xdr:rowOff>84215</xdr:rowOff>
    </xdr:to>
    <xdr:sp macro="[0]!RiskRatingToInpu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725869" y="808877"/>
          <a:ext cx="1034575" cy="246888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SA" sz="800" b="0">
              <a:solidFill>
                <a:schemeClr val="tx1"/>
              </a:solidFill>
              <a:cs typeface="+mj-cs"/>
            </a:rPr>
            <a:t>مدخلات</a:t>
          </a:r>
          <a:endParaRPr lang="en-US" sz="800" b="0">
            <a:solidFill>
              <a:schemeClr val="tx1"/>
            </a:solidFill>
            <a:cs typeface="+mj-cs"/>
          </a:endParaRPr>
        </a:p>
      </xdr:txBody>
    </xdr:sp>
    <xdr:clientData/>
  </xdr:twoCellAnchor>
  <xdr:twoCellAnchor>
    <xdr:from>
      <xdr:col>21</xdr:col>
      <xdr:colOff>222466</xdr:colOff>
      <xdr:row>6</xdr:row>
      <xdr:rowOff>2790</xdr:rowOff>
    </xdr:from>
    <xdr:to>
      <xdr:col>23</xdr:col>
      <xdr:colOff>399791</xdr:colOff>
      <xdr:row>7</xdr:row>
      <xdr:rowOff>49653</xdr:rowOff>
    </xdr:to>
    <xdr:sp macro="[0]!RiskRatingToCashFlow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728416" y="1574415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cs typeface="+mj-cs"/>
            </a:rPr>
            <a:t>بطاقات ائتمان</a:t>
          </a:r>
          <a:endParaRPr lang="en-US" sz="800">
            <a:cs typeface="+mj-cs"/>
          </a:endParaRPr>
        </a:p>
      </xdr:txBody>
    </xdr:sp>
    <xdr:clientData/>
  </xdr:twoCellAnchor>
  <xdr:twoCellAnchor>
    <xdr:from>
      <xdr:col>21</xdr:col>
      <xdr:colOff>222724</xdr:colOff>
      <xdr:row>4</xdr:row>
      <xdr:rowOff>146734</xdr:rowOff>
    </xdr:from>
    <xdr:to>
      <xdr:col>23</xdr:col>
      <xdr:colOff>400049</xdr:colOff>
      <xdr:row>5</xdr:row>
      <xdr:rowOff>193597</xdr:rowOff>
    </xdr:to>
    <xdr:sp macro="[0]!RiskRatingToRa2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9728674" y="1318309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cs typeface="+mj-cs"/>
            </a:rPr>
            <a:t>قروض سيارات</a:t>
          </a:r>
          <a:endParaRPr lang="en-US" sz="800">
            <a:cs typeface="+mj-cs"/>
          </a:endParaRPr>
        </a:p>
      </xdr:txBody>
    </xdr:sp>
    <xdr:clientData/>
  </xdr:twoCellAnchor>
  <xdr:twoCellAnchor>
    <xdr:from>
      <xdr:col>2</xdr:col>
      <xdr:colOff>681318</xdr:colOff>
      <xdr:row>0</xdr:row>
      <xdr:rowOff>172242</xdr:rowOff>
    </xdr:from>
    <xdr:to>
      <xdr:col>4</xdr:col>
      <xdr:colOff>185637</xdr:colOff>
      <xdr:row>0</xdr:row>
      <xdr:rowOff>419130</xdr:rowOff>
    </xdr:to>
    <xdr:sp macro="[0]!Print_Input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76618" y="172242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طباعة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1</xdr:col>
      <xdr:colOff>0</xdr:colOff>
      <xdr:row>0</xdr:row>
      <xdr:rowOff>174862</xdr:rowOff>
    </xdr:from>
    <xdr:to>
      <xdr:col>2</xdr:col>
      <xdr:colOff>673683</xdr:colOff>
      <xdr:row>0</xdr:row>
      <xdr:rowOff>422512</xdr:rowOff>
    </xdr:to>
    <xdr:sp macro="[0]!Del_Financial_St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7650" y="174862"/>
          <a:ext cx="921333" cy="24765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 b="0">
              <a:solidFill>
                <a:schemeClr val="bg1"/>
              </a:solidFill>
              <a:cs typeface="+mj-cs"/>
            </a:rPr>
            <a:t>الصفحة</a:t>
          </a:r>
          <a:r>
            <a:rPr lang="ar-JO" sz="800" b="0" baseline="0">
              <a:solidFill>
                <a:schemeClr val="bg1"/>
              </a:solidFill>
              <a:cs typeface="+mj-cs"/>
            </a:rPr>
            <a:t> الرئيسية</a:t>
          </a:r>
          <a:endParaRPr lang="en-US" sz="800" b="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4</xdr:col>
      <xdr:colOff>186018</xdr:colOff>
      <xdr:row>0</xdr:row>
      <xdr:rowOff>172242</xdr:rowOff>
    </xdr:from>
    <xdr:to>
      <xdr:col>7</xdr:col>
      <xdr:colOff>128487</xdr:colOff>
      <xdr:row>0</xdr:row>
      <xdr:rowOff>419130</xdr:rowOff>
    </xdr:to>
    <xdr:sp macro="[0]!Print_Input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100543" y="172242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SA" sz="800">
              <a:solidFill>
                <a:schemeClr val="bg1"/>
              </a:solidFill>
              <a:cs typeface="+mj-cs"/>
            </a:rPr>
            <a:t>مسح بيانات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313" name="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3314" name="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3315" name="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3316" name="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3317" name="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3318" name="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3319" name="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3320" name="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123825</xdr:rowOff>
    </xdr:from>
    <xdr:to>
      <xdr:col>13</xdr:col>
      <xdr:colOff>438150</xdr:colOff>
      <xdr:row>4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979323450" y="123825"/>
          <a:ext cx="4705350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SA" sz="280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اعلانات </a:t>
          </a:r>
          <a:r>
            <a:rPr lang="en-US" sz="280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Advertisement </a:t>
          </a:r>
          <a:r>
            <a:rPr lang="en-US" sz="2800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I</a:t>
          </a:r>
          <a:endParaRPr lang="en-US" sz="2800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 editAs="oneCell">
    <xdr:from>
      <xdr:col>1</xdr:col>
      <xdr:colOff>190500</xdr:colOff>
      <xdr:row>5</xdr:row>
      <xdr:rowOff>114300</xdr:rowOff>
    </xdr:from>
    <xdr:to>
      <xdr:col>3</xdr:col>
      <xdr:colOff>180975</xdr:colOff>
      <xdr:row>11</xdr:row>
      <xdr:rowOff>123825</xdr:rowOff>
    </xdr:to>
    <xdr:pic macro="[0]!hereandthere">
      <xdr:nvPicPr>
        <xdr:cNvPr id="4" name="Picture 3" descr="111111111111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85676625" y="971550"/>
          <a:ext cx="1209675" cy="1038225"/>
        </a:xfrm>
        <a:prstGeom prst="rect">
          <a:avLst/>
        </a:prstGeom>
      </xdr:spPr>
    </xdr:pic>
    <xdr:clientData/>
  </xdr:twoCellAnchor>
  <xdr:twoCellAnchor>
    <xdr:from>
      <xdr:col>15</xdr:col>
      <xdr:colOff>485775</xdr:colOff>
      <xdr:row>2</xdr:row>
      <xdr:rowOff>47625</xdr:rowOff>
    </xdr:from>
    <xdr:to>
      <xdr:col>18</xdr:col>
      <xdr:colOff>542925</xdr:colOff>
      <xdr:row>19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976170675" y="390525"/>
          <a:ext cx="1885950" cy="300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r" rtl="1"/>
          <a:r>
            <a:rPr lang="ar-SA" sz="80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للاعلان</a:t>
          </a:r>
          <a:r>
            <a:rPr lang="ar-SA" sz="800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فقط بقيمة 10 دولار لمدى الحياه، قثط ارسال الدفعة على عنوان البريد الالكتروني/ مرفق به البيانات الخاصة بالاعلان</a:t>
          </a:r>
          <a:r>
            <a:rPr lang="en-US" sz="800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.</a:t>
          </a:r>
        </a:p>
        <a:p>
          <a:pPr algn="r" rtl="1"/>
          <a:endParaRPr lang="en-US" sz="800" baseline="0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ea typeface="+mn-ea"/>
              <a:cs typeface="Levenim MT" pitchFamily="2" charset="-79"/>
            </a:rPr>
            <a:t>Advertising only for $ 10 for a lifetime, Just send the payment to the email address / dataattached with the </a:t>
          </a: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ea typeface="+mn-ea"/>
              <a:cs typeface="Levenim MT" pitchFamily="2" charset="-79"/>
            </a:rPr>
            <a:t>declaration.</a:t>
          </a:r>
        </a:p>
        <a:p>
          <a:pPr algn="l" rtl="1"/>
          <a:endParaRPr lang="en-US" sz="800" b="0" i="0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ea typeface="+mn-ea"/>
            <a:cs typeface="Levenim MT" pitchFamily="2" charset="-79"/>
          </a:endParaRP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+mj-lt"/>
              <a:ea typeface="+mn-ea"/>
              <a:cs typeface="Levenim MT" pitchFamily="2" charset="-79"/>
            </a:rPr>
            <a:t>kfranji@me.com</a:t>
          </a:r>
          <a:endParaRPr lang="en-US" sz="800">
            <a:solidFill>
              <a:schemeClr val="accent1">
                <a:lumMod val="20000"/>
                <a:lumOff val="80000"/>
              </a:schemeClr>
            </a:solidFill>
            <a:latin typeface="+mj-lt"/>
            <a:cs typeface="Levenim MT" pitchFamily="2" charset="-79"/>
          </a:endParaRPr>
        </a:p>
      </xdr:txBody>
    </xdr:sp>
    <xdr:clientData/>
  </xdr:twoCellAnchor>
  <xdr:twoCellAnchor>
    <xdr:from>
      <xdr:col>0</xdr:col>
      <xdr:colOff>304799</xdr:colOff>
      <xdr:row>0</xdr:row>
      <xdr:rowOff>95250</xdr:rowOff>
    </xdr:from>
    <xdr:to>
      <xdr:col>1</xdr:col>
      <xdr:colOff>95249</xdr:colOff>
      <xdr:row>2</xdr:row>
      <xdr:rowOff>123825</xdr:rowOff>
    </xdr:to>
    <xdr:sp macro="[0]!adtohome" textlink="">
      <xdr:nvSpPr>
        <xdr:cNvPr id="9" name="Notched Right Arrow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986981551" y="95250"/>
          <a:ext cx="400050" cy="371475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57150</xdr:colOff>
      <xdr:row>1</xdr:row>
      <xdr:rowOff>9526</xdr:rowOff>
    </xdr:from>
    <xdr:to>
      <xdr:col>1</xdr:col>
      <xdr:colOff>323850</xdr:colOff>
      <xdr:row>2</xdr:row>
      <xdr:rowOff>23814</xdr:rowOff>
    </xdr:to>
    <xdr:sp macro="[0]!adtohome" textlink="">
      <xdr:nvSpPr>
        <xdr:cNvPr id="10" name="Chevron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986752950" y="180976"/>
          <a:ext cx="266700" cy="185738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9%20test.xlsx" TargetMode="External" 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b/CreditTools_v17.1.xlsm" TargetMode="External" 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 Amortization Schedule"/>
      <sheetName val="الصفحة الرئيسية"/>
      <sheetName val="مدخلات"/>
      <sheetName val="تحليل أفقي"/>
      <sheetName val="تحليل رأسي"/>
      <sheetName val="التدفق النقدي"/>
      <sheetName val="النسب"/>
      <sheetName val="تقييم المخاطر"/>
      <sheetName val="مركز مالي"/>
      <sheetName val="Account analysis"/>
      <sheetName val="Risk Rating-A-"/>
      <sheetName val="مدخلات التدفق النقدي"/>
      <sheetName val="تدفق نقدي مستقبلي"/>
    </sheetNames>
    <sheetDataSet>
      <sheetData sheetId="0">
        <row r="57">
          <cell r="A57" t="str">
            <v>Loan Amortization Schedule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>
            <v>0</v>
          </cell>
          <cell r="B60" t="str">
            <v>Enter values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 t="str">
            <v>Loan summary</v>
          </cell>
          <cell r="M60">
            <v>0</v>
          </cell>
          <cell r="N60">
            <v>0</v>
          </cell>
        </row>
        <row r="61">
          <cell r="A61">
            <v>0</v>
          </cell>
          <cell r="B61">
            <v>0</v>
          </cell>
          <cell r="C61" t="str">
            <v>Loan amount</v>
          </cell>
          <cell r="D61">
            <v>100000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 t="str">
            <v>Scheduled payment</v>
          </cell>
          <cell r="N61">
            <v>1413.667925454489</v>
          </cell>
        </row>
        <row r="62">
          <cell r="A62">
            <v>0</v>
          </cell>
          <cell r="B62">
            <v>0</v>
          </cell>
          <cell r="C62" t="str">
            <v>Annual interest rate</v>
          </cell>
          <cell r="D62">
            <v>0.08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 t="str">
            <v>Scheduled number of payments</v>
          </cell>
          <cell r="N62">
            <v>96</v>
          </cell>
        </row>
        <row r="63">
          <cell r="A63">
            <v>0</v>
          </cell>
          <cell r="B63">
            <v>0</v>
          </cell>
          <cell r="C63" t="str">
            <v>Loan period in years</v>
          </cell>
          <cell r="D63">
            <v>8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 t="str">
            <v>Actual number of payments</v>
          </cell>
          <cell r="N63" t="e">
            <v>#N/A</v>
          </cell>
        </row>
        <row r="64">
          <cell r="A64">
            <v>0</v>
          </cell>
          <cell r="B64">
            <v>0</v>
          </cell>
          <cell r="C64" t="str">
            <v>Number of payments per year</v>
          </cell>
          <cell r="D64">
            <v>12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 t="str">
            <v>Total early payments</v>
          </cell>
          <cell r="N64">
            <v>0</v>
          </cell>
        </row>
        <row r="65">
          <cell r="A65">
            <v>0</v>
          </cell>
          <cell r="B65">
            <v>0</v>
          </cell>
          <cell r="C65" t="str">
            <v>Start date of loan</v>
          </cell>
          <cell r="D65">
            <v>40909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 t="str">
            <v>Total interest</v>
          </cell>
          <cell r="N65">
            <v>666.66666666666674</v>
          </cell>
        </row>
        <row r="66">
          <cell r="A66">
            <v>0</v>
          </cell>
          <cell r="B66">
            <v>0</v>
          </cell>
          <cell r="C66" t="str">
            <v>Optional extra payments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>
            <v>0</v>
          </cell>
          <cell r="B68" t="str">
            <v>Lender name: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Pmt. No.</v>
          </cell>
          <cell r="B72" t="str">
            <v>Payment Date</v>
          </cell>
          <cell r="C72" t="str">
            <v>Beginning Balance</v>
          </cell>
          <cell r="D72" t="str">
            <v>Scheduled Payment</v>
          </cell>
          <cell r="E72" t="str">
            <v>Extra Payment</v>
          </cell>
          <cell r="F72" t="str">
            <v>Total Payment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 t="str">
            <v>Interest</v>
          </cell>
          <cell r="M72" t="str">
            <v>Ending Balance</v>
          </cell>
          <cell r="N72" t="str">
            <v>Cumulative Interest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>
            <v>1</v>
          </cell>
          <cell r="B74">
            <v>40940</v>
          </cell>
          <cell r="C74">
            <v>100000</v>
          </cell>
          <cell r="D74">
            <v>1413.667925454489</v>
          </cell>
          <cell r="E74">
            <v>0</v>
          </cell>
          <cell r="F74">
            <v>1413.667925454489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666.66666666666674</v>
          </cell>
          <cell r="M74" t="e">
            <v>#REF!</v>
          </cell>
          <cell r="N74">
            <v>666.66666666666674</v>
          </cell>
        </row>
        <row r="75">
          <cell r="A75">
            <v>2</v>
          </cell>
          <cell r="B75">
            <v>40969</v>
          </cell>
          <cell r="C75" t="e">
            <v>#REF!</v>
          </cell>
          <cell r="D75">
            <v>1413.667925454489</v>
          </cell>
          <cell r="E75" t="e">
            <v>#REF!</v>
          </cell>
          <cell r="F75" t="e">
            <v>#REF!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 t="e">
            <v>#REF!</v>
          </cell>
          <cell r="M75" t="e">
            <v>#REF!</v>
          </cell>
          <cell r="N75" t="e">
            <v>#REF!</v>
          </cell>
        </row>
        <row r="76">
          <cell r="A76">
            <v>3</v>
          </cell>
          <cell r="B76">
            <v>41000</v>
          </cell>
          <cell r="C76" t="e">
            <v>#REF!</v>
          </cell>
          <cell r="D76">
            <v>1413.667925454489</v>
          </cell>
          <cell r="E76" t="e">
            <v>#REF!</v>
          </cell>
          <cell r="F76" t="e">
            <v>#REF!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 t="e">
            <v>#REF!</v>
          </cell>
          <cell r="M76" t="e">
            <v>#REF!</v>
          </cell>
          <cell r="N76" t="e">
            <v>#REF!</v>
          </cell>
        </row>
        <row r="77">
          <cell r="A77">
            <v>4</v>
          </cell>
          <cell r="B77">
            <v>41030</v>
          </cell>
          <cell r="C77" t="e">
            <v>#REF!</v>
          </cell>
          <cell r="D77">
            <v>1413.667925454489</v>
          </cell>
          <cell r="E77" t="e">
            <v>#REF!</v>
          </cell>
          <cell r="F77" t="e">
            <v>#REF!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 t="e">
            <v>#REF!</v>
          </cell>
          <cell r="M77" t="e">
            <v>#REF!</v>
          </cell>
          <cell r="N77" t="e">
            <v>#REF!</v>
          </cell>
        </row>
        <row r="78">
          <cell r="A78">
            <v>5</v>
          </cell>
          <cell r="B78">
            <v>41061</v>
          </cell>
          <cell r="C78" t="e">
            <v>#REF!</v>
          </cell>
          <cell r="D78">
            <v>1413.667925454489</v>
          </cell>
          <cell r="E78" t="e">
            <v>#REF!</v>
          </cell>
          <cell r="F78" t="e">
            <v>#REF!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 t="e">
            <v>#REF!</v>
          </cell>
          <cell r="M78" t="e">
            <v>#REF!</v>
          </cell>
          <cell r="N78" t="e">
            <v>#REF!</v>
          </cell>
        </row>
        <row r="79">
          <cell r="A79">
            <v>6</v>
          </cell>
          <cell r="B79">
            <v>41091</v>
          </cell>
          <cell r="C79" t="e">
            <v>#REF!</v>
          </cell>
          <cell r="D79">
            <v>1413.667925454489</v>
          </cell>
          <cell r="E79" t="e">
            <v>#REF!</v>
          </cell>
          <cell r="F79" t="e">
            <v>#REF!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 t="e">
            <v>#REF!</v>
          </cell>
          <cell r="M79" t="e">
            <v>#REF!</v>
          </cell>
          <cell r="N79" t="e">
            <v>#REF!</v>
          </cell>
        </row>
        <row r="80">
          <cell r="A80">
            <v>7</v>
          </cell>
          <cell r="B80">
            <v>41122</v>
          </cell>
          <cell r="C80" t="e">
            <v>#REF!</v>
          </cell>
          <cell r="D80">
            <v>1413.667925454489</v>
          </cell>
          <cell r="E80" t="e">
            <v>#REF!</v>
          </cell>
          <cell r="F80" t="e">
            <v>#REF!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 t="e">
            <v>#REF!</v>
          </cell>
          <cell r="M80" t="e">
            <v>#REF!</v>
          </cell>
          <cell r="N80" t="e">
            <v>#REF!</v>
          </cell>
        </row>
        <row r="81">
          <cell r="A81">
            <v>8</v>
          </cell>
          <cell r="B81">
            <v>41153</v>
          </cell>
          <cell r="C81" t="e">
            <v>#REF!</v>
          </cell>
          <cell r="D81">
            <v>1413.667925454489</v>
          </cell>
          <cell r="E81" t="e">
            <v>#REF!</v>
          </cell>
          <cell r="F81" t="e">
            <v>#REF!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 t="e">
            <v>#REF!</v>
          </cell>
          <cell r="M81" t="e">
            <v>#REF!</v>
          </cell>
          <cell r="N81" t="e">
            <v>#REF!</v>
          </cell>
        </row>
        <row r="82">
          <cell r="A82">
            <v>9</v>
          </cell>
          <cell r="B82">
            <v>41183</v>
          </cell>
          <cell r="C82" t="e">
            <v>#REF!</v>
          </cell>
          <cell r="D82">
            <v>1413.667925454489</v>
          </cell>
          <cell r="E82" t="e">
            <v>#REF!</v>
          </cell>
          <cell r="F82" t="e">
            <v>#REF!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 t="e">
            <v>#REF!</v>
          </cell>
          <cell r="M82" t="e">
            <v>#REF!</v>
          </cell>
          <cell r="N82" t="e">
            <v>#REF!</v>
          </cell>
        </row>
        <row r="83">
          <cell r="A83">
            <v>10</v>
          </cell>
          <cell r="B83">
            <v>41214</v>
          </cell>
          <cell r="C83" t="e">
            <v>#REF!</v>
          </cell>
          <cell r="D83">
            <v>1413.667925454489</v>
          </cell>
          <cell r="E83" t="e">
            <v>#REF!</v>
          </cell>
          <cell r="F83" t="e">
            <v>#REF!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 t="e">
            <v>#REF!</v>
          </cell>
          <cell r="M83" t="e">
            <v>#REF!</v>
          </cell>
          <cell r="N83" t="e">
            <v>#REF!</v>
          </cell>
        </row>
        <row r="84">
          <cell r="A84">
            <v>11</v>
          </cell>
          <cell r="B84">
            <v>41244</v>
          </cell>
          <cell r="C84" t="e">
            <v>#REF!</v>
          </cell>
          <cell r="D84">
            <v>1413.667925454489</v>
          </cell>
          <cell r="E84" t="e">
            <v>#REF!</v>
          </cell>
          <cell r="F84" t="e">
            <v>#REF!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 t="e">
            <v>#REF!</v>
          </cell>
          <cell r="M84" t="e">
            <v>#REF!</v>
          </cell>
          <cell r="N84" t="e">
            <v>#REF!</v>
          </cell>
        </row>
        <row r="85">
          <cell r="A85">
            <v>12</v>
          </cell>
          <cell r="B85">
            <v>41275</v>
          </cell>
          <cell r="C85" t="e">
            <v>#REF!</v>
          </cell>
          <cell r="D85">
            <v>1413.667925454489</v>
          </cell>
          <cell r="E85" t="e">
            <v>#REF!</v>
          </cell>
          <cell r="F85" t="e">
            <v>#REF!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 t="e">
            <v>#REF!</v>
          </cell>
          <cell r="M85" t="e">
            <v>#REF!</v>
          </cell>
          <cell r="N85" t="e">
            <v>#REF!</v>
          </cell>
        </row>
        <row r="86">
          <cell r="A86">
            <v>13</v>
          </cell>
          <cell r="B86">
            <v>41306</v>
          </cell>
          <cell r="C86" t="e">
            <v>#REF!</v>
          </cell>
          <cell r="D86">
            <v>1413.667925454489</v>
          </cell>
          <cell r="E86" t="e">
            <v>#REF!</v>
          </cell>
          <cell r="F86" t="e">
            <v>#REF!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 t="e">
            <v>#REF!</v>
          </cell>
          <cell r="M86" t="e">
            <v>#REF!</v>
          </cell>
          <cell r="N86" t="e">
            <v>#REF!</v>
          </cell>
        </row>
        <row r="87">
          <cell r="A87">
            <v>14</v>
          </cell>
          <cell r="B87">
            <v>41334</v>
          </cell>
          <cell r="C87" t="e">
            <v>#REF!</v>
          </cell>
          <cell r="D87">
            <v>1413.667925454489</v>
          </cell>
          <cell r="E87" t="e">
            <v>#REF!</v>
          </cell>
          <cell r="F87" t="e">
            <v>#REF!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 t="e">
            <v>#REF!</v>
          </cell>
          <cell r="M87" t="e">
            <v>#REF!</v>
          </cell>
          <cell r="N87" t="e">
            <v>#REF!</v>
          </cell>
        </row>
        <row r="88">
          <cell r="A88">
            <v>15</v>
          </cell>
          <cell r="B88">
            <v>41365</v>
          </cell>
          <cell r="C88" t="e">
            <v>#REF!</v>
          </cell>
          <cell r="D88">
            <v>1413.667925454489</v>
          </cell>
          <cell r="E88" t="e">
            <v>#REF!</v>
          </cell>
          <cell r="F88" t="e">
            <v>#REF!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 t="e">
            <v>#REF!</v>
          </cell>
          <cell r="M88" t="e">
            <v>#REF!</v>
          </cell>
          <cell r="N88" t="e">
            <v>#REF!</v>
          </cell>
        </row>
        <row r="89">
          <cell r="A89">
            <v>16</v>
          </cell>
          <cell r="B89">
            <v>41395</v>
          </cell>
          <cell r="C89" t="e">
            <v>#REF!</v>
          </cell>
          <cell r="D89">
            <v>1413.667925454489</v>
          </cell>
          <cell r="E89" t="e">
            <v>#REF!</v>
          </cell>
          <cell r="F89" t="e">
            <v>#REF!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 t="e">
            <v>#REF!</v>
          </cell>
          <cell r="M89" t="e">
            <v>#REF!</v>
          </cell>
          <cell r="N89" t="e">
            <v>#REF!</v>
          </cell>
        </row>
        <row r="90">
          <cell r="A90">
            <v>17</v>
          </cell>
          <cell r="B90">
            <v>41426</v>
          </cell>
          <cell r="C90" t="e">
            <v>#REF!</v>
          </cell>
          <cell r="D90">
            <v>1413.667925454489</v>
          </cell>
          <cell r="E90" t="e">
            <v>#REF!</v>
          </cell>
          <cell r="F90" t="e">
            <v>#REF!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 t="e">
            <v>#REF!</v>
          </cell>
          <cell r="M90" t="e">
            <v>#REF!</v>
          </cell>
          <cell r="N90" t="e">
            <v>#REF!</v>
          </cell>
        </row>
        <row r="91">
          <cell r="A91">
            <v>18</v>
          </cell>
          <cell r="B91">
            <v>41456</v>
          </cell>
          <cell r="C91" t="e">
            <v>#REF!</v>
          </cell>
          <cell r="D91">
            <v>1413.667925454489</v>
          </cell>
          <cell r="E91" t="e">
            <v>#REF!</v>
          </cell>
          <cell r="F91" t="e">
            <v>#REF!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e">
            <v>#REF!</v>
          </cell>
          <cell r="M91" t="e">
            <v>#REF!</v>
          </cell>
          <cell r="N91" t="e">
            <v>#REF!</v>
          </cell>
        </row>
        <row r="92">
          <cell r="A92">
            <v>19</v>
          </cell>
          <cell r="B92">
            <v>41487</v>
          </cell>
          <cell r="C92" t="e">
            <v>#REF!</v>
          </cell>
          <cell r="D92">
            <v>1413.667925454489</v>
          </cell>
          <cell r="E92" t="e">
            <v>#REF!</v>
          </cell>
          <cell r="F92" t="e">
            <v>#REF!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 t="e">
            <v>#REF!</v>
          </cell>
          <cell r="M92" t="e">
            <v>#REF!</v>
          </cell>
          <cell r="N92" t="e">
            <v>#REF!</v>
          </cell>
        </row>
        <row r="93">
          <cell r="A93">
            <v>20</v>
          </cell>
          <cell r="B93">
            <v>41518</v>
          </cell>
          <cell r="C93" t="e">
            <v>#REF!</v>
          </cell>
          <cell r="D93">
            <v>1413.667925454489</v>
          </cell>
          <cell r="E93" t="e">
            <v>#REF!</v>
          </cell>
          <cell r="F93" t="e">
            <v>#REF!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 t="e">
            <v>#REF!</v>
          </cell>
          <cell r="M93" t="e">
            <v>#REF!</v>
          </cell>
          <cell r="N93" t="e">
            <v>#REF!</v>
          </cell>
        </row>
        <row r="94">
          <cell r="A94">
            <v>21</v>
          </cell>
          <cell r="B94">
            <v>41548</v>
          </cell>
          <cell r="C94" t="e">
            <v>#REF!</v>
          </cell>
          <cell r="D94">
            <v>1413.667925454489</v>
          </cell>
          <cell r="E94" t="e">
            <v>#REF!</v>
          </cell>
          <cell r="F94" t="e">
            <v>#REF!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 t="e">
            <v>#REF!</v>
          </cell>
          <cell r="M94" t="e">
            <v>#REF!</v>
          </cell>
          <cell r="N94" t="e">
            <v>#REF!</v>
          </cell>
        </row>
        <row r="95">
          <cell r="A95">
            <v>22</v>
          </cell>
          <cell r="B95">
            <v>41579</v>
          </cell>
          <cell r="C95" t="e">
            <v>#REF!</v>
          </cell>
          <cell r="D95">
            <v>1413.667925454489</v>
          </cell>
          <cell r="E95" t="e">
            <v>#REF!</v>
          </cell>
          <cell r="F95" t="e">
            <v>#REF!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 t="e">
            <v>#REF!</v>
          </cell>
          <cell r="M95" t="e">
            <v>#REF!</v>
          </cell>
          <cell r="N95" t="e">
            <v>#REF!</v>
          </cell>
        </row>
        <row r="96">
          <cell r="A96">
            <v>23</v>
          </cell>
          <cell r="B96">
            <v>41609</v>
          </cell>
          <cell r="C96" t="e">
            <v>#REF!</v>
          </cell>
          <cell r="D96">
            <v>1413.667925454489</v>
          </cell>
          <cell r="E96" t="e">
            <v>#REF!</v>
          </cell>
          <cell r="F96" t="e">
            <v>#REF!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 t="e">
            <v>#REF!</v>
          </cell>
          <cell r="M96" t="e">
            <v>#REF!</v>
          </cell>
          <cell r="N96" t="e">
            <v>#REF!</v>
          </cell>
        </row>
        <row r="97">
          <cell r="A97">
            <v>24</v>
          </cell>
          <cell r="B97">
            <v>41640</v>
          </cell>
          <cell r="C97" t="e">
            <v>#REF!</v>
          </cell>
          <cell r="D97">
            <v>1413.667925454489</v>
          </cell>
          <cell r="E97" t="e">
            <v>#REF!</v>
          </cell>
          <cell r="F97" t="e">
            <v>#REF!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 t="e">
            <v>#REF!</v>
          </cell>
          <cell r="M97" t="e">
            <v>#REF!</v>
          </cell>
          <cell r="N97" t="e">
            <v>#REF!</v>
          </cell>
        </row>
        <row r="98">
          <cell r="A98">
            <v>25</v>
          </cell>
          <cell r="B98">
            <v>41671</v>
          </cell>
          <cell r="C98" t="e">
            <v>#REF!</v>
          </cell>
          <cell r="D98">
            <v>1413.667925454489</v>
          </cell>
          <cell r="E98" t="e">
            <v>#REF!</v>
          </cell>
          <cell r="F98" t="e">
            <v>#REF!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 t="e">
            <v>#REF!</v>
          </cell>
          <cell r="M98" t="e">
            <v>#REF!</v>
          </cell>
          <cell r="N98" t="e">
            <v>#REF!</v>
          </cell>
        </row>
        <row r="99">
          <cell r="A99">
            <v>26</v>
          </cell>
          <cell r="B99">
            <v>41699</v>
          </cell>
          <cell r="C99" t="e">
            <v>#REF!</v>
          </cell>
          <cell r="D99">
            <v>1413.667925454489</v>
          </cell>
          <cell r="E99" t="e">
            <v>#REF!</v>
          </cell>
          <cell r="F99" t="e">
            <v>#REF!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 t="e">
            <v>#REF!</v>
          </cell>
          <cell r="M99" t="e">
            <v>#REF!</v>
          </cell>
          <cell r="N99" t="e">
            <v>#REF!</v>
          </cell>
        </row>
        <row r="100">
          <cell r="A100">
            <v>27</v>
          </cell>
          <cell r="B100">
            <v>41730</v>
          </cell>
          <cell r="C100" t="e">
            <v>#REF!</v>
          </cell>
          <cell r="D100">
            <v>1413.667925454489</v>
          </cell>
          <cell r="E100" t="e">
            <v>#REF!</v>
          </cell>
          <cell r="F100" t="e">
            <v>#REF!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 t="e">
            <v>#REF!</v>
          </cell>
          <cell r="M100" t="e">
            <v>#REF!</v>
          </cell>
          <cell r="N100" t="e">
            <v>#REF!</v>
          </cell>
        </row>
        <row r="101">
          <cell r="A101">
            <v>28</v>
          </cell>
          <cell r="B101">
            <v>41760</v>
          </cell>
          <cell r="C101" t="e">
            <v>#REF!</v>
          </cell>
          <cell r="D101">
            <v>1413.667925454489</v>
          </cell>
          <cell r="E101" t="e">
            <v>#REF!</v>
          </cell>
          <cell r="F101" t="e">
            <v>#REF!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 t="e">
            <v>#REF!</v>
          </cell>
          <cell r="M101" t="e">
            <v>#REF!</v>
          </cell>
          <cell r="N101" t="e">
            <v>#REF!</v>
          </cell>
        </row>
        <row r="102">
          <cell r="A102">
            <v>29</v>
          </cell>
          <cell r="B102">
            <v>41791</v>
          </cell>
          <cell r="C102" t="e">
            <v>#REF!</v>
          </cell>
          <cell r="D102">
            <v>1413.667925454489</v>
          </cell>
          <cell r="E102" t="e">
            <v>#REF!</v>
          </cell>
          <cell r="F102" t="e">
            <v>#REF!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 t="e">
            <v>#REF!</v>
          </cell>
          <cell r="M102" t="e">
            <v>#REF!</v>
          </cell>
          <cell r="N102" t="e">
            <v>#REF!</v>
          </cell>
        </row>
        <row r="103">
          <cell r="A103">
            <v>30</v>
          </cell>
          <cell r="B103">
            <v>41821</v>
          </cell>
          <cell r="C103" t="e">
            <v>#REF!</v>
          </cell>
          <cell r="D103">
            <v>1413.667925454489</v>
          </cell>
          <cell r="E103" t="e">
            <v>#REF!</v>
          </cell>
          <cell r="F103" t="e">
            <v>#REF!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 t="e">
            <v>#REF!</v>
          </cell>
          <cell r="M103" t="e">
            <v>#REF!</v>
          </cell>
          <cell r="N103" t="e">
            <v>#REF!</v>
          </cell>
        </row>
        <row r="104">
          <cell r="A104">
            <v>31</v>
          </cell>
          <cell r="B104">
            <v>41852</v>
          </cell>
          <cell r="C104" t="e">
            <v>#REF!</v>
          </cell>
          <cell r="D104">
            <v>1413.667925454489</v>
          </cell>
          <cell r="E104" t="e">
            <v>#REF!</v>
          </cell>
          <cell r="F104" t="e">
            <v>#REF!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 t="e">
            <v>#REF!</v>
          </cell>
          <cell r="M104" t="e">
            <v>#REF!</v>
          </cell>
          <cell r="N104" t="e">
            <v>#REF!</v>
          </cell>
        </row>
        <row r="105">
          <cell r="A105">
            <v>32</v>
          </cell>
          <cell r="B105">
            <v>41883</v>
          </cell>
          <cell r="C105" t="e">
            <v>#REF!</v>
          </cell>
          <cell r="D105">
            <v>1413.667925454489</v>
          </cell>
          <cell r="E105" t="e">
            <v>#REF!</v>
          </cell>
          <cell r="F105" t="e">
            <v>#REF!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 t="e">
            <v>#REF!</v>
          </cell>
          <cell r="M105" t="e">
            <v>#REF!</v>
          </cell>
          <cell r="N105" t="e">
            <v>#REF!</v>
          </cell>
        </row>
        <row r="106">
          <cell r="A106">
            <v>33</v>
          </cell>
          <cell r="B106">
            <v>41913</v>
          </cell>
          <cell r="C106" t="e">
            <v>#REF!</v>
          </cell>
          <cell r="D106">
            <v>1413.667925454489</v>
          </cell>
          <cell r="E106" t="e">
            <v>#REF!</v>
          </cell>
          <cell r="F106" t="e">
            <v>#REF!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 t="e">
            <v>#REF!</v>
          </cell>
          <cell r="M106" t="e">
            <v>#REF!</v>
          </cell>
          <cell r="N106" t="e">
            <v>#REF!</v>
          </cell>
        </row>
        <row r="107">
          <cell r="A107">
            <v>34</v>
          </cell>
          <cell r="B107">
            <v>41944</v>
          </cell>
          <cell r="C107" t="e">
            <v>#REF!</v>
          </cell>
          <cell r="D107">
            <v>1413.667925454489</v>
          </cell>
          <cell r="E107" t="e">
            <v>#REF!</v>
          </cell>
          <cell r="F107" t="e">
            <v>#REF!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 t="e">
            <v>#REF!</v>
          </cell>
          <cell r="M107" t="e">
            <v>#REF!</v>
          </cell>
          <cell r="N107" t="e">
            <v>#REF!</v>
          </cell>
        </row>
        <row r="108">
          <cell r="A108">
            <v>35</v>
          </cell>
          <cell r="B108">
            <v>41974</v>
          </cell>
          <cell r="C108" t="e">
            <v>#REF!</v>
          </cell>
          <cell r="D108">
            <v>1413.667925454489</v>
          </cell>
          <cell r="E108" t="e">
            <v>#REF!</v>
          </cell>
          <cell r="F108" t="e">
            <v>#REF!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 t="e">
            <v>#REF!</v>
          </cell>
          <cell r="M108" t="e">
            <v>#REF!</v>
          </cell>
          <cell r="N108" t="e">
            <v>#REF!</v>
          </cell>
        </row>
        <row r="109">
          <cell r="A109">
            <v>36</v>
          </cell>
          <cell r="B109">
            <v>42005</v>
          </cell>
          <cell r="C109" t="e">
            <v>#REF!</v>
          </cell>
          <cell r="D109">
            <v>1413.667925454489</v>
          </cell>
          <cell r="E109" t="e">
            <v>#REF!</v>
          </cell>
          <cell r="F109" t="e">
            <v>#REF!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 t="e">
            <v>#REF!</v>
          </cell>
          <cell r="M109" t="e">
            <v>#REF!</v>
          </cell>
          <cell r="N109" t="e">
            <v>#REF!</v>
          </cell>
        </row>
        <row r="110">
          <cell r="A110">
            <v>37</v>
          </cell>
          <cell r="B110">
            <v>42036</v>
          </cell>
          <cell r="C110" t="e">
            <v>#REF!</v>
          </cell>
          <cell r="D110">
            <v>1413.667925454489</v>
          </cell>
          <cell r="E110" t="e">
            <v>#REF!</v>
          </cell>
          <cell r="F110" t="e">
            <v>#REF!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 t="e">
            <v>#REF!</v>
          </cell>
          <cell r="M110" t="e">
            <v>#REF!</v>
          </cell>
          <cell r="N110" t="e">
            <v>#REF!</v>
          </cell>
        </row>
        <row r="111">
          <cell r="A111">
            <v>38</v>
          </cell>
          <cell r="B111">
            <v>42064</v>
          </cell>
          <cell r="C111" t="e">
            <v>#REF!</v>
          </cell>
          <cell r="D111">
            <v>1413.667925454489</v>
          </cell>
          <cell r="E111" t="e">
            <v>#REF!</v>
          </cell>
          <cell r="F111" t="e">
            <v>#REF!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 t="e">
            <v>#REF!</v>
          </cell>
          <cell r="M111" t="e">
            <v>#REF!</v>
          </cell>
          <cell r="N111" t="e">
            <v>#REF!</v>
          </cell>
        </row>
        <row r="112">
          <cell r="A112">
            <v>39</v>
          </cell>
          <cell r="B112">
            <v>42095</v>
          </cell>
          <cell r="C112" t="e">
            <v>#REF!</v>
          </cell>
          <cell r="D112">
            <v>1413.667925454489</v>
          </cell>
          <cell r="E112" t="e">
            <v>#REF!</v>
          </cell>
          <cell r="F112" t="e">
            <v>#REF!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 t="e">
            <v>#REF!</v>
          </cell>
          <cell r="M112" t="e">
            <v>#REF!</v>
          </cell>
          <cell r="N112" t="e">
            <v>#REF!</v>
          </cell>
        </row>
        <row r="113">
          <cell r="A113">
            <v>40</v>
          </cell>
          <cell r="B113">
            <v>42125</v>
          </cell>
          <cell r="C113" t="e">
            <v>#REF!</v>
          </cell>
          <cell r="D113">
            <v>1413.667925454489</v>
          </cell>
          <cell r="E113" t="e">
            <v>#REF!</v>
          </cell>
          <cell r="F113" t="e">
            <v>#REF!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 t="e">
            <v>#REF!</v>
          </cell>
          <cell r="M113" t="e">
            <v>#REF!</v>
          </cell>
          <cell r="N113" t="e">
            <v>#REF!</v>
          </cell>
        </row>
        <row r="114">
          <cell r="A114">
            <v>41</v>
          </cell>
          <cell r="B114">
            <v>42156</v>
          </cell>
          <cell r="C114" t="e">
            <v>#REF!</v>
          </cell>
          <cell r="D114">
            <v>1413.667925454489</v>
          </cell>
          <cell r="E114" t="e">
            <v>#REF!</v>
          </cell>
          <cell r="F114" t="e">
            <v>#REF!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 t="e">
            <v>#REF!</v>
          </cell>
          <cell r="M114" t="e">
            <v>#REF!</v>
          </cell>
          <cell r="N114" t="e">
            <v>#REF!</v>
          </cell>
        </row>
        <row r="115">
          <cell r="A115">
            <v>42</v>
          </cell>
          <cell r="B115">
            <v>42186</v>
          </cell>
          <cell r="C115" t="e">
            <v>#REF!</v>
          </cell>
          <cell r="D115">
            <v>1413.667925454489</v>
          </cell>
          <cell r="E115" t="e">
            <v>#REF!</v>
          </cell>
          <cell r="F115" t="e">
            <v>#REF!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 t="e">
            <v>#REF!</v>
          </cell>
          <cell r="M115" t="e">
            <v>#REF!</v>
          </cell>
          <cell r="N115" t="e">
            <v>#REF!</v>
          </cell>
        </row>
        <row r="116">
          <cell r="A116">
            <v>43</v>
          </cell>
          <cell r="B116">
            <v>42217</v>
          </cell>
          <cell r="C116" t="e">
            <v>#REF!</v>
          </cell>
          <cell r="D116">
            <v>1413.667925454489</v>
          </cell>
          <cell r="E116" t="e">
            <v>#REF!</v>
          </cell>
          <cell r="F116" t="e">
            <v>#REF!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 t="e">
            <v>#REF!</v>
          </cell>
          <cell r="M116" t="e">
            <v>#REF!</v>
          </cell>
          <cell r="N116" t="e">
            <v>#REF!</v>
          </cell>
        </row>
        <row r="117">
          <cell r="A117">
            <v>44</v>
          </cell>
          <cell r="B117">
            <v>42248</v>
          </cell>
          <cell r="C117" t="e">
            <v>#REF!</v>
          </cell>
          <cell r="D117">
            <v>1413.667925454489</v>
          </cell>
          <cell r="E117" t="e">
            <v>#REF!</v>
          </cell>
          <cell r="F117" t="e">
            <v>#REF!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 t="e">
            <v>#REF!</v>
          </cell>
          <cell r="M117" t="e">
            <v>#REF!</v>
          </cell>
          <cell r="N117" t="e">
            <v>#REF!</v>
          </cell>
        </row>
        <row r="118">
          <cell r="A118">
            <v>45</v>
          </cell>
          <cell r="B118">
            <v>42278</v>
          </cell>
          <cell r="C118" t="e">
            <v>#REF!</v>
          </cell>
          <cell r="D118">
            <v>1413.667925454489</v>
          </cell>
          <cell r="E118" t="e">
            <v>#REF!</v>
          </cell>
          <cell r="F118" t="e">
            <v>#REF!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 t="e">
            <v>#REF!</v>
          </cell>
          <cell r="M118" t="e">
            <v>#REF!</v>
          </cell>
          <cell r="N118" t="e">
            <v>#REF!</v>
          </cell>
        </row>
        <row r="119">
          <cell r="A119">
            <v>46</v>
          </cell>
          <cell r="B119">
            <v>42309</v>
          </cell>
          <cell r="C119" t="e">
            <v>#REF!</v>
          </cell>
          <cell r="D119">
            <v>1413.667925454489</v>
          </cell>
          <cell r="E119" t="e">
            <v>#REF!</v>
          </cell>
          <cell r="F119" t="e">
            <v>#REF!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 t="e">
            <v>#REF!</v>
          </cell>
          <cell r="M119" t="e">
            <v>#REF!</v>
          </cell>
          <cell r="N119" t="e">
            <v>#REF!</v>
          </cell>
        </row>
        <row r="120">
          <cell r="A120">
            <v>47</v>
          </cell>
          <cell r="B120">
            <v>42339</v>
          </cell>
          <cell r="C120" t="e">
            <v>#REF!</v>
          </cell>
          <cell r="D120">
            <v>1413.667925454489</v>
          </cell>
          <cell r="E120" t="e">
            <v>#REF!</v>
          </cell>
          <cell r="F120" t="e">
            <v>#REF!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 t="e">
            <v>#REF!</v>
          </cell>
          <cell r="M120" t="e">
            <v>#REF!</v>
          </cell>
          <cell r="N120" t="e">
            <v>#REF!</v>
          </cell>
        </row>
        <row r="121">
          <cell r="A121">
            <v>48</v>
          </cell>
          <cell r="B121">
            <v>42370</v>
          </cell>
          <cell r="C121" t="e">
            <v>#REF!</v>
          </cell>
          <cell r="D121">
            <v>1413.667925454489</v>
          </cell>
          <cell r="E121" t="e">
            <v>#REF!</v>
          </cell>
          <cell r="F121" t="e">
            <v>#REF!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 t="e">
            <v>#REF!</v>
          </cell>
          <cell r="M121" t="e">
            <v>#REF!</v>
          </cell>
          <cell r="N121" t="e">
            <v>#REF!</v>
          </cell>
        </row>
        <row r="122">
          <cell r="A122">
            <v>49</v>
          </cell>
          <cell r="B122">
            <v>42401</v>
          </cell>
          <cell r="C122" t="e">
            <v>#REF!</v>
          </cell>
          <cell r="D122">
            <v>1413.667925454489</v>
          </cell>
          <cell r="E122" t="e">
            <v>#REF!</v>
          </cell>
          <cell r="F122" t="e">
            <v>#REF!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 t="e">
            <v>#REF!</v>
          </cell>
          <cell r="M122" t="e">
            <v>#REF!</v>
          </cell>
          <cell r="N122" t="e">
            <v>#REF!</v>
          </cell>
        </row>
        <row r="123">
          <cell r="A123">
            <v>50</v>
          </cell>
          <cell r="B123">
            <v>42430</v>
          </cell>
          <cell r="C123" t="e">
            <v>#REF!</v>
          </cell>
          <cell r="D123">
            <v>1413.667925454489</v>
          </cell>
          <cell r="E123" t="e">
            <v>#REF!</v>
          </cell>
          <cell r="F123" t="e">
            <v>#REF!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 t="e">
            <v>#REF!</v>
          </cell>
          <cell r="M123" t="e">
            <v>#REF!</v>
          </cell>
          <cell r="N123" t="e">
            <v>#REF!</v>
          </cell>
        </row>
        <row r="124">
          <cell r="A124">
            <v>51</v>
          </cell>
          <cell r="B124">
            <v>42461</v>
          </cell>
          <cell r="C124" t="e">
            <v>#REF!</v>
          </cell>
          <cell r="D124">
            <v>1413.667925454489</v>
          </cell>
          <cell r="E124" t="e">
            <v>#REF!</v>
          </cell>
          <cell r="F124" t="e">
            <v>#REF!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 t="e">
            <v>#REF!</v>
          </cell>
          <cell r="M124" t="e">
            <v>#REF!</v>
          </cell>
          <cell r="N124" t="e">
            <v>#REF!</v>
          </cell>
        </row>
        <row r="125">
          <cell r="A125">
            <v>52</v>
          </cell>
          <cell r="B125">
            <v>42491</v>
          </cell>
          <cell r="C125" t="e">
            <v>#REF!</v>
          </cell>
          <cell r="D125">
            <v>1413.667925454489</v>
          </cell>
          <cell r="E125" t="e">
            <v>#REF!</v>
          </cell>
          <cell r="F125" t="e">
            <v>#REF!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 t="e">
            <v>#REF!</v>
          </cell>
          <cell r="M125" t="e">
            <v>#REF!</v>
          </cell>
          <cell r="N125" t="e">
            <v>#REF!</v>
          </cell>
        </row>
        <row r="126">
          <cell r="A126">
            <v>53</v>
          </cell>
          <cell r="B126">
            <v>42522</v>
          </cell>
          <cell r="C126" t="e">
            <v>#REF!</v>
          </cell>
          <cell r="D126">
            <v>1413.667925454489</v>
          </cell>
          <cell r="E126" t="e">
            <v>#REF!</v>
          </cell>
          <cell r="F126" t="e">
            <v>#REF!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 t="e">
            <v>#REF!</v>
          </cell>
          <cell r="M126" t="e">
            <v>#REF!</v>
          </cell>
          <cell r="N126" t="e">
            <v>#REF!</v>
          </cell>
        </row>
        <row r="127">
          <cell r="A127">
            <v>54</v>
          </cell>
          <cell r="B127">
            <v>42552</v>
          </cell>
          <cell r="C127" t="e">
            <v>#REF!</v>
          </cell>
          <cell r="D127">
            <v>1413.667925454489</v>
          </cell>
          <cell r="E127" t="e">
            <v>#REF!</v>
          </cell>
          <cell r="F127" t="e">
            <v>#REF!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 t="e">
            <v>#REF!</v>
          </cell>
          <cell r="M127" t="e">
            <v>#REF!</v>
          </cell>
          <cell r="N127" t="e">
            <v>#REF!</v>
          </cell>
        </row>
        <row r="128">
          <cell r="A128">
            <v>55</v>
          </cell>
          <cell r="B128">
            <v>42583</v>
          </cell>
          <cell r="C128" t="e">
            <v>#REF!</v>
          </cell>
          <cell r="D128">
            <v>1413.667925454489</v>
          </cell>
          <cell r="E128" t="e">
            <v>#REF!</v>
          </cell>
          <cell r="F128" t="e">
            <v>#REF!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 t="e">
            <v>#REF!</v>
          </cell>
          <cell r="M128" t="e">
            <v>#REF!</v>
          </cell>
          <cell r="N128" t="e">
            <v>#REF!</v>
          </cell>
        </row>
        <row r="129">
          <cell r="A129">
            <v>56</v>
          </cell>
          <cell r="B129">
            <v>42614</v>
          </cell>
          <cell r="C129" t="e">
            <v>#REF!</v>
          </cell>
          <cell r="D129">
            <v>1413.667925454489</v>
          </cell>
          <cell r="E129" t="e">
            <v>#REF!</v>
          </cell>
          <cell r="F129" t="e">
            <v>#REF!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 t="e">
            <v>#REF!</v>
          </cell>
          <cell r="M129" t="e">
            <v>#REF!</v>
          </cell>
          <cell r="N129" t="e">
            <v>#REF!</v>
          </cell>
        </row>
        <row r="130">
          <cell r="A130">
            <v>57</v>
          </cell>
          <cell r="B130">
            <v>42644</v>
          </cell>
          <cell r="C130" t="e">
            <v>#REF!</v>
          </cell>
          <cell r="D130">
            <v>1413.667925454489</v>
          </cell>
          <cell r="E130" t="e">
            <v>#REF!</v>
          </cell>
          <cell r="F130" t="e">
            <v>#REF!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 t="e">
            <v>#REF!</v>
          </cell>
          <cell r="M130" t="e">
            <v>#REF!</v>
          </cell>
          <cell r="N130" t="e">
            <v>#REF!</v>
          </cell>
        </row>
        <row r="131">
          <cell r="A131">
            <v>58</v>
          </cell>
          <cell r="B131">
            <v>42675</v>
          </cell>
          <cell r="C131" t="e">
            <v>#REF!</v>
          </cell>
          <cell r="D131">
            <v>1413.667925454489</v>
          </cell>
          <cell r="E131" t="e">
            <v>#REF!</v>
          </cell>
          <cell r="F131" t="e">
            <v>#REF!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 t="e">
            <v>#REF!</v>
          </cell>
          <cell r="M131" t="e">
            <v>#REF!</v>
          </cell>
          <cell r="N131" t="e">
            <v>#REF!</v>
          </cell>
        </row>
        <row r="132">
          <cell r="A132">
            <v>59</v>
          </cell>
          <cell r="B132">
            <v>42705</v>
          </cell>
          <cell r="C132" t="e">
            <v>#REF!</v>
          </cell>
          <cell r="D132">
            <v>1413.667925454489</v>
          </cell>
          <cell r="E132" t="e">
            <v>#REF!</v>
          </cell>
          <cell r="F132" t="e">
            <v>#REF!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 t="e">
            <v>#REF!</v>
          </cell>
          <cell r="M132" t="e">
            <v>#REF!</v>
          </cell>
          <cell r="N132" t="e">
            <v>#REF!</v>
          </cell>
        </row>
        <row r="133">
          <cell r="A133">
            <v>60</v>
          </cell>
          <cell r="B133">
            <v>42736</v>
          </cell>
          <cell r="C133" t="e">
            <v>#REF!</v>
          </cell>
          <cell r="D133">
            <v>1413.667925454489</v>
          </cell>
          <cell r="E133" t="e">
            <v>#REF!</v>
          </cell>
          <cell r="F133" t="e">
            <v>#REF!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 t="e">
            <v>#REF!</v>
          </cell>
          <cell r="M133" t="e">
            <v>#REF!</v>
          </cell>
          <cell r="N133" t="e">
            <v>#REF!</v>
          </cell>
        </row>
        <row r="134">
          <cell r="A134">
            <v>61</v>
          </cell>
          <cell r="B134">
            <v>42767</v>
          </cell>
          <cell r="C134" t="e">
            <v>#REF!</v>
          </cell>
          <cell r="D134">
            <v>1413.667925454489</v>
          </cell>
          <cell r="E134" t="e">
            <v>#REF!</v>
          </cell>
          <cell r="F134" t="e">
            <v>#REF!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 t="e">
            <v>#REF!</v>
          </cell>
          <cell r="M134" t="e">
            <v>#REF!</v>
          </cell>
          <cell r="N134" t="e">
            <v>#REF!</v>
          </cell>
        </row>
        <row r="135">
          <cell r="A135">
            <v>62</v>
          </cell>
          <cell r="B135">
            <v>42795</v>
          </cell>
          <cell r="C135" t="e">
            <v>#REF!</v>
          </cell>
          <cell r="D135">
            <v>1413.667925454489</v>
          </cell>
          <cell r="E135" t="e">
            <v>#REF!</v>
          </cell>
          <cell r="F135" t="e">
            <v>#REF!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 t="e">
            <v>#REF!</v>
          </cell>
          <cell r="M135" t="e">
            <v>#REF!</v>
          </cell>
          <cell r="N135" t="e">
            <v>#REF!</v>
          </cell>
        </row>
        <row r="136">
          <cell r="A136">
            <v>63</v>
          </cell>
          <cell r="B136">
            <v>42826</v>
          </cell>
          <cell r="C136" t="e">
            <v>#REF!</v>
          </cell>
          <cell r="D136">
            <v>1413.667925454489</v>
          </cell>
          <cell r="E136" t="e">
            <v>#REF!</v>
          </cell>
          <cell r="F136" t="e">
            <v>#REF!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 t="e">
            <v>#REF!</v>
          </cell>
          <cell r="M136" t="e">
            <v>#REF!</v>
          </cell>
          <cell r="N136" t="e">
            <v>#REF!</v>
          </cell>
        </row>
        <row r="137">
          <cell r="A137">
            <v>64</v>
          </cell>
          <cell r="B137">
            <v>42856</v>
          </cell>
          <cell r="C137" t="e">
            <v>#REF!</v>
          </cell>
          <cell r="D137">
            <v>1413.667925454489</v>
          </cell>
          <cell r="E137" t="e">
            <v>#REF!</v>
          </cell>
          <cell r="F137" t="e">
            <v>#REF!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 t="e">
            <v>#REF!</v>
          </cell>
          <cell r="M137" t="e">
            <v>#REF!</v>
          </cell>
          <cell r="N137" t="e">
            <v>#REF!</v>
          </cell>
        </row>
        <row r="138">
          <cell r="A138">
            <v>65</v>
          </cell>
          <cell r="B138">
            <v>42887</v>
          </cell>
          <cell r="C138" t="e">
            <v>#REF!</v>
          </cell>
          <cell r="D138">
            <v>1413.667925454489</v>
          </cell>
          <cell r="E138" t="e">
            <v>#REF!</v>
          </cell>
          <cell r="F138" t="e">
            <v>#REF!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 t="e">
            <v>#REF!</v>
          </cell>
          <cell r="M138" t="e">
            <v>#REF!</v>
          </cell>
          <cell r="N138" t="e">
            <v>#REF!</v>
          </cell>
        </row>
        <row r="139">
          <cell r="A139">
            <v>66</v>
          </cell>
          <cell r="B139">
            <v>42917</v>
          </cell>
          <cell r="C139" t="e">
            <v>#REF!</v>
          </cell>
          <cell r="D139">
            <v>1413.667925454489</v>
          </cell>
          <cell r="E139" t="e">
            <v>#REF!</v>
          </cell>
          <cell r="F139" t="e">
            <v>#REF!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 t="e">
            <v>#REF!</v>
          </cell>
          <cell r="M139" t="e">
            <v>#REF!</v>
          </cell>
          <cell r="N139" t="e">
            <v>#REF!</v>
          </cell>
        </row>
        <row r="140">
          <cell r="A140">
            <v>67</v>
          </cell>
          <cell r="B140">
            <v>42948</v>
          </cell>
          <cell r="C140" t="e">
            <v>#REF!</v>
          </cell>
          <cell r="D140">
            <v>1413.667925454489</v>
          </cell>
          <cell r="E140" t="e">
            <v>#REF!</v>
          </cell>
          <cell r="F140" t="e">
            <v>#REF!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 t="e">
            <v>#REF!</v>
          </cell>
          <cell r="M140" t="e">
            <v>#REF!</v>
          </cell>
          <cell r="N140" t="e">
            <v>#REF!</v>
          </cell>
        </row>
        <row r="141">
          <cell r="A141">
            <v>68</v>
          </cell>
          <cell r="B141">
            <v>42979</v>
          </cell>
          <cell r="C141" t="e">
            <v>#REF!</v>
          </cell>
          <cell r="D141">
            <v>1413.667925454489</v>
          </cell>
          <cell r="E141" t="e">
            <v>#REF!</v>
          </cell>
          <cell r="F141" t="e">
            <v>#REF!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 t="e">
            <v>#REF!</v>
          </cell>
          <cell r="M141" t="e">
            <v>#REF!</v>
          </cell>
          <cell r="N141" t="e">
            <v>#REF!</v>
          </cell>
        </row>
        <row r="142">
          <cell r="A142">
            <v>69</v>
          </cell>
          <cell r="B142">
            <v>43009</v>
          </cell>
          <cell r="C142" t="e">
            <v>#REF!</v>
          </cell>
          <cell r="D142">
            <v>1413.667925454489</v>
          </cell>
          <cell r="E142" t="e">
            <v>#REF!</v>
          </cell>
          <cell r="F142" t="e">
            <v>#REF!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 t="e">
            <v>#REF!</v>
          </cell>
          <cell r="M142" t="e">
            <v>#REF!</v>
          </cell>
          <cell r="N142" t="e">
            <v>#REF!</v>
          </cell>
        </row>
        <row r="143">
          <cell r="A143">
            <v>70</v>
          </cell>
          <cell r="B143">
            <v>43040</v>
          </cell>
          <cell r="C143" t="e">
            <v>#REF!</v>
          </cell>
          <cell r="D143">
            <v>1413.667925454489</v>
          </cell>
          <cell r="E143" t="e">
            <v>#REF!</v>
          </cell>
          <cell r="F143" t="e">
            <v>#REF!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 t="e">
            <v>#REF!</v>
          </cell>
          <cell r="M143" t="e">
            <v>#REF!</v>
          </cell>
          <cell r="N143" t="e">
            <v>#REF!</v>
          </cell>
        </row>
        <row r="144">
          <cell r="A144">
            <v>71</v>
          </cell>
          <cell r="B144">
            <v>43070</v>
          </cell>
          <cell r="C144" t="e">
            <v>#REF!</v>
          </cell>
          <cell r="D144">
            <v>1413.667925454489</v>
          </cell>
          <cell r="E144" t="e">
            <v>#REF!</v>
          </cell>
          <cell r="F144" t="e">
            <v>#REF!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 t="e">
            <v>#REF!</v>
          </cell>
          <cell r="M144" t="e">
            <v>#REF!</v>
          </cell>
          <cell r="N144" t="e">
            <v>#REF!</v>
          </cell>
        </row>
        <row r="145">
          <cell r="A145">
            <v>72</v>
          </cell>
          <cell r="B145">
            <v>43101</v>
          </cell>
          <cell r="C145" t="e">
            <v>#REF!</v>
          </cell>
          <cell r="D145">
            <v>1413.667925454489</v>
          </cell>
          <cell r="E145" t="e">
            <v>#REF!</v>
          </cell>
          <cell r="F145" t="e">
            <v>#REF!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 t="e">
            <v>#REF!</v>
          </cell>
          <cell r="M145" t="e">
            <v>#REF!</v>
          </cell>
          <cell r="N145" t="e">
            <v>#REF!</v>
          </cell>
        </row>
        <row r="146">
          <cell r="A146">
            <v>73</v>
          </cell>
          <cell r="B146">
            <v>43132</v>
          </cell>
          <cell r="C146" t="e">
            <v>#REF!</v>
          </cell>
          <cell r="D146">
            <v>1413.667925454489</v>
          </cell>
          <cell r="E146" t="e">
            <v>#REF!</v>
          </cell>
          <cell r="F146" t="e">
            <v>#REF!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 t="e">
            <v>#REF!</v>
          </cell>
          <cell r="M146" t="e">
            <v>#REF!</v>
          </cell>
          <cell r="N146" t="e">
            <v>#REF!</v>
          </cell>
        </row>
        <row r="147">
          <cell r="A147">
            <v>74</v>
          </cell>
          <cell r="B147">
            <v>43160</v>
          </cell>
          <cell r="C147" t="e">
            <v>#REF!</v>
          </cell>
          <cell r="D147">
            <v>1413.667925454489</v>
          </cell>
          <cell r="E147" t="e">
            <v>#REF!</v>
          </cell>
          <cell r="F147" t="e">
            <v>#REF!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 t="e">
            <v>#REF!</v>
          </cell>
          <cell r="M147" t="e">
            <v>#REF!</v>
          </cell>
          <cell r="N147" t="e">
            <v>#REF!</v>
          </cell>
        </row>
        <row r="148">
          <cell r="A148">
            <v>75</v>
          </cell>
          <cell r="B148">
            <v>43191</v>
          </cell>
          <cell r="C148" t="e">
            <v>#REF!</v>
          </cell>
          <cell r="D148">
            <v>1413.667925454489</v>
          </cell>
          <cell r="E148" t="e">
            <v>#REF!</v>
          </cell>
          <cell r="F148" t="e">
            <v>#REF!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 t="e">
            <v>#REF!</v>
          </cell>
          <cell r="M148" t="e">
            <v>#REF!</v>
          </cell>
          <cell r="N148" t="e">
            <v>#REF!</v>
          </cell>
        </row>
        <row r="149">
          <cell r="A149">
            <v>76</v>
          </cell>
          <cell r="B149">
            <v>43221</v>
          </cell>
          <cell r="C149" t="e">
            <v>#REF!</v>
          </cell>
          <cell r="D149">
            <v>1413.667925454489</v>
          </cell>
          <cell r="E149" t="e">
            <v>#REF!</v>
          </cell>
          <cell r="F149" t="e">
            <v>#REF!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 t="e">
            <v>#REF!</v>
          </cell>
          <cell r="M149" t="e">
            <v>#REF!</v>
          </cell>
          <cell r="N149" t="e">
            <v>#REF!</v>
          </cell>
        </row>
        <row r="150">
          <cell r="A150">
            <v>77</v>
          </cell>
          <cell r="B150">
            <v>43252</v>
          </cell>
          <cell r="C150" t="e">
            <v>#REF!</v>
          </cell>
          <cell r="D150">
            <v>1413.667925454489</v>
          </cell>
          <cell r="E150" t="e">
            <v>#REF!</v>
          </cell>
          <cell r="F150" t="e">
            <v>#REF!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 t="e">
            <v>#REF!</v>
          </cell>
          <cell r="M150" t="e">
            <v>#REF!</v>
          </cell>
          <cell r="N150" t="e">
            <v>#REF!</v>
          </cell>
        </row>
        <row r="151">
          <cell r="A151">
            <v>78</v>
          </cell>
          <cell r="B151">
            <v>43282</v>
          </cell>
          <cell r="C151" t="e">
            <v>#REF!</v>
          </cell>
          <cell r="D151">
            <v>1413.667925454489</v>
          </cell>
          <cell r="E151" t="e">
            <v>#REF!</v>
          </cell>
          <cell r="F151" t="e">
            <v>#REF!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 t="e">
            <v>#REF!</v>
          </cell>
          <cell r="M151" t="e">
            <v>#REF!</v>
          </cell>
          <cell r="N151" t="e">
            <v>#REF!</v>
          </cell>
        </row>
        <row r="152">
          <cell r="A152">
            <v>79</v>
          </cell>
          <cell r="B152">
            <v>43313</v>
          </cell>
          <cell r="C152" t="e">
            <v>#REF!</v>
          </cell>
          <cell r="D152">
            <v>1413.667925454489</v>
          </cell>
          <cell r="E152" t="e">
            <v>#REF!</v>
          </cell>
          <cell r="F152" t="e">
            <v>#REF!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 t="e">
            <v>#REF!</v>
          </cell>
          <cell r="M152" t="e">
            <v>#REF!</v>
          </cell>
          <cell r="N152" t="e">
            <v>#REF!</v>
          </cell>
        </row>
        <row r="153">
          <cell r="A153">
            <v>80</v>
          </cell>
          <cell r="B153">
            <v>43344</v>
          </cell>
          <cell r="C153" t="e">
            <v>#REF!</v>
          </cell>
          <cell r="D153">
            <v>1413.667925454489</v>
          </cell>
          <cell r="E153" t="e">
            <v>#REF!</v>
          </cell>
          <cell r="F153" t="e">
            <v>#REF!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 t="e">
            <v>#REF!</v>
          </cell>
          <cell r="M153" t="e">
            <v>#REF!</v>
          </cell>
          <cell r="N153" t="e">
            <v>#REF!</v>
          </cell>
        </row>
        <row r="154">
          <cell r="A154">
            <v>81</v>
          </cell>
          <cell r="B154">
            <v>43374</v>
          </cell>
          <cell r="C154" t="e">
            <v>#REF!</v>
          </cell>
          <cell r="D154">
            <v>1413.667925454489</v>
          </cell>
          <cell r="E154" t="e">
            <v>#REF!</v>
          </cell>
          <cell r="F154" t="e">
            <v>#REF!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 t="e">
            <v>#REF!</v>
          </cell>
          <cell r="M154" t="e">
            <v>#REF!</v>
          </cell>
          <cell r="N154" t="e">
            <v>#REF!</v>
          </cell>
        </row>
        <row r="155">
          <cell r="A155">
            <v>82</v>
          </cell>
          <cell r="B155">
            <v>43405</v>
          </cell>
          <cell r="C155" t="e">
            <v>#REF!</v>
          </cell>
          <cell r="D155">
            <v>1413.667925454489</v>
          </cell>
          <cell r="E155" t="e">
            <v>#REF!</v>
          </cell>
          <cell r="F155" t="e">
            <v>#REF!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 t="e">
            <v>#REF!</v>
          </cell>
          <cell r="M155" t="e">
            <v>#REF!</v>
          </cell>
          <cell r="N155" t="e">
            <v>#REF!</v>
          </cell>
        </row>
        <row r="156">
          <cell r="A156">
            <v>83</v>
          </cell>
          <cell r="B156">
            <v>43435</v>
          </cell>
          <cell r="C156" t="e">
            <v>#REF!</v>
          </cell>
          <cell r="D156">
            <v>1413.667925454489</v>
          </cell>
          <cell r="E156" t="e">
            <v>#REF!</v>
          </cell>
          <cell r="F156" t="e">
            <v>#REF!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 t="e">
            <v>#REF!</v>
          </cell>
          <cell r="M156" t="e">
            <v>#REF!</v>
          </cell>
          <cell r="N156" t="e">
            <v>#REF!</v>
          </cell>
        </row>
        <row r="157">
          <cell r="A157">
            <v>84</v>
          </cell>
          <cell r="B157">
            <v>43466</v>
          </cell>
          <cell r="C157" t="e">
            <v>#REF!</v>
          </cell>
          <cell r="D157">
            <v>1413.667925454489</v>
          </cell>
          <cell r="E157" t="e">
            <v>#REF!</v>
          </cell>
          <cell r="F157" t="e">
            <v>#REF!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 t="e">
            <v>#REF!</v>
          </cell>
          <cell r="M157" t="e">
            <v>#REF!</v>
          </cell>
          <cell r="N157" t="e">
            <v>#REF!</v>
          </cell>
        </row>
        <row r="158">
          <cell r="A158">
            <v>85</v>
          </cell>
          <cell r="B158">
            <v>43497</v>
          </cell>
          <cell r="C158" t="e">
            <v>#REF!</v>
          </cell>
          <cell r="D158">
            <v>1413.667925454489</v>
          </cell>
          <cell r="E158" t="e">
            <v>#REF!</v>
          </cell>
          <cell r="F158" t="e">
            <v>#REF!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 t="e">
            <v>#REF!</v>
          </cell>
          <cell r="M158" t="e">
            <v>#REF!</v>
          </cell>
          <cell r="N158" t="e">
            <v>#REF!</v>
          </cell>
        </row>
        <row r="159">
          <cell r="A159">
            <v>86</v>
          </cell>
          <cell r="B159">
            <v>43525</v>
          </cell>
          <cell r="C159" t="e">
            <v>#REF!</v>
          </cell>
          <cell r="D159">
            <v>1413.667925454489</v>
          </cell>
          <cell r="E159" t="e">
            <v>#REF!</v>
          </cell>
          <cell r="F159" t="e">
            <v>#REF!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 t="e">
            <v>#REF!</v>
          </cell>
          <cell r="M159" t="e">
            <v>#REF!</v>
          </cell>
          <cell r="N159" t="e">
            <v>#REF!</v>
          </cell>
        </row>
        <row r="160">
          <cell r="A160">
            <v>87</v>
          </cell>
          <cell r="B160">
            <v>43556</v>
          </cell>
          <cell r="C160" t="e">
            <v>#REF!</v>
          </cell>
          <cell r="D160">
            <v>1413.667925454489</v>
          </cell>
          <cell r="E160" t="e">
            <v>#REF!</v>
          </cell>
          <cell r="F160" t="e">
            <v>#REF!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 t="e">
            <v>#REF!</v>
          </cell>
          <cell r="M160" t="e">
            <v>#REF!</v>
          </cell>
          <cell r="N160" t="e">
            <v>#REF!</v>
          </cell>
        </row>
        <row r="161">
          <cell r="A161">
            <v>88</v>
          </cell>
          <cell r="B161">
            <v>43586</v>
          </cell>
          <cell r="C161" t="e">
            <v>#REF!</v>
          </cell>
          <cell r="D161">
            <v>1413.667925454489</v>
          </cell>
          <cell r="E161" t="e">
            <v>#REF!</v>
          </cell>
          <cell r="F161" t="e">
            <v>#REF!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 t="e">
            <v>#REF!</v>
          </cell>
          <cell r="M161" t="e">
            <v>#REF!</v>
          </cell>
          <cell r="N161" t="e">
            <v>#REF!</v>
          </cell>
        </row>
        <row r="162">
          <cell r="A162">
            <v>89</v>
          </cell>
          <cell r="B162">
            <v>43617</v>
          </cell>
          <cell r="C162" t="e">
            <v>#REF!</v>
          </cell>
          <cell r="D162">
            <v>1413.667925454489</v>
          </cell>
          <cell r="E162" t="e">
            <v>#REF!</v>
          </cell>
          <cell r="F162" t="e">
            <v>#REF!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 t="e">
            <v>#REF!</v>
          </cell>
          <cell r="M162" t="e">
            <v>#REF!</v>
          </cell>
          <cell r="N162" t="e">
            <v>#REF!</v>
          </cell>
        </row>
        <row r="163">
          <cell r="A163">
            <v>90</v>
          </cell>
          <cell r="B163">
            <v>43647</v>
          </cell>
          <cell r="C163" t="e">
            <v>#REF!</v>
          </cell>
          <cell r="D163">
            <v>1413.667925454489</v>
          </cell>
          <cell r="E163" t="e">
            <v>#REF!</v>
          </cell>
          <cell r="F163" t="e">
            <v>#REF!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 t="e">
            <v>#REF!</v>
          </cell>
          <cell r="M163" t="e">
            <v>#REF!</v>
          </cell>
          <cell r="N163" t="e">
            <v>#REF!</v>
          </cell>
        </row>
        <row r="164">
          <cell r="A164">
            <v>91</v>
          </cell>
          <cell r="B164">
            <v>43678</v>
          </cell>
          <cell r="C164" t="e">
            <v>#REF!</v>
          </cell>
          <cell r="D164">
            <v>1413.667925454489</v>
          </cell>
          <cell r="E164" t="e">
            <v>#REF!</v>
          </cell>
          <cell r="F164" t="e">
            <v>#REF!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 t="e">
            <v>#REF!</v>
          </cell>
          <cell r="M164" t="e">
            <v>#REF!</v>
          </cell>
          <cell r="N164" t="e">
            <v>#REF!</v>
          </cell>
        </row>
        <row r="165">
          <cell r="A165">
            <v>92</v>
          </cell>
          <cell r="B165">
            <v>43709</v>
          </cell>
          <cell r="C165" t="e">
            <v>#REF!</v>
          </cell>
          <cell r="D165">
            <v>1413.667925454489</v>
          </cell>
          <cell r="E165" t="e">
            <v>#REF!</v>
          </cell>
          <cell r="F165" t="e">
            <v>#REF!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 t="e">
            <v>#REF!</v>
          </cell>
          <cell r="M165" t="e">
            <v>#REF!</v>
          </cell>
          <cell r="N165" t="e">
            <v>#REF!</v>
          </cell>
        </row>
        <row r="166">
          <cell r="A166">
            <v>93</v>
          </cell>
          <cell r="B166">
            <v>43739</v>
          </cell>
          <cell r="C166" t="e">
            <v>#REF!</v>
          </cell>
          <cell r="D166">
            <v>1413.667925454489</v>
          </cell>
          <cell r="E166" t="e">
            <v>#REF!</v>
          </cell>
          <cell r="F166" t="e">
            <v>#REF!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 t="e">
            <v>#REF!</v>
          </cell>
          <cell r="M166" t="e">
            <v>#REF!</v>
          </cell>
          <cell r="N166" t="e">
            <v>#REF!</v>
          </cell>
        </row>
        <row r="167">
          <cell r="A167">
            <v>94</v>
          </cell>
          <cell r="B167">
            <v>43770</v>
          </cell>
          <cell r="C167" t="e">
            <v>#REF!</v>
          </cell>
          <cell r="D167">
            <v>1413.667925454489</v>
          </cell>
          <cell r="E167" t="e">
            <v>#REF!</v>
          </cell>
          <cell r="F167" t="e">
            <v>#REF!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 t="e">
            <v>#REF!</v>
          </cell>
          <cell r="M167" t="e">
            <v>#REF!</v>
          </cell>
          <cell r="N167" t="e">
            <v>#REF!</v>
          </cell>
        </row>
        <row r="168">
          <cell r="A168">
            <v>95</v>
          </cell>
          <cell r="B168">
            <v>43800</v>
          </cell>
          <cell r="C168" t="e">
            <v>#REF!</v>
          </cell>
          <cell r="D168">
            <v>1413.667925454489</v>
          </cell>
          <cell r="E168" t="e">
            <v>#REF!</v>
          </cell>
          <cell r="F168" t="e">
            <v>#REF!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 t="e">
            <v>#REF!</v>
          </cell>
          <cell r="M168" t="e">
            <v>#REF!</v>
          </cell>
          <cell r="N168" t="e">
            <v>#REF!</v>
          </cell>
        </row>
        <row r="169">
          <cell r="A169">
            <v>96</v>
          </cell>
          <cell r="B169">
            <v>43831</v>
          </cell>
          <cell r="C169" t="e">
            <v>#REF!</v>
          </cell>
          <cell r="D169">
            <v>1413.667925454489</v>
          </cell>
          <cell r="E169" t="e">
            <v>#REF!</v>
          </cell>
          <cell r="F169" t="e">
            <v>#REF!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 t="e">
            <v>#REF!</v>
          </cell>
          <cell r="M169" t="e">
            <v>#REF!</v>
          </cell>
          <cell r="N169" t="e">
            <v>#REF!</v>
          </cell>
        </row>
        <row r="170">
          <cell r="A170">
            <v>97</v>
          </cell>
          <cell r="B170">
            <v>43862</v>
          </cell>
          <cell r="C170" t="e">
            <v>#REF!</v>
          </cell>
          <cell r="D170">
            <v>1413.667925454489</v>
          </cell>
          <cell r="E170" t="e">
            <v>#REF!</v>
          </cell>
          <cell r="F170" t="e">
            <v>#REF!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 t="e">
            <v>#REF!</v>
          </cell>
          <cell r="M170" t="e">
            <v>#REF!</v>
          </cell>
          <cell r="N170" t="e">
            <v>#REF!</v>
          </cell>
        </row>
        <row r="171">
          <cell r="A171">
            <v>98</v>
          </cell>
          <cell r="B171">
            <v>43891</v>
          </cell>
          <cell r="C171" t="e">
            <v>#REF!</v>
          </cell>
          <cell r="D171">
            <v>1413.667925454489</v>
          </cell>
          <cell r="E171" t="e">
            <v>#REF!</v>
          </cell>
          <cell r="F171" t="e">
            <v>#REF!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 t="e">
            <v>#REF!</v>
          </cell>
          <cell r="M171" t="e">
            <v>#REF!</v>
          </cell>
          <cell r="N171" t="e">
            <v>#REF!</v>
          </cell>
        </row>
        <row r="172">
          <cell r="A172">
            <v>99</v>
          </cell>
          <cell r="B172">
            <v>43922</v>
          </cell>
          <cell r="C172" t="e">
            <v>#REF!</v>
          </cell>
          <cell r="D172">
            <v>1413.667925454489</v>
          </cell>
          <cell r="E172" t="e">
            <v>#REF!</v>
          </cell>
          <cell r="F172" t="e">
            <v>#REF!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 t="e">
            <v>#REF!</v>
          </cell>
          <cell r="M172" t="e">
            <v>#REF!</v>
          </cell>
          <cell r="N172" t="e">
            <v>#REF!</v>
          </cell>
        </row>
        <row r="173">
          <cell r="A173">
            <v>100</v>
          </cell>
          <cell r="B173">
            <v>43952</v>
          </cell>
          <cell r="C173" t="e">
            <v>#REF!</v>
          </cell>
          <cell r="D173">
            <v>1413.667925454489</v>
          </cell>
          <cell r="E173" t="e">
            <v>#REF!</v>
          </cell>
          <cell r="F173" t="e">
            <v>#REF!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 t="e">
            <v>#REF!</v>
          </cell>
          <cell r="M173" t="e">
            <v>#REF!</v>
          </cell>
          <cell r="N173" t="e">
            <v>#REF!</v>
          </cell>
        </row>
        <row r="174">
          <cell r="A174">
            <v>101</v>
          </cell>
          <cell r="B174">
            <v>43983</v>
          </cell>
          <cell r="C174" t="e">
            <v>#REF!</v>
          </cell>
          <cell r="D174">
            <v>1413.667925454489</v>
          </cell>
          <cell r="E174" t="e">
            <v>#REF!</v>
          </cell>
          <cell r="F174" t="e">
            <v>#REF!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 t="e">
            <v>#REF!</v>
          </cell>
          <cell r="M174" t="e">
            <v>#REF!</v>
          </cell>
          <cell r="N174" t="e">
            <v>#REF!</v>
          </cell>
        </row>
        <row r="175">
          <cell r="A175">
            <v>102</v>
          </cell>
          <cell r="B175">
            <v>44013</v>
          </cell>
          <cell r="C175" t="e">
            <v>#REF!</v>
          </cell>
          <cell r="D175">
            <v>1413.667925454489</v>
          </cell>
          <cell r="E175" t="e">
            <v>#REF!</v>
          </cell>
          <cell r="F175" t="e">
            <v>#REF!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 t="e">
            <v>#REF!</v>
          </cell>
          <cell r="M175" t="e">
            <v>#REF!</v>
          </cell>
          <cell r="N175" t="e">
            <v>#REF!</v>
          </cell>
        </row>
        <row r="176">
          <cell r="A176">
            <v>103</v>
          </cell>
          <cell r="B176">
            <v>44044</v>
          </cell>
          <cell r="C176" t="e">
            <v>#REF!</v>
          </cell>
          <cell r="D176">
            <v>1413.667925454489</v>
          </cell>
          <cell r="E176" t="e">
            <v>#REF!</v>
          </cell>
          <cell r="F176" t="e">
            <v>#REF!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 t="e">
            <v>#REF!</v>
          </cell>
          <cell r="M176" t="e">
            <v>#REF!</v>
          </cell>
          <cell r="N176" t="e">
            <v>#REF!</v>
          </cell>
        </row>
        <row r="177">
          <cell r="A177">
            <v>104</v>
          </cell>
          <cell r="B177">
            <v>44075</v>
          </cell>
          <cell r="C177" t="e">
            <v>#REF!</v>
          </cell>
          <cell r="D177">
            <v>1413.667925454489</v>
          </cell>
          <cell r="E177" t="e">
            <v>#REF!</v>
          </cell>
          <cell r="F177" t="e">
            <v>#REF!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 t="e">
            <v>#REF!</v>
          </cell>
          <cell r="M177" t="e">
            <v>#REF!</v>
          </cell>
          <cell r="N177" t="e">
            <v>#REF!</v>
          </cell>
        </row>
        <row r="178">
          <cell r="A178">
            <v>105</v>
          </cell>
          <cell r="B178">
            <v>44105</v>
          </cell>
          <cell r="C178" t="e">
            <v>#REF!</v>
          </cell>
          <cell r="D178">
            <v>1413.667925454489</v>
          </cell>
          <cell r="E178" t="e">
            <v>#REF!</v>
          </cell>
          <cell r="F178" t="e">
            <v>#REF!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 t="e">
            <v>#REF!</v>
          </cell>
          <cell r="M178" t="e">
            <v>#REF!</v>
          </cell>
          <cell r="N178" t="e">
            <v>#REF!</v>
          </cell>
        </row>
        <row r="179">
          <cell r="A179">
            <v>106</v>
          </cell>
          <cell r="B179">
            <v>44136</v>
          </cell>
          <cell r="C179" t="e">
            <v>#REF!</v>
          </cell>
          <cell r="D179">
            <v>1413.667925454489</v>
          </cell>
          <cell r="E179" t="e">
            <v>#REF!</v>
          </cell>
          <cell r="F179" t="e">
            <v>#REF!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 t="e">
            <v>#REF!</v>
          </cell>
          <cell r="M179" t="e">
            <v>#REF!</v>
          </cell>
          <cell r="N179" t="e">
            <v>#REF!</v>
          </cell>
        </row>
        <row r="180">
          <cell r="A180">
            <v>107</v>
          </cell>
          <cell r="B180">
            <v>44166</v>
          </cell>
          <cell r="C180" t="e">
            <v>#REF!</v>
          </cell>
          <cell r="D180">
            <v>1413.667925454489</v>
          </cell>
          <cell r="E180" t="e">
            <v>#REF!</v>
          </cell>
          <cell r="F180" t="e">
            <v>#REF!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 t="e">
            <v>#REF!</v>
          </cell>
          <cell r="M180" t="e">
            <v>#REF!</v>
          </cell>
          <cell r="N180" t="e">
            <v>#REF!</v>
          </cell>
        </row>
        <row r="181">
          <cell r="A181">
            <v>108</v>
          </cell>
          <cell r="B181">
            <v>44197</v>
          </cell>
          <cell r="C181" t="e">
            <v>#REF!</v>
          </cell>
          <cell r="D181">
            <v>1413.667925454489</v>
          </cell>
          <cell r="E181" t="e">
            <v>#REF!</v>
          </cell>
          <cell r="F181" t="e">
            <v>#REF!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 t="e">
            <v>#REF!</v>
          </cell>
          <cell r="M181" t="e">
            <v>#REF!</v>
          </cell>
          <cell r="N181" t="e">
            <v>#REF!</v>
          </cell>
        </row>
        <row r="182">
          <cell r="A182">
            <v>109</v>
          </cell>
          <cell r="B182">
            <v>44228</v>
          </cell>
          <cell r="C182" t="e">
            <v>#REF!</v>
          </cell>
          <cell r="D182">
            <v>1413.667925454489</v>
          </cell>
          <cell r="E182" t="e">
            <v>#REF!</v>
          </cell>
          <cell r="F182" t="e">
            <v>#REF!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 t="e">
            <v>#REF!</v>
          </cell>
          <cell r="M182" t="e">
            <v>#REF!</v>
          </cell>
          <cell r="N182" t="e">
            <v>#REF!</v>
          </cell>
        </row>
        <row r="183">
          <cell r="A183">
            <v>110</v>
          </cell>
          <cell r="B183">
            <v>44256</v>
          </cell>
          <cell r="C183" t="e">
            <v>#REF!</v>
          </cell>
          <cell r="D183">
            <v>1413.667925454489</v>
          </cell>
          <cell r="E183" t="e">
            <v>#REF!</v>
          </cell>
          <cell r="F183" t="e">
            <v>#REF!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 t="e">
            <v>#REF!</v>
          </cell>
          <cell r="M183" t="e">
            <v>#REF!</v>
          </cell>
          <cell r="N183" t="e">
            <v>#REF!</v>
          </cell>
        </row>
        <row r="184">
          <cell r="A184">
            <v>111</v>
          </cell>
          <cell r="B184">
            <v>44287</v>
          </cell>
          <cell r="C184" t="e">
            <v>#REF!</v>
          </cell>
          <cell r="D184">
            <v>1413.667925454489</v>
          </cell>
          <cell r="E184" t="e">
            <v>#REF!</v>
          </cell>
          <cell r="F184" t="e">
            <v>#REF!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 t="e">
            <v>#REF!</v>
          </cell>
          <cell r="M184" t="e">
            <v>#REF!</v>
          </cell>
          <cell r="N184" t="e">
            <v>#REF!</v>
          </cell>
        </row>
        <row r="185">
          <cell r="A185">
            <v>112</v>
          </cell>
          <cell r="B185">
            <v>44317</v>
          </cell>
          <cell r="C185" t="e">
            <v>#REF!</v>
          </cell>
          <cell r="D185">
            <v>1413.667925454489</v>
          </cell>
          <cell r="E185" t="e">
            <v>#REF!</v>
          </cell>
          <cell r="F185" t="e">
            <v>#REF!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 t="e">
            <v>#REF!</v>
          </cell>
          <cell r="M185" t="e">
            <v>#REF!</v>
          </cell>
          <cell r="N185" t="e">
            <v>#REF!</v>
          </cell>
        </row>
        <row r="186">
          <cell r="A186">
            <v>113</v>
          </cell>
          <cell r="B186">
            <v>44348</v>
          </cell>
          <cell r="C186" t="e">
            <v>#REF!</v>
          </cell>
          <cell r="D186">
            <v>1413.667925454489</v>
          </cell>
          <cell r="E186" t="e">
            <v>#REF!</v>
          </cell>
          <cell r="F186" t="e">
            <v>#REF!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 t="e">
            <v>#REF!</v>
          </cell>
          <cell r="M186" t="e">
            <v>#REF!</v>
          </cell>
          <cell r="N186" t="e">
            <v>#REF!</v>
          </cell>
        </row>
        <row r="187">
          <cell r="A187">
            <v>114</v>
          </cell>
          <cell r="B187">
            <v>44378</v>
          </cell>
          <cell r="C187" t="e">
            <v>#REF!</v>
          </cell>
          <cell r="D187">
            <v>1413.667925454489</v>
          </cell>
          <cell r="E187" t="e">
            <v>#REF!</v>
          </cell>
          <cell r="F187" t="e">
            <v>#REF!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 t="e">
            <v>#REF!</v>
          </cell>
          <cell r="M187" t="e">
            <v>#REF!</v>
          </cell>
          <cell r="N187" t="e">
            <v>#REF!</v>
          </cell>
        </row>
        <row r="188">
          <cell r="A188">
            <v>115</v>
          </cell>
          <cell r="B188">
            <v>44409</v>
          </cell>
          <cell r="C188" t="e">
            <v>#REF!</v>
          </cell>
          <cell r="D188">
            <v>1413.667925454489</v>
          </cell>
          <cell r="E188" t="e">
            <v>#REF!</v>
          </cell>
          <cell r="F188" t="e">
            <v>#REF!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 t="e">
            <v>#REF!</v>
          </cell>
          <cell r="M188" t="e">
            <v>#REF!</v>
          </cell>
          <cell r="N188" t="e">
            <v>#REF!</v>
          </cell>
        </row>
        <row r="189">
          <cell r="A189">
            <v>116</v>
          </cell>
          <cell r="B189">
            <v>44440</v>
          </cell>
          <cell r="C189" t="e">
            <v>#REF!</v>
          </cell>
          <cell r="D189">
            <v>1413.667925454489</v>
          </cell>
          <cell r="E189" t="e">
            <v>#REF!</v>
          </cell>
          <cell r="F189" t="e">
            <v>#REF!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 t="e">
            <v>#REF!</v>
          </cell>
          <cell r="M189" t="e">
            <v>#REF!</v>
          </cell>
          <cell r="N189" t="e">
            <v>#REF!</v>
          </cell>
        </row>
        <row r="190">
          <cell r="A190">
            <v>117</v>
          </cell>
          <cell r="B190">
            <v>44470</v>
          </cell>
          <cell r="C190" t="e">
            <v>#REF!</v>
          </cell>
          <cell r="D190">
            <v>1413.667925454489</v>
          </cell>
          <cell r="E190" t="e">
            <v>#REF!</v>
          </cell>
          <cell r="F190" t="e">
            <v>#REF!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 t="e">
            <v>#REF!</v>
          </cell>
          <cell r="M190" t="e">
            <v>#REF!</v>
          </cell>
          <cell r="N190" t="e">
            <v>#REF!</v>
          </cell>
        </row>
        <row r="191">
          <cell r="A191">
            <v>118</v>
          </cell>
          <cell r="B191">
            <v>44501</v>
          </cell>
          <cell r="C191" t="e">
            <v>#REF!</v>
          </cell>
          <cell r="D191">
            <v>1413.667925454489</v>
          </cell>
          <cell r="E191" t="e">
            <v>#REF!</v>
          </cell>
          <cell r="F191" t="e">
            <v>#REF!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 t="e">
            <v>#REF!</v>
          </cell>
          <cell r="M191" t="e">
            <v>#REF!</v>
          </cell>
          <cell r="N191" t="e">
            <v>#REF!</v>
          </cell>
        </row>
        <row r="192">
          <cell r="A192">
            <v>119</v>
          </cell>
          <cell r="B192">
            <v>44531</v>
          </cell>
          <cell r="C192" t="e">
            <v>#REF!</v>
          </cell>
          <cell r="D192">
            <v>1413.667925454489</v>
          </cell>
          <cell r="E192" t="e">
            <v>#REF!</v>
          </cell>
          <cell r="F192" t="e">
            <v>#REF!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 t="e">
            <v>#REF!</v>
          </cell>
          <cell r="M192" t="e">
            <v>#REF!</v>
          </cell>
          <cell r="N192" t="e">
            <v>#REF!</v>
          </cell>
        </row>
        <row r="193">
          <cell r="A193">
            <v>120</v>
          </cell>
          <cell r="B193">
            <v>44562</v>
          </cell>
          <cell r="C193" t="e">
            <v>#REF!</v>
          </cell>
          <cell r="D193">
            <v>1413.667925454489</v>
          </cell>
          <cell r="E193" t="e">
            <v>#REF!</v>
          </cell>
          <cell r="F193" t="e">
            <v>#REF!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 t="e">
            <v>#REF!</v>
          </cell>
          <cell r="M193" t="e">
            <v>#REF!</v>
          </cell>
          <cell r="N193" t="e">
            <v>#REF!</v>
          </cell>
        </row>
        <row r="194">
          <cell r="A194">
            <v>121</v>
          </cell>
          <cell r="B194">
            <v>44593</v>
          </cell>
          <cell r="C194" t="e">
            <v>#REF!</v>
          </cell>
          <cell r="D194">
            <v>1413.667925454489</v>
          </cell>
          <cell r="E194" t="e">
            <v>#REF!</v>
          </cell>
          <cell r="F194" t="e">
            <v>#REF!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 t="e">
            <v>#REF!</v>
          </cell>
          <cell r="M194" t="e">
            <v>#REF!</v>
          </cell>
          <cell r="N194" t="e">
            <v>#REF!</v>
          </cell>
        </row>
        <row r="195">
          <cell r="A195">
            <v>122</v>
          </cell>
          <cell r="B195">
            <v>44621</v>
          </cell>
          <cell r="C195" t="e">
            <v>#REF!</v>
          </cell>
          <cell r="D195">
            <v>1413.667925454489</v>
          </cell>
          <cell r="E195" t="e">
            <v>#REF!</v>
          </cell>
          <cell r="F195" t="e">
            <v>#REF!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 t="e">
            <v>#REF!</v>
          </cell>
          <cell r="M195" t="e">
            <v>#REF!</v>
          </cell>
          <cell r="N195" t="e">
            <v>#REF!</v>
          </cell>
        </row>
        <row r="196">
          <cell r="A196">
            <v>123</v>
          </cell>
          <cell r="B196">
            <v>44652</v>
          </cell>
          <cell r="C196" t="e">
            <v>#REF!</v>
          </cell>
          <cell r="D196">
            <v>1413.667925454489</v>
          </cell>
          <cell r="E196" t="e">
            <v>#REF!</v>
          </cell>
          <cell r="F196" t="e">
            <v>#REF!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 t="e">
            <v>#REF!</v>
          </cell>
          <cell r="M196" t="e">
            <v>#REF!</v>
          </cell>
          <cell r="N196" t="e">
            <v>#REF!</v>
          </cell>
        </row>
        <row r="197">
          <cell r="A197">
            <v>124</v>
          </cell>
          <cell r="B197">
            <v>44682</v>
          </cell>
          <cell r="C197" t="e">
            <v>#REF!</v>
          </cell>
          <cell r="D197">
            <v>1413.667925454489</v>
          </cell>
          <cell r="E197" t="e">
            <v>#REF!</v>
          </cell>
          <cell r="F197" t="e">
            <v>#REF!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 t="e">
            <v>#REF!</v>
          </cell>
          <cell r="M197" t="e">
            <v>#REF!</v>
          </cell>
          <cell r="N197" t="e">
            <v>#REF!</v>
          </cell>
        </row>
        <row r="198">
          <cell r="A198">
            <v>125</v>
          </cell>
          <cell r="B198">
            <v>44713</v>
          </cell>
          <cell r="C198" t="e">
            <v>#REF!</v>
          </cell>
          <cell r="D198">
            <v>1413.667925454489</v>
          </cell>
          <cell r="E198" t="e">
            <v>#REF!</v>
          </cell>
          <cell r="F198" t="e">
            <v>#REF!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 t="e">
            <v>#REF!</v>
          </cell>
          <cell r="M198" t="e">
            <v>#REF!</v>
          </cell>
          <cell r="N198" t="e">
            <v>#REF!</v>
          </cell>
        </row>
        <row r="199">
          <cell r="A199">
            <v>126</v>
          </cell>
          <cell r="B199">
            <v>44743</v>
          </cell>
          <cell r="C199" t="e">
            <v>#REF!</v>
          </cell>
          <cell r="D199">
            <v>1413.667925454489</v>
          </cell>
          <cell r="E199" t="e">
            <v>#REF!</v>
          </cell>
          <cell r="F199" t="e">
            <v>#REF!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 t="e">
            <v>#REF!</v>
          </cell>
          <cell r="M199" t="e">
            <v>#REF!</v>
          </cell>
          <cell r="N199" t="e">
            <v>#REF!</v>
          </cell>
        </row>
        <row r="200">
          <cell r="A200">
            <v>127</v>
          </cell>
          <cell r="B200">
            <v>44774</v>
          </cell>
          <cell r="C200" t="e">
            <v>#REF!</v>
          </cell>
          <cell r="D200">
            <v>1413.667925454489</v>
          </cell>
          <cell r="E200" t="e">
            <v>#REF!</v>
          </cell>
          <cell r="F200" t="e">
            <v>#REF!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 t="e">
            <v>#REF!</v>
          </cell>
          <cell r="M200" t="e">
            <v>#REF!</v>
          </cell>
          <cell r="N200" t="e">
            <v>#REF!</v>
          </cell>
        </row>
        <row r="201">
          <cell r="A201">
            <v>128</v>
          </cell>
          <cell r="B201">
            <v>44805</v>
          </cell>
          <cell r="C201" t="e">
            <v>#REF!</v>
          </cell>
          <cell r="D201">
            <v>1413.667925454489</v>
          </cell>
          <cell r="E201" t="e">
            <v>#REF!</v>
          </cell>
          <cell r="F201" t="e">
            <v>#REF!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 t="e">
            <v>#REF!</v>
          </cell>
          <cell r="M201" t="e">
            <v>#REF!</v>
          </cell>
          <cell r="N201" t="e">
            <v>#REF!</v>
          </cell>
        </row>
        <row r="202">
          <cell r="A202">
            <v>129</v>
          </cell>
          <cell r="B202">
            <v>44835</v>
          </cell>
          <cell r="C202" t="e">
            <v>#REF!</v>
          </cell>
          <cell r="D202">
            <v>1413.667925454489</v>
          </cell>
          <cell r="E202" t="e">
            <v>#REF!</v>
          </cell>
          <cell r="F202" t="e">
            <v>#REF!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 t="e">
            <v>#REF!</v>
          </cell>
          <cell r="M202" t="e">
            <v>#REF!</v>
          </cell>
          <cell r="N202" t="e">
            <v>#REF!</v>
          </cell>
        </row>
        <row r="203">
          <cell r="A203">
            <v>130</v>
          </cell>
          <cell r="B203">
            <v>44866</v>
          </cell>
          <cell r="C203" t="e">
            <v>#REF!</v>
          </cell>
          <cell r="D203">
            <v>1413.667925454489</v>
          </cell>
          <cell r="E203" t="e">
            <v>#REF!</v>
          </cell>
          <cell r="F203" t="e">
            <v>#REF!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 t="e">
            <v>#REF!</v>
          </cell>
          <cell r="M203" t="e">
            <v>#REF!</v>
          </cell>
          <cell r="N203" t="e">
            <v>#REF!</v>
          </cell>
        </row>
        <row r="204">
          <cell r="A204">
            <v>131</v>
          </cell>
          <cell r="B204">
            <v>44896</v>
          </cell>
          <cell r="C204" t="e">
            <v>#REF!</v>
          </cell>
          <cell r="D204">
            <v>1413.667925454489</v>
          </cell>
          <cell r="E204" t="e">
            <v>#REF!</v>
          </cell>
          <cell r="F204" t="e">
            <v>#REF!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 t="e">
            <v>#REF!</v>
          </cell>
          <cell r="M204" t="e">
            <v>#REF!</v>
          </cell>
          <cell r="N204" t="e">
            <v>#REF!</v>
          </cell>
        </row>
        <row r="205">
          <cell r="A205">
            <v>132</v>
          </cell>
          <cell r="B205">
            <v>44927</v>
          </cell>
          <cell r="C205" t="e">
            <v>#REF!</v>
          </cell>
          <cell r="D205">
            <v>1413.667925454489</v>
          </cell>
          <cell r="E205" t="e">
            <v>#REF!</v>
          </cell>
          <cell r="F205" t="e">
            <v>#REF!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 t="e">
            <v>#REF!</v>
          </cell>
          <cell r="M205" t="e">
            <v>#REF!</v>
          </cell>
          <cell r="N205" t="e">
            <v>#REF!</v>
          </cell>
        </row>
        <row r="206">
          <cell r="A206">
            <v>133</v>
          </cell>
          <cell r="B206">
            <v>44958</v>
          </cell>
          <cell r="C206" t="e">
            <v>#REF!</v>
          </cell>
          <cell r="D206">
            <v>1413.667925454489</v>
          </cell>
          <cell r="E206" t="e">
            <v>#REF!</v>
          </cell>
          <cell r="F206" t="e">
            <v>#REF!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 t="e">
            <v>#REF!</v>
          </cell>
          <cell r="M206" t="e">
            <v>#REF!</v>
          </cell>
          <cell r="N206" t="e">
            <v>#REF!</v>
          </cell>
        </row>
        <row r="207">
          <cell r="A207">
            <v>134</v>
          </cell>
          <cell r="B207">
            <v>44986</v>
          </cell>
          <cell r="C207" t="e">
            <v>#REF!</v>
          </cell>
          <cell r="D207">
            <v>1413.667925454489</v>
          </cell>
          <cell r="E207" t="e">
            <v>#REF!</v>
          </cell>
          <cell r="F207" t="e">
            <v>#REF!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 t="e">
            <v>#REF!</v>
          </cell>
          <cell r="M207" t="e">
            <v>#REF!</v>
          </cell>
          <cell r="N207" t="e">
            <v>#REF!</v>
          </cell>
        </row>
        <row r="208">
          <cell r="A208">
            <v>135</v>
          </cell>
          <cell r="B208">
            <v>45017</v>
          </cell>
          <cell r="C208" t="e">
            <v>#REF!</v>
          </cell>
          <cell r="D208">
            <v>1413.667925454489</v>
          </cell>
          <cell r="E208" t="e">
            <v>#REF!</v>
          </cell>
          <cell r="F208" t="e">
            <v>#REF!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 t="e">
            <v>#REF!</v>
          </cell>
          <cell r="M208" t="e">
            <v>#REF!</v>
          </cell>
          <cell r="N208" t="e">
            <v>#REF!</v>
          </cell>
        </row>
        <row r="209">
          <cell r="A209">
            <v>136</v>
          </cell>
          <cell r="B209">
            <v>45047</v>
          </cell>
          <cell r="C209" t="e">
            <v>#REF!</v>
          </cell>
          <cell r="D209">
            <v>1413.667925454489</v>
          </cell>
          <cell r="E209" t="e">
            <v>#REF!</v>
          </cell>
          <cell r="F209" t="e">
            <v>#REF!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 t="e">
            <v>#REF!</v>
          </cell>
          <cell r="M209" t="e">
            <v>#REF!</v>
          </cell>
          <cell r="N209" t="e">
            <v>#REF!</v>
          </cell>
        </row>
        <row r="210">
          <cell r="A210">
            <v>137</v>
          </cell>
          <cell r="B210">
            <v>45078</v>
          </cell>
          <cell r="C210" t="e">
            <v>#REF!</v>
          </cell>
          <cell r="D210">
            <v>1413.667925454489</v>
          </cell>
          <cell r="E210" t="e">
            <v>#REF!</v>
          </cell>
          <cell r="F210" t="e">
            <v>#REF!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 t="e">
            <v>#REF!</v>
          </cell>
          <cell r="M210" t="e">
            <v>#REF!</v>
          </cell>
          <cell r="N210" t="e">
            <v>#REF!</v>
          </cell>
        </row>
        <row r="211">
          <cell r="A211">
            <v>138</v>
          </cell>
          <cell r="B211">
            <v>45108</v>
          </cell>
          <cell r="C211" t="e">
            <v>#REF!</v>
          </cell>
          <cell r="D211">
            <v>1413.667925454489</v>
          </cell>
          <cell r="E211" t="e">
            <v>#REF!</v>
          </cell>
          <cell r="F211" t="e">
            <v>#REF!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 t="e">
            <v>#REF!</v>
          </cell>
          <cell r="M211" t="e">
            <v>#REF!</v>
          </cell>
          <cell r="N211" t="e">
            <v>#REF!</v>
          </cell>
        </row>
        <row r="212">
          <cell r="A212">
            <v>139</v>
          </cell>
          <cell r="B212">
            <v>45139</v>
          </cell>
          <cell r="C212" t="e">
            <v>#REF!</v>
          </cell>
          <cell r="D212">
            <v>1413.667925454489</v>
          </cell>
          <cell r="E212" t="e">
            <v>#REF!</v>
          </cell>
          <cell r="F212" t="e">
            <v>#REF!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 t="e">
            <v>#REF!</v>
          </cell>
          <cell r="M212" t="e">
            <v>#REF!</v>
          </cell>
          <cell r="N212" t="e">
            <v>#REF!</v>
          </cell>
        </row>
        <row r="213">
          <cell r="A213">
            <v>140</v>
          </cell>
          <cell r="B213">
            <v>45170</v>
          </cell>
          <cell r="C213" t="e">
            <v>#REF!</v>
          </cell>
          <cell r="D213">
            <v>1413.667925454489</v>
          </cell>
          <cell r="E213" t="e">
            <v>#REF!</v>
          </cell>
          <cell r="F213" t="e">
            <v>#REF!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 t="e">
            <v>#REF!</v>
          </cell>
          <cell r="M213" t="e">
            <v>#REF!</v>
          </cell>
          <cell r="N213" t="e">
            <v>#REF!</v>
          </cell>
        </row>
        <row r="214">
          <cell r="A214">
            <v>141</v>
          </cell>
          <cell r="B214">
            <v>45200</v>
          </cell>
          <cell r="C214" t="e">
            <v>#REF!</v>
          </cell>
          <cell r="D214">
            <v>1413.667925454489</v>
          </cell>
          <cell r="E214" t="e">
            <v>#REF!</v>
          </cell>
          <cell r="F214" t="e">
            <v>#REF!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 t="e">
            <v>#REF!</v>
          </cell>
          <cell r="M214" t="e">
            <v>#REF!</v>
          </cell>
          <cell r="N214" t="e">
            <v>#REF!</v>
          </cell>
        </row>
        <row r="215">
          <cell r="A215">
            <v>142</v>
          </cell>
          <cell r="B215">
            <v>45231</v>
          </cell>
          <cell r="C215" t="e">
            <v>#REF!</v>
          </cell>
          <cell r="D215">
            <v>1413.667925454489</v>
          </cell>
          <cell r="E215" t="e">
            <v>#REF!</v>
          </cell>
          <cell r="F215" t="e">
            <v>#REF!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 t="e">
            <v>#REF!</v>
          </cell>
          <cell r="M215" t="e">
            <v>#REF!</v>
          </cell>
          <cell r="N215" t="e">
            <v>#REF!</v>
          </cell>
        </row>
        <row r="216">
          <cell r="A216">
            <v>143</v>
          </cell>
          <cell r="B216">
            <v>45261</v>
          </cell>
          <cell r="C216" t="e">
            <v>#REF!</v>
          </cell>
          <cell r="D216">
            <v>1413.667925454489</v>
          </cell>
          <cell r="E216" t="e">
            <v>#REF!</v>
          </cell>
          <cell r="F216" t="e">
            <v>#REF!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 t="e">
            <v>#REF!</v>
          </cell>
          <cell r="M216" t="e">
            <v>#REF!</v>
          </cell>
          <cell r="N216" t="e">
            <v>#REF!</v>
          </cell>
        </row>
        <row r="217">
          <cell r="A217">
            <v>144</v>
          </cell>
          <cell r="B217">
            <v>45292</v>
          </cell>
          <cell r="C217" t="e">
            <v>#REF!</v>
          </cell>
          <cell r="D217">
            <v>1413.667925454489</v>
          </cell>
          <cell r="E217" t="e">
            <v>#REF!</v>
          </cell>
          <cell r="F217" t="e">
            <v>#REF!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 t="e">
            <v>#REF!</v>
          </cell>
          <cell r="M217" t="e">
            <v>#REF!</v>
          </cell>
          <cell r="N217" t="e">
            <v>#REF!</v>
          </cell>
        </row>
        <row r="218">
          <cell r="A218">
            <v>145</v>
          </cell>
          <cell r="B218">
            <v>45323</v>
          </cell>
          <cell r="C218" t="e">
            <v>#REF!</v>
          </cell>
          <cell r="D218">
            <v>1413.667925454489</v>
          </cell>
          <cell r="E218" t="e">
            <v>#REF!</v>
          </cell>
          <cell r="F218" t="e">
            <v>#REF!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 t="e">
            <v>#REF!</v>
          </cell>
          <cell r="M218" t="e">
            <v>#REF!</v>
          </cell>
          <cell r="N218" t="e">
            <v>#REF!</v>
          </cell>
        </row>
        <row r="219">
          <cell r="A219">
            <v>146</v>
          </cell>
          <cell r="B219">
            <v>45352</v>
          </cell>
          <cell r="C219" t="e">
            <v>#REF!</v>
          </cell>
          <cell r="D219">
            <v>1413.667925454489</v>
          </cell>
          <cell r="E219" t="e">
            <v>#REF!</v>
          </cell>
          <cell r="F219" t="e">
            <v>#REF!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 t="e">
            <v>#REF!</v>
          </cell>
          <cell r="M219" t="e">
            <v>#REF!</v>
          </cell>
          <cell r="N219" t="e">
            <v>#REF!</v>
          </cell>
        </row>
        <row r="220">
          <cell r="A220">
            <v>147</v>
          </cell>
          <cell r="B220">
            <v>45383</v>
          </cell>
          <cell r="C220" t="e">
            <v>#REF!</v>
          </cell>
          <cell r="D220">
            <v>1413.667925454489</v>
          </cell>
          <cell r="E220" t="e">
            <v>#REF!</v>
          </cell>
          <cell r="F220" t="e">
            <v>#REF!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 t="e">
            <v>#REF!</v>
          </cell>
          <cell r="M220" t="e">
            <v>#REF!</v>
          </cell>
          <cell r="N220" t="e">
            <v>#REF!</v>
          </cell>
        </row>
        <row r="221">
          <cell r="A221">
            <v>148</v>
          </cell>
          <cell r="B221">
            <v>45413</v>
          </cell>
          <cell r="C221" t="e">
            <v>#REF!</v>
          </cell>
          <cell r="D221">
            <v>1413.667925454489</v>
          </cell>
          <cell r="E221" t="e">
            <v>#REF!</v>
          </cell>
          <cell r="F221" t="e">
            <v>#REF!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 t="e">
            <v>#REF!</v>
          </cell>
          <cell r="M221" t="e">
            <v>#REF!</v>
          </cell>
          <cell r="N221" t="e">
            <v>#REF!</v>
          </cell>
        </row>
        <row r="222">
          <cell r="A222">
            <v>149</v>
          </cell>
          <cell r="B222">
            <v>45444</v>
          </cell>
          <cell r="C222" t="e">
            <v>#REF!</v>
          </cell>
          <cell r="D222">
            <v>1413.667925454489</v>
          </cell>
          <cell r="E222" t="e">
            <v>#REF!</v>
          </cell>
          <cell r="F222" t="e">
            <v>#REF!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 t="e">
            <v>#REF!</v>
          </cell>
          <cell r="M222" t="e">
            <v>#REF!</v>
          </cell>
          <cell r="N222" t="e">
            <v>#REF!</v>
          </cell>
        </row>
        <row r="223">
          <cell r="A223">
            <v>150</v>
          </cell>
          <cell r="B223">
            <v>45474</v>
          </cell>
          <cell r="C223" t="e">
            <v>#REF!</v>
          </cell>
          <cell r="D223">
            <v>1413.667925454489</v>
          </cell>
          <cell r="E223" t="e">
            <v>#REF!</v>
          </cell>
          <cell r="F223" t="e">
            <v>#REF!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 t="e">
            <v>#REF!</v>
          </cell>
          <cell r="M223" t="e">
            <v>#REF!</v>
          </cell>
          <cell r="N223" t="e">
            <v>#REF!</v>
          </cell>
        </row>
        <row r="224">
          <cell r="A224">
            <v>151</v>
          </cell>
          <cell r="B224">
            <v>45505</v>
          </cell>
          <cell r="C224" t="e">
            <v>#REF!</v>
          </cell>
          <cell r="D224">
            <v>1413.667925454489</v>
          </cell>
          <cell r="E224" t="e">
            <v>#REF!</v>
          </cell>
          <cell r="F224" t="e">
            <v>#REF!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 t="e">
            <v>#REF!</v>
          </cell>
          <cell r="M224" t="e">
            <v>#REF!</v>
          </cell>
          <cell r="N224" t="e">
            <v>#REF!</v>
          </cell>
        </row>
        <row r="225">
          <cell r="A225">
            <v>152</v>
          </cell>
          <cell r="B225">
            <v>45536</v>
          </cell>
          <cell r="C225" t="e">
            <v>#REF!</v>
          </cell>
          <cell r="D225">
            <v>1413.667925454489</v>
          </cell>
          <cell r="E225" t="e">
            <v>#REF!</v>
          </cell>
          <cell r="F225" t="e">
            <v>#REF!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 t="e">
            <v>#REF!</v>
          </cell>
          <cell r="M225" t="e">
            <v>#REF!</v>
          </cell>
          <cell r="N225" t="e">
            <v>#REF!</v>
          </cell>
        </row>
        <row r="226">
          <cell r="A226">
            <v>153</v>
          </cell>
          <cell r="B226">
            <v>45566</v>
          </cell>
          <cell r="C226" t="e">
            <v>#REF!</v>
          </cell>
          <cell r="D226">
            <v>1413.667925454489</v>
          </cell>
          <cell r="E226" t="e">
            <v>#REF!</v>
          </cell>
          <cell r="F226" t="e">
            <v>#REF!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 t="e">
            <v>#REF!</v>
          </cell>
          <cell r="M226" t="e">
            <v>#REF!</v>
          </cell>
          <cell r="N226" t="e">
            <v>#REF!</v>
          </cell>
        </row>
        <row r="227">
          <cell r="A227">
            <v>154</v>
          </cell>
          <cell r="B227">
            <v>45597</v>
          </cell>
          <cell r="C227" t="e">
            <v>#REF!</v>
          </cell>
          <cell r="D227">
            <v>1413.667925454489</v>
          </cell>
          <cell r="E227" t="e">
            <v>#REF!</v>
          </cell>
          <cell r="F227" t="e">
            <v>#REF!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 t="e">
            <v>#REF!</v>
          </cell>
          <cell r="M227" t="e">
            <v>#REF!</v>
          </cell>
          <cell r="N227" t="e">
            <v>#REF!</v>
          </cell>
        </row>
        <row r="228">
          <cell r="A228">
            <v>155</v>
          </cell>
          <cell r="B228">
            <v>45627</v>
          </cell>
          <cell r="C228" t="e">
            <v>#REF!</v>
          </cell>
          <cell r="D228">
            <v>1413.667925454489</v>
          </cell>
          <cell r="E228" t="e">
            <v>#REF!</v>
          </cell>
          <cell r="F228" t="e">
            <v>#REF!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 t="e">
            <v>#REF!</v>
          </cell>
          <cell r="M228" t="e">
            <v>#REF!</v>
          </cell>
          <cell r="N228" t="e">
            <v>#REF!</v>
          </cell>
        </row>
        <row r="229">
          <cell r="A229">
            <v>156</v>
          </cell>
          <cell r="B229">
            <v>45658</v>
          </cell>
          <cell r="C229" t="e">
            <v>#REF!</v>
          </cell>
          <cell r="D229">
            <v>1413.667925454489</v>
          </cell>
          <cell r="E229" t="e">
            <v>#REF!</v>
          </cell>
          <cell r="F229" t="e">
            <v>#REF!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 t="e">
            <v>#REF!</v>
          </cell>
          <cell r="M229" t="e">
            <v>#REF!</v>
          </cell>
          <cell r="N229" t="e">
            <v>#REF!</v>
          </cell>
        </row>
        <row r="230">
          <cell r="A230">
            <v>157</v>
          </cell>
          <cell r="B230">
            <v>45689</v>
          </cell>
          <cell r="C230" t="e">
            <v>#REF!</v>
          </cell>
          <cell r="D230">
            <v>1413.667925454489</v>
          </cell>
          <cell r="E230" t="e">
            <v>#REF!</v>
          </cell>
          <cell r="F230" t="e">
            <v>#REF!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 t="e">
            <v>#REF!</v>
          </cell>
          <cell r="M230" t="e">
            <v>#REF!</v>
          </cell>
          <cell r="N230" t="e">
            <v>#REF!</v>
          </cell>
        </row>
        <row r="231">
          <cell r="A231">
            <v>158</v>
          </cell>
          <cell r="B231">
            <v>45717</v>
          </cell>
          <cell r="C231" t="e">
            <v>#REF!</v>
          </cell>
          <cell r="D231">
            <v>1413.667925454489</v>
          </cell>
          <cell r="E231" t="e">
            <v>#REF!</v>
          </cell>
          <cell r="F231" t="e">
            <v>#REF!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 t="e">
            <v>#REF!</v>
          </cell>
          <cell r="M231" t="e">
            <v>#REF!</v>
          </cell>
          <cell r="N231" t="e">
            <v>#REF!</v>
          </cell>
        </row>
        <row r="232">
          <cell r="A232">
            <v>159</v>
          </cell>
          <cell r="B232">
            <v>45748</v>
          </cell>
          <cell r="C232" t="e">
            <v>#REF!</v>
          </cell>
          <cell r="D232">
            <v>1413.667925454489</v>
          </cell>
          <cell r="E232" t="e">
            <v>#REF!</v>
          </cell>
          <cell r="F232" t="e">
            <v>#REF!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 t="e">
            <v>#REF!</v>
          </cell>
          <cell r="M232" t="e">
            <v>#REF!</v>
          </cell>
          <cell r="N232" t="e">
            <v>#REF!</v>
          </cell>
        </row>
        <row r="233">
          <cell r="A233">
            <v>160</v>
          </cell>
          <cell r="B233">
            <v>45778</v>
          </cell>
          <cell r="C233" t="e">
            <v>#REF!</v>
          </cell>
          <cell r="D233">
            <v>1413.667925454489</v>
          </cell>
          <cell r="E233" t="e">
            <v>#REF!</v>
          </cell>
          <cell r="F233" t="e">
            <v>#REF!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 t="e">
            <v>#REF!</v>
          </cell>
          <cell r="M233" t="e">
            <v>#REF!</v>
          </cell>
          <cell r="N233" t="e">
            <v>#REF!</v>
          </cell>
        </row>
        <row r="234">
          <cell r="A234">
            <v>161</v>
          </cell>
          <cell r="B234">
            <v>45809</v>
          </cell>
          <cell r="C234" t="e">
            <v>#REF!</v>
          </cell>
          <cell r="D234">
            <v>1413.667925454489</v>
          </cell>
          <cell r="E234" t="e">
            <v>#REF!</v>
          </cell>
          <cell r="F234" t="e">
            <v>#REF!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 t="e">
            <v>#REF!</v>
          </cell>
          <cell r="M234" t="e">
            <v>#REF!</v>
          </cell>
          <cell r="N234" t="e">
            <v>#REF!</v>
          </cell>
        </row>
        <row r="235">
          <cell r="A235">
            <v>162</v>
          </cell>
          <cell r="B235">
            <v>45839</v>
          </cell>
          <cell r="C235" t="e">
            <v>#REF!</v>
          </cell>
          <cell r="D235">
            <v>1413.667925454489</v>
          </cell>
          <cell r="E235" t="e">
            <v>#REF!</v>
          </cell>
          <cell r="F235" t="e">
            <v>#REF!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 t="e">
            <v>#REF!</v>
          </cell>
          <cell r="M235" t="e">
            <v>#REF!</v>
          </cell>
          <cell r="N235" t="e">
            <v>#REF!</v>
          </cell>
        </row>
        <row r="236">
          <cell r="A236">
            <v>163</v>
          </cell>
          <cell r="B236">
            <v>45870</v>
          </cell>
          <cell r="C236" t="e">
            <v>#REF!</v>
          </cell>
          <cell r="D236">
            <v>1413.667925454489</v>
          </cell>
          <cell r="E236" t="e">
            <v>#REF!</v>
          </cell>
          <cell r="F236" t="e">
            <v>#REF!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 t="e">
            <v>#REF!</v>
          </cell>
          <cell r="M236" t="e">
            <v>#REF!</v>
          </cell>
          <cell r="N236" t="e">
            <v>#REF!</v>
          </cell>
        </row>
        <row r="237">
          <cell r="A237">
            <v>164</v>
          </cell>
          <cell r="B237">
            <v>45901</v>
          </cell>
          <cell r="C237" t="e">
            <v>#REF!</v>
          </cell>
          <cell r="D237">
            <v>1413.667925454489</v>
          </cell>
          <cell r="E237" t="e">
            <v>#REF!</v>
          </cell>
          <cell r="F237" t="e">
            <v>#REF!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 t="e">
            <v>#REF!</v>
          </cell>
          <cell r="M237" t="e">
            <v>#REF!</v>
          </cell>
          <cell r="N237" t="e">
            <v>#REF!</v>
          </cell>
        </row>
        <row r="238">
          <cell r="A238">
            <v>165</v>
          </cell>
          <cell r="B238">
            <v>45931</v>
          </cell>
          <cell r="C238" t="e">
            <v>#REF!</v>
          </cell>
          <cell r="D238">
            <v>1413.667925454489</v>
          </cell>
          <cell r="E238" t="e">
            <v>#REF!</v>
          </cell>
          <cell r="F238" t="e">
            <v>#REF!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 t="e">
            <v>#REF!</v>
          </cell>
          <cell r="M238" t="e">
            <v>#REF!</v>
          </cell>
          <cell r="N238" t="e">
            <v>#REF!</v>
          </cell>
        </row>
        <row r="239">
          <cell r="A239">
            <v>166</v>
          </cell>
          <cell r="B239">
            <v>45962</v>
          </cell>
          <cell r="C239" t="e">
            <v>#REF!</v>
          </cell>
          <cell r="D239">
            <v>1413.667925454489</v>
          </cell>
          <cell r="E239" t="e">
            <v>#REF!</v>
          </cell>
          <cell r="F239" t="e">
            <v>#REF!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 t="e">
            <v>#REF!</v>
          </cell>
          <cell r="M239" t="e">
            <v>#REF!</v>
          </cell>
          <cell r="N239" t="e">
            <v>#REF!</v>
          </cell>
        </row>
        <row r="240">
          <cell r="A240">
            <v>167</v>
          </cell>
          <cell r="B240">
            <v>45992</v>
          </cell>
          <cell r="C240" t="e">
            <v>#REF!</v>
          </cell>
          <cell r="D240">
            <v>1413.667925454489</v>
          </cell>
          <cell r="E240" t="e">
            <v>#REF!</v>
          </cell>
          <cell r="F240" t="e">
            <v>#REF!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 t="e">
            <v>#REF!</v>
          </cell>
          <cell r="M240" t="e">
            <v>#REF!</v>
          </cell>
          <cell r="N240" t="e">
            <v>#REF!</v>
          </cell>
        </row>
        <row r="241">
          <cell r="A241">
            <v>168</v>
          </cell>
          <cell r="B241">
            <v>46023</v>
          </cell>
          <cell r="C241" t="e">
            <v>#REF!</v>
          </cell>
          <cell r="D241">
            <v>1413.667925454489</v>
          </cell>
          <cell r="E241" t="e">
            <v>#REF!</v>
          </cell>
          <cell r="F241" t="e">
            <v>#REF!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 t="e">
            <v>#REF!</v>
          </cell>
          <cell r="M241" t="e">
            <v>#REF!</v>
          </cell>
          <cell r="N241" t="e">
            <v>#REF!</v>
          </cell>
        </row>
        <row r="242">
          <cell r="A242">
            <v>169</v>
          </cell>
          <cell r="B242">
            <v>46054</v>
          </cell>
          <cell r="C242" t="e">
            <v>#REF!</v>
          </cell>
          <cell r="D242">
            <v>1413.667925454489</v>
          </cell>
          <cell r="E242" t="e">
            <v>#REF!</v>
          </cell>
          <cell r="F242" t="e">
            <v>#REF!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 t="e">
            <v>#REF!</v>
          </cell>
          <cell r="M242" t="e">
            <v>#REF!</v>
          </cell>
          <cell r="N242" t="e">
            <v>#REF!</v>
          </cell>
        </row>
        <row r="243">
          <cell r="A243">
            <v>170</v>
          </cell>
          <cell r="B243">
            <v>46082</v>
          </cell>
          <cell r="C243" t="e">
            <v>#REF!</v>
          </cell>
          <cell r="D243">
            <v>1413.667925454489</v>
          </cell>
          <cell r="E243" t="e">
            <v>#REF!</v>
          </cell>
          <cell r="F243" t="e">
            <v>#REF!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 t="e">
            <v>#REF!</v>
          </cell>
          <cell r="M243" t="e">
            <v>#REF!</v>
          </cell>
          <cell r="N243" t="e">
            <v>#REF!</v>
          </cell>
        </row>
        <row r="244">
          <cell r="A244">
            <v>171</v>
          </cell>
          <cell r="B244">
            <v>46113</v>
          </cell>
          <cell r="C244" t="e">
            <v>#REF!</v>
          </cell>
          <cell r="D244">
            <v>1413.667925454489</v>
          </cell>
          <cell r="E244" t="e">
            <v>#REF!</v>
          </cell>
          <cell r="F244" t="e">
            <v>#REF!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 t="e">
            <v>#REF!</v>
          </cell>
          <cell r="M244" t="e">
            <v>#REF!</v>
          </cell>
          <cell r="N244" t="e">
            <v>#REF!</v>
          </cell>
        </row>
        <row r="245">
          <cell r="A245">
            <v>172</v>
          </cell>
          <cell r="B245">
            <v>46143</v>
          </cell>
          <cell r="C245" t="e">
            <v>#REF!</v>
          </cell>
          <cell r="D245">
            <v>1413.667925454489</v>
          </cell>
          <cell r="E245" t="e">
            <v>#REF!</v>
          </cell>
          <cell r="F245" t="e">
            <v>#REF!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 t="e">
            <v>#REF!</v>
          </cell>
          <cell r="M245" t="e">
            <v>#REF!</v>
          </cell>
          <cell r="N245" t="e">
            <v>#REF!</v>
          </cell>
        </row>
        <row r="246">
          <cell r="A246">
            <v>173</v>
          </cell>
          <cell r="B246">
            <v>46174</v>
          </cell>
          <cell r="C246" t="e">
            <v>#REF!</v>
          </cell>
          <cell r="D246">
            <v>1413.667925454489</v>
          </cell>
          <cell r="E246" t="e">
            <v>#REF!</v>
          </cell>
          <cell r="F246" t="e">
            <v>#REF!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 t="e">
            <v>#REF!</v>
          </cell>
          <cell r="M246" t="e">
            <v>#REF!</v>
          </cell>
          <cell r="N246" t="e">
            <v>#REF!</v>
          </cell>
        </row>
        <row r="247">
          <cell r="A247">
            <v>174</v>
          </cell>
          <cell r="B247">
            <v>46204</v>
          </cell>
          <cell r="C247" t="e">
            <v>#REF!</v>
          </cell>
          <cell r="D247">
            <v>1413.667925454489</v>
          </cell>
          <cell r="E247" t="e">
            <v>#REF!</v>
          </cell>
          <cell r="F247" t="e">
            <v>#REF!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 t="e">
            <v>#REF!</v>
          </cell>
          <cell r="M247" t="e">
            <v>#REF!</v>
          </cell>
          <cell r="N247" t="e">
            <v>#REF!</v>
          </cell>
        </row>
        <row r="248">
          <cell r="A248">
            <v>175</v>
          </cell>
          <cell r="B248">
            <v>46235</v>
          </cell>
          <cell r="C248" t="e">
            <v>#REF!</v>
          </cell>
          <cell r="D248">
            <v>1413.667925454489</v>
          </cell>
          <cell r="E248" t="e">
            <v>#REF!</v>
          </cell>
          <cell r="F248" t="e">
            <v>#REF!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 t="e">
            <v>#REF!</v>
          </cell>
          <cell r="M248" t="e">
            <v>#REF!</v>
          </cell>
          <cell r="N248" t="e">
            <v>#REF!</v>
          </cell>
        </row>
        <row r="249">
          <cell r="A249">
            <v>176</v>
          </cell>
          <cell r="B249">
            <v>46266</v>
          </cell>
          <cell r="C249" t="e">
            <v>#REF!</v>
          </cell>
          <cell r="D249">
            <v>1413.667925454489</v>
          </cell>
          <cell r="E249" t="e">
            <v>#REF!</v>
          </cell>
          <cell r="F249" t="e">
            <v>#REF!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 t="e">
            <v>#REF!</v>
          </cell>
          <cell r="M249" t="e">
            <v>#REF!</v>
          </cell>
          <cell r="N249" t="e">
            <v>#REF!</v>
          </cell>
        </row>
        <row r="250">
          <cell r="A250">
            <v>177</v>
          </cell>
          <cell r="B250">
            <v>46296</v>
          </cell>
          <cell r="C250" t="e">
            <v>#REF!</v>
          </cell>
          <cell r="D250">
            <v>1413.667925454489</v>
          </cell>
          <cell r="E250" t="e">
            <v>#REF!</v>
          </cell>
          <cell r="F250" t="e">
            <v>#REF!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 t="e">
            <v>#REF!</v>
          </cell>
          <cell r="M250" t="e">
            <v>#REF!</v>
          </cell>
          <cell r="N250" t="e">
            <v>#REF!</v>
          </cell>
        </row>
        <row r="251">
          <cell r="A251">
            <v>178</v>
          </cell>
          <cell r="B251">
            <v>46327</v>
          </cell>
          <cell r="C251" t="e">
            <v>#REF!</v>
          </cell>
          <cell r="D251">
            <v>1413.667925454489</v>
          </cell>
          <cell r="E251" t="e">
            <v>#REF!</v>
          </cell>
          <cell r="F251" t="e">
            <v>#REF!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 t="e">
            <v>#REF!</v>
          </cell>
          <cell r="M251" t="e">
            <v>#REF!</v>
          </cell>
          <cell r="N251" t="e">
            <v>#REF!</v>
          </cell>
        </row>
        <row r="252">
          <cell r="A252">
            <v>179</v>
          </cell>
          <cell r="B252">
            <v>46357</v>
          </cell>
          <cell r="C252" t="e">
            <v>#REF!</v>
          </cell>
          <cell r="D252">
            <v>1413.667925454489</v>
          </cell>
          <cell r="E252" t="e">
            <v>#REF!</v>
          </cell>
          <cell r="F252" t="e">
            <v>#REF!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 t="e">
            <v>#REF!</v>
          </cell>
          <cell r="M252" t="e">
            <v>#REF!</v>
          </cell>
          <cell r="N252" t="e">
            <v>#REF!</v>
          </cell>
        </row>
        <row r="253">
          <cell r="A253">
            <v>180</v>
          </cell>
          <cell r="B253">
            <v>46388</v>
          </cell>
          <cell r="C253" t="e">
            <v>#REF!</v>
          </cell>
          <cell r="D253">
            <v>1413.667925454489</v>
          </cell>
          <cell r="E253" t="e">
            <v>#REF!</v>
          </cell>
          <cell r="F253" t="e">
            <v>#REF!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 t="e">
            <v>#REF!</v>
          </cell>
          <cell r="M253" t="e">
            <v>#REF!</v>
          </cell>
          <cell r="N253" t="e">
            <v>#REF!</v>
          </cell>
        </row>
        <row r="254">
          <cell r="A254">
            <v>181</v>
          </cell>
          <cell r="B254">
            <v>46419</v>
          </cell>
          <cell r="C254" t="e">
            <v>#REF!</v>
          </cell>
          <cell r="D254">
            <v>1413.667925454489</v>
          </cell>
          <cell r="E254" t="e">
            <v>#REF!</v>
          </cell>
          <cell r="F254" t="e">
            <v>#REF!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 t="e">
            <v>#REF!</v>
          </cell>
          <cell r="M254" t="e">
            <v>#REF!</v>
          </cell>
          <cell r="N254" t="e">
            <v>#REF!</v>
          </cell>
        </row>
        <row r="255">
          <cell r="A255">
            <v>182</v>
          </cell>
          <cell r="B255">
            <v>46447</v>
          </cell>
          <cell r="C255" t="e">
            <v>#REF!</v>
          </cell>
          <cell r="D255">
            <v>1413.667925454489</v>
          </cell>
          <cell r="E255" t="e">
            <v>#REF!</v>
          </cell>
          <cell r="F255" t="e">
            <v>#REF!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 t="e">
            <v>#REF!</v>
          </cell>
          <cell r="M255" t="e">
            <v>#REF!</v>
          </cell>
          <cell r="N255" t="e">
            <v>#REF!</v>
          </cell>
        </row>
        <row r="256">
          <cell r="A256">
            <v>183</v>
          </cell>
          <cell r="B256">
            <v>46478</v>
          </cell>
          <cell r="C256" t="e">
            <v>#REF!</v>
          </cell>
          <cell r="D256">
            <v>1413.667925454489</v>
          </cell>
          <cell r="E256" t="e">
            <v>#REF!</v>
          </cell>
          <cell r="F256" t="e">
            <v>#REF!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 t="e">
            <v>#REF!</v>
          </cell>
          <cell r="M256" t="e">
            <v>#REF!</v>
          </cell>
          <cell r="N256" t="e">
            <v>#REF!</v>
          </cell>
        </row>
        <row r="257">
          <cell r="A257">
            <v>184</v>
          </cell>
          <cell r="B257">
            <v>46508</v>
          </cell>
          <cell r="C257" t="e">
            <v>#REF!</v>
          </cell>
          <cell r="D257">
            <v>1413.667925454489</v>
          </cell>
          <cell r="E257" t="e">
            <v>#REF!</v>
          </cell>
          <cell r="F257" t="e">
            <v>#REF!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 t="e">
            <v>#REF!</v>
          </cell>
          <cell r="M257" t="e">
            <v>#REF!</v>
          </cell>
          <cell r="N257" t="e">
            <v>#REF!</v>
          </cell>
        </row>
        <row r="258">
          <cell r="A258">
            <v>185</v>
          </cell>
          <cell r="B258">
            <v>46539</v>
          </cell>
          <cell r="C258" t="e">
            <v>#REF!</v>
          </cell>
          <cell r="D258">
            <v>1413.667925454489</v>
          </cell>
          <cell r="E258" t="e">
            <v>#REF!</v>
          </cell>
          <cell r="F258" t="e">
            <v>#REF!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 t="e">
            <v>#REF!</v>
          </cell>
          <cell r="M258" t="e">
            <v>#REF!</v>
          </cell>
          <cell r="N258" t="e">
            <v>#REF!</v>
          </cell>
        </row>
        <row r="259">
          <cell r="A259">
            <v>186</v>
          </cell>
          <cell r="B259">
            <v>46569</v>
          </cell>
          <cell r="C259" t="e">
            <v>#REF!</v>
          </cell>
          <cell r="D259">
            <v>1413.667925454489</v>
          </cell>
          <cell r="E259" t="e">
            <v>#REF!</v>
          </cell>
          <cell r="F259" t="e">
            <v>#REF!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 t="e">
            <v>#REF!</v>
          </cell>
          <cell r="M259" t="e">
            <v>#REF!</v>
          </cell>
          <cell r="N259" t="e">
            <v>#REF!</v>
          </cell>
        </row>
        <row r="260">
          <cell r="A260">
            <v>187</v>
          </cell>
          <cell r="B260">
            <v>46600</v>
          </cell>
          <cell r="C260" t="e">
            <v>#REF!</v>
          </cell>
          <cell r="D260">
            <v>1413.667925454489</v>
          </cell>
          <cell r="E260" t="e">
            <v>#REF!</v>
          </cell>
          <cell r="F260" t="e">
            <v>#REF!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 t="e">
            <v>#REF!</v>
          </cell>
          <cell r="M260" t="e">
            <v>#REF!</v>
          </cell>
          <cell r="N260" t="e">
            <v>#REF!</v>
          </cell>
        </row>
        <row r="261">
          <cell r="A261">
            <v>188</v>
          </cell>
          <cell r="B261">
            <v>46631</v>
          </cell>
          <cell r="C261" t="e">
            <v>#REF!</v>
          </cell>
          <cell r="D261">
            <v>1413.667925454489</v>
          </cell>
          <cell r="E261" t="e">
            <v>#REF!</v>
          </cell>
          <cell r="F261" t="e">
            <v>#REF!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 t="e">
            <v>#REF!</v>
          </cell>
          <cell r="M261" t="e">
            <v>#REF!</v>
          </cell>
          <cell r="N261" t="e">
            <v>#REF!</v>
          </cell>
        </row>
        <row r="262">
          <cell r="A262">
            <v>189</v>
          </cell>
          <cell r="B262">
            <v>46661</v>
          </cell>
          <cell r="C262" t="e">
            <v>#REF!</v>
          </cell>
          <cell r="D262">
            <v>1413.667925454489</v>
          </cell>
          <cell r="E262" t="e">
            <v>#REF!</v>
          </cell>
          <cell r="F262" t="e">
            <v>#REF!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 t="e">
            <v>#REF!</v>
          </cell>
          <cell r="M262" t="e">
            <v>#REF!</v>
          </cell>
          <cell r="N262" t="e">
            <v>#REF!</v>
          </cell>
        </row>
        <row r="263">
          <cell r="A263">
            <v>190</v>
          </cell>
          <cell r="B263">
            <v>46692</v>
          </cell>
          <cell r="C263" t="e">
            <v>#REF!</v>
          </cell>
          <cell r="D263">
            <v>1413.667925454489</v>
          </cell>
          <cell r="E263" t="e">
            <v>#REF!</v>
          </cell>
          <cell r="F263" t="e">
            <v>#REF!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 t="e">
            <v>#REF!</v>
          </cell>
          <cell r="M263" t="e">
            <v>#REF!</v>
          </cell>
          <cell r="N263" t="e">
            <v>#REF!</v>
          </cell>
        </row>
        <row r="264">
          <cell r="A264">
            <v>191</v>
          </cell>
          <cell r="B264">
            <v>46722</v>
          </cell>
          <cell r="C264" t="e">
            <v>#REF!</v>
          </cell>
          <cell r="D264">
            <v>1413.667925454489</v>
          </cell>
          <cell r="E264" t="e">
            <v>#REF!</v>
          </cell>
          <cell r="F264" t="e">
            <v>#REF!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 t="e">
            <v>#REF!</v>
          </cell>
          <cell r="M264" t="e">
            <v>#REF!</v>
          </cell>
          <cell r="N264" t="e">
            <v>#REF!</v>
          </cell>
        </row>
        <row r="265">
          <cell r="A265">
            <v>192</v>
          </cell>
          <cell r="B265">
            <v>46753</v>
          </cell>
          <cell r="C265" t="e">
            <v>#REF!</v>
          </cell>
          <cell r="D265">
            <v>1413.667925454489</v>
          </cell>
          <cell r="E265" t="e">
            <v>#REF!</v>
          </cell>
          <cell r="F265" t="e">
            <v>#REF!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 t="e">
            <v>#REF!</v>
          </cell>
          <cell r="M265" t="e">
            <v>#REF!</v>
          </cell>
          <cell r="N265" t="e">
            <v>#REF!</v>
          </cell>
        </row>
        <row r="266">
          <cell r="A266">
            <v>193</v>
          </cell>
          <cell r="B266">
            <v>46784</v>
          </cell>
          <cell r="C266" t="e">
            <v>#REF!</v>
          </cell>
          <cell r="D266">
            <v>1413.667925454489</v>
          </cell>
          <cell r="E266" t="e">
            <v>#REF!</v>
          </cell>
          <cell r="F266" t="e">
            <v>#REF!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 t="e">
            <v>#REF!</v>
          </cell>
          <cell r="M266" t="e">
            <v>#REF!</v>
          </cell>
          <cell r="N266" t="e">
            <v>#REF!</v>
          </cell>
        </row>
        <row r="267">
          <cell r="A267">
            <v>194</v>
          </cell>
          <cell r="B267">
            <v>46813</v>
          </cell>
          <cell r="C267" t="e">
            <v>#REF!</v>
          </cell>
          <cell r="D267">
            <v>1413.667925454489</v>
          </cell>
          <cell r="E267" t="e">
            <v>#REF!</v>
          </cell>
          <cell r="F267" t="e">
            <v>#REF!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 t="e">
            <v>#REF!</v>
          </cell>
          <cell r="M267" t="e">
            <v>#REF!</v>
          </cell>
          <cell r="N267" t="e">
            <v>#REF!</v>
          </cell>
        </row>
        <row r="268">
          <cell r="A268">
            <v>195</v>
          </cell>
          <cell r="B268">
            <v>46844</v>
          </cell>
          <cell r="C268" t="e">
            <v>#REF!</v>
          </cell>
          <cell r="D268">
            <v>1413.667925454489</v>
          </cell>
          <cell r="E268" t="e">
            <v>#REF!</v>
          </cell>
          <cell r="F268" t="e">
            <v>#REF!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 t="e">
            <v>#REF!</v>
          </cell>
          <cell r="M268" t="e">
            <v>#REF!</v>
          </cell>
          <cell r="N268" t="e">
            <v>#REF!</v>
          </cell>
        </row>
        <row r="269">
          <cell r="A269">
            <v>196</v>
          </cell>
          <cell r="B269">
            <v>46874</v>
          </cell>
          <cell r="C269" t="e">
            <v>#REF!</v>
          </cell>
          <cell r="D269">
            <v>1413.667925454489</v>
          </cell>
          <cell r="E269" t="e">
            <v>#REF!</v>
          </cell>
          <cell r="F269" t="e">
            <v>#REF!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 t="e">
            <v>#REF!</v>
          </cell>
          <cell r="M269" t="e">
            <v>#REF!</v>
          </cell>
          <cell r="N269" t="e">
            <v>#REF!</v>
          </cell>
        </row>
        <row r="270">
          <cell r="A270">
            <v>197</v>
          </cell>
          <cell r="B270">
            <v>46905</v>
          </cell>
          <cell r="C270" t="e">
            <v>#REF!</v>
          </cell>
          <cell r="D270">
            <v>1413.667925454489</v>
          </cell>
          <cell r="E270" t="e">
            <v>#REF!</v>
          </cell>
          <cell r="F270" t="e">
            <v>#REF!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 t="e">
            <v>#REF!</v>
          </cell>
          <cell r="M270" t="e">
            <v>#REF!</v>
          </cell>
          <cell r="N270" t="e">
            <v>#REF!</v>
          </cell>
        </row>
        <row r="271">
          <cell r="A271">
            <v>198</v>
          </cell>
          <cell r="B271">
            <v>46935</v>
          </cell>
          <cell r="C271" t="e">
            <v>#REF!</v>
          </cell>
          <cell r="D271">
            <v>1413.667925454489</v>
          </cell>
          <cell r="E271" t="e">
            <v>#REF!</v>
          </cell>
          <cell r="F271" t="e">
            <v>#REF!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 t="e">
            <v>#REF!</v>
          </cell>
          <cell r="M271" t="e">
            <v>#REF!</v>
          </cell>
          <cell r="N271" t="e">
            <v>#REF!</v>
          </cell>
        </row>
        <row r="272">
          <cell r="A272">
            <v>199</v>
          </cell>
          <cell r="B272">
            <v>46966</v>
          </cell>
          <cell r="C272" t="e">
            <v>#REF!</v>
          </cell>
          <cell r="D272">
            <v>1413.667925454489</v>
          </cell>
          <cell r="E272" t="e">
            <v>#REF!</v>
          </cell>
          <cell r="F272" t="e">
            <v>#REF!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 t="e">
            <v>#REF!</v>
          </cell>
          <cell r="M272" t="e">
            <v>#REF!</v>
          </cell>
          <cell r="N272" t="e">
            <v>#REF!</v>
          </cell>
        </row>
        <row r="273">
          <cell r="A273">
            <v>200</v>
          </cell>
          <cell r="B273">
            <v>46997</v>
          </cell>
          <cell r="C273" t="e">
            <v>#REF!</v>
          </cell>
          <cell r="D273">
            <v>1413.667925454489</v>
          </cell>
          <cell r="E273" t="e">
            <v>#REF!</v>
          </cell>
          <cell r="F273" t="e">
            <v>#REF!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 t="e">
            <v>#REF!</v>
          </cell>
          <cell r="M273" t="e">
            <v>#REF!</v>
          </cell>
          <cell r="N273" t="e">
            <v>#REF!</v>
          </cell>
        </row>
        <row r="274">
          <cell r="A274">
            <v>201</v>
          </cell>
          <cell r="B274">
            <v>47027</v>
          </cell>
          <cell r="C274" t="e">
            <v>#REF!</v>
          </cell>
          <cell r="D274">
            <v>1413.667925454489</v>
          </cell>
          <cell r="E274" t="e">
            <v>#REF!</v>
          </cell>
          <cell r="F274" t="e">
            <v>#REF!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 t="e">
            <v>#REF!</v>
          </cell>
          <cell r="M274" t="e">
            <v>#REF!</v>
          </cell>
          <cell r="N274" t="e">
            <v>#REF!</v>
          </cell>
        </row>
        <row r="275">
          <cell r="A275">
            <v>202</v>
          </cell>
          <cell r="B275">
            <v>47058</v>
          </cell>
          <cell r="C275" t="e">
            <v>#REF!</v>
          </cell>
          <cell r="D275">
            <v>1413.667925454489</v>
          </cell>
          <cell r="E275" t="e">
            <v>#REF!</v>
          </cell>
          <cell r="F275" t="e">
            <v>#REF!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 t="e">
            <v>#REF!</v>
          </cell>
          <cell r="M275" t="e">
            <v>#REF!</v>
          </cell>
          <cell r="N275" t="e">
            <v>#REF!</v>
          </cell>
        </row>
        <row r="276">
          <cell r="A276">
            <v>203</v>
          </cell>
          <cell r="B276">
            <v>47088</v>
          </cell>
          <cell r="C276" t="e">
            <v>#REF!</v>
          </cell>
          <cell r="D276">
            <v>1413.667925454489</v>
          </cell>
          <cell r="E276" t="e">
            <v>#REF!</v>
          </cell>
          <cell r="F276" t="e">
            <v>#REF!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 t="e">
            <v>#REF!</v>
          </cell>
          <cell r="M276" t="e">
            <v>#REF!</v>
          </cell>
          <cell r="N276" t="e">
            <v>#REF!</v>
          </cell>
        </row>
        <row r="277">
          <cell r="A277">
            <v>204</v>
          </cell>
          <cell r="B277">
            <v>47119</v>
          </cell>
          <cell r="C277" t="e">
            <v>#REF!</v>
          </cell>
          <cell r="D277">
            <v>1413.667925454489</v>
          </cell>
          <cell r="E277" t="e">
            <v>#REF!</v>
          </cell>
          <cell r="F277" t="e">
            <v>#REF!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 t="e">
            <v>#REF!</v>
          </cell>
          <cell r="M277" t="e">
            <v>#REF!</v>
          </cell>
          <cell r="N277" t="e">
            <v>#REF!</v>
          </cell>
        </row>
        <row r="278">
          <cell r="A278">
            <v>205</v>
          </cell>
          <cell r="B278">
            <v>47150</v>
          </cell>
          <cell r="C278" t="e">
            <v>#REF!</v>
          </cell>
          <cell r="D278">
            <v>1413.667925454489</v>
          </cell>
          <cell r="E278" t="e">
            <v>#REF!</v>
          </cell>
          <cell r="F278" t="e">
            <v>#REF!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 t="e">
            <v>#REF!</v>
          </cell>
          <cell r="M278" t="e">
            <v>#REF!</v>
          </cell>
          <cell r="N278" t="e">
            <v>#REF!</v>
          </cell>
        </row>
        <row r="279">
          <cell r="A279">
            <v>206</v>
          </cell>
          <cell r="B279">
            <v>47178</v>
          </cell>
          <cell r="C279" t="e">
            <v>#REF!</v>
          </cell>
          <cell r="D279">
            <v>1413.667925454489</v>
          </cell>
          <cell r="E279" t="e">
            <v>#REF!</v>
          </cell>
          <cell r="F279" t="e">
            <v>#REF!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 t="e">
            <v>#REF!</v>
          </cell>
          <cell r="M279" t="e">
            <v>#REF!</v>
          </cell>
          <cell r="N279" t="e">
            <v>#REF!</v>
          </cell>
        </row>
        <row r="280">
          <cell r="A280">
            <v>207</v>
          </cell>
          <cell r="B280">
            <v>47209</v>
          </cell>
          <cell r="C280" t="e">
            <v>#REF!</v>
          </cell>
          <cell r="D280">
            <v>1413.667925454489</v>
          </cell>
          <cell r="E280" t="e">
            <v>#REF!</v>
          </cell>
          <cell r="F280" t="e">
            <v>#REF!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 t="e">
            <v>#REF!</v>
          </cell>
          <cell r="M280" t="e">
            <v>#REF!</v>
          </cell>
          <cell r="N280" t="e">
            <v>#REF!</v>
          </cell>
        </row>
        <row r="281">
          <cell r="A281">
            <v>208</v>
          </cell>
          <cell r="B281">
            <v>47239</v>
          </cell>
          <cell r="C281" t="e">
            <v>#REF!</v>
          </cell>
          <cell r="D281">
            <v>1413.667925454489</v>
          </cell>
          <cell r="E281" t="e">
            <v>#REF!</v>
          </cell>
          <cell r="F281" t="e">
            <v>#REF!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 t="e">
            <v>#REF!</v>
          </cell>
          <cell r="M281" t="e">
            <v>#REF!</v>
          </cell>
          <cell r="N281" t="e">
            <v>#REF!</v>
          </cell>
        </row>
        <row r="282">
          <cell r="A282">
            <v>209</v>
          </cell>
          <cell r="B282">
            <v>47270</v>
          </cell>
          <cell r="C282" t="e">
            <v>#REF!</v>
          </cell>
          <cell r="D282">
            <v>1413.667925454489</v>
          </cell>
          <cell r="E282" t="e">
            <v>#REF!</v>
          </cell>
          <cell r="F282" t="e">
            <v>#REF!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 t="e">
            <v>#REF!</v>
          </cell>
          <cell r="M282" t="e">
            <v>#REF!</v>
          </cell>
          <cell r="N282" t="e">
            <v>#REF!</v>
          </cell>
        </row>
        <row r="283">
          <cell r="A283">
            <v>210</v>
          </cell>
          <cell r="B283">
            <v>47300</v>
          </cell>
          <cell r="C283" t="e">
            <v>#REF!</v>
          </cell>
          <cell r="D283">
            <v>1413.667925454489</v>
          </cell>
          <cell r="E283" t="e">
            <v>#REF!</v>
          </cell>
          <cell r="F283" t="e">
            <v>#REF!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 t="e">
            <v>#REF!</v>
          </cell>
          <cell r="M283" t="e">
            <v>#REF!</v>
          </cell>
          <cell r="N283" t="e">
            <v>#REF!</v>
          </cell>
        </row>
        <row r="284">
          <cell r="A284">
            <v>211</v>
          </cell>
          <cell r="B284">
            <v>47331</v>
          </cell>
          <cell r="C284" t="e">
            <v>#REF!</v>
          </cell>
          <cell r="D284">
            <v>1413.667925454489</v>
          </cell>
          <cell r="E284" t="e">
            <v>#REF!</v>
          </cell>
          <cell r="F284" t="e">
            <v>#REF!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 t="e">
            <v>#REF!</v>
          </cell>
          <cell r="M284" t="e">
            <v>#REF!</v>
          </cell>
          <cell r="N284" t="e">
            <v>#REF!</v>
          </cell>
        </row>
        <row r="285">
          <cell r="A285">
            <v>212</v>
          </cell>
          <cell r="B285">
            <v>47362</v>
          </cell>
          <cell r="C285" t="e">
            <v>#REF!</v>
          </cell>
          <cell r="D285">
            <v>1413.667925454489</v>
          </cell>
          <cell r="E285" t="e">
            <v>#REF!</v>
          </cell>
          <cell r="F285" t="e">
            <v>#REF!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 t="e">
            <v>#REF!</v>
          </cell>
          <cell r="M285" t="e">
            <v>#REF!</v>
          </cell>
          <cell r="N285" t="e">
            <v>#REF!</v>
          </cell>
        </row>
        <row r="286">
          <cell r="A286">
            <v>213</v>
          </cell>
          <cell r="B286">
            <v>47392</v>
          </cell>
          <cell r="C286" t="e">
            <v>#REF!</v>
          </cell>
          <cell r="D286">
            <v>1413.667925454489</v>
          </cell>
          <cell r="E286" t="e">
            <v>#REF!</v>
          </cell>
          <cell r="F286" t="e">
            <v>#REF!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 t="e">
            <v>#REF!</v>
          </cell>
          <cell r="M286" t="e">
            <v>#REF!</v>
          </cell>
          <cell r="N286" t="e">
            <v>#REF!</v>
          </cell>
        </row>
        <row r="287">
          <cell r="A287">
            <v>214</v>
          </cell>
          <cell r="B287">
            <v>47423</v>
          </cell>
          <cell r="C287" t="e">
            <v>#REF!</v>
          </cell>
          <cell r="D287">
            <v>1413.667925454489</v>
          </cell>
          <cell r="E287" t="e">
            <v>#REF!</v>
          </cell>
          <cell r="F287" t="e">
            <v>#REF!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 t="e">
            <v>#REF!</v>
          </cell>
          <cell r="M287" t="e">
            <v>#REF!</v>
          </cell>
          <cell r="N287" t="e">
            <v>#REF!</v>
          </cell>
        </row>
        <row r="288">
          <cell r="A288">
            <v>215</v>
          </cell>
          <cell r="B288">
            <v>47453</v>
          </cell>
          <cell r="C288" t="e">
            <v>#REF!</v>
          </cell>
          <cell r="D288">
            <v>1413.667925454489</v>
          </cell>
          <cell r="E288" t="e">
            <v>#REF!</v>
          </cell>
          <cell r="F288" t="e">
            <v>#REF!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 t="e">
            <v>#REF!</v>
          </cell>
          <cell r="M288" t="e">
            <v>#REF!</v>
          </cell>
          <cell r="N288" t="e">
            <v>#REF!</v>
          </cell>
        </row>
        <row r="289">
          <cell r="A289">
            <v>216</v>
          </cell>
          <cell r="B289">
            <v>47484</v>
          </cell>
          <cell r="C289" t="e">
            <v>#REF!</v>
          </cell>
          <cell r="D289">
            <v>1413.667925454489</v>
          </cell>
          <cell r="E289" t="e">
            <v>#REF!</v>
          </cell>
          <cell r="F289" t="e">
            <v>#REF!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 t="e">
            <v>#REF!</v>
          </cell>
          <cell r="M289" t="e">
            <v>#REF!</v>
          </cell>
          <cell r="N289" t="e">
            <v>#REF!</v>
          </cell>
        </row>
        <row r="290">
          <cell r="A290">
            <v>217</v>
          </cell>
          <cell r="B290">
            <v>47515</v>
          </cell>
          <cell r="C290" t="e">
            <v>#REF!</v>
          </cell>
          <cell r="D290">
            <v>1413.667925454489</v>
          </cell>
          <cell r="E290" t="e">
            <v>#REF!</v>
          </cell>
          <cell r="F290" t="e">
            <v>#REF!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 t="e">
            <v>#REF!</v>
          </cell>
          <cell r="M290" t="e">
            <v>#REF!</v>
          </cell>
          <cell r="N290" t="e">
            <v>#REF!</v>
          </cell>
        </row>
        <row r="291">
          <cell r="A291">
            <v>218</v>
          </cell>
          <cell r="B291">
            <v>47543</v>
          </cell>
          <cell r="C291" t="e">
            <v>#REF!</v>
          </cell>
          <cell r="D291">
            <v>1413.667925454489</v>
          </cell>
          <cell r="E291" t="e">
            <v>#REF!</v>
          </cell>
          <cell r="F291" t="e">
            <v>#REF!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 t="e">
            <v>#REF!</v>
          </cell>
          <cell r="M291" t="e">
            <v>#REF!</v>
          </cell>
          <cell r="N291" t="e">
            <v>#REF!</v>
          </cell>
        </row>
        <row r="292">
          <cell r="A292">
            <v>219</v>
          </cell>
          <cell r="B292">
            <v>47574</v>
          </cell>
          <cell r="C292" t="e">
            <v>#REF!</v>
          </cell>
          <cell r="D292">
            <v>1413.667925454489</v>
          </cell>
          <cell r="E292" t="e">
            <v>#REF!</v>
          </cell>
          <cell r="F292" t="e">
            <v>#REF!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 t="e">
            <v>#REF!</v>
          </cell>
          <cell r="M292" t="e">
            <v>#REF!</v>
          </cell>
          <cell r="N292" t="e">
            <v>#REF!</v>
          </cell>
        </row>
        <row r="293">
          <cell r="A293">
            <v>220</v>
          </cell>
          <cell r="B293">
            <v>47604</v>
          </cell>
          <cell r="C293" t="e">
            <v>#REF!</v>
          </cell>
          <cell r="D293">
            <v>1413.667925454489</v>
          </cell>
          <cell r="E293" t="e">
            <v>#REF!</v>
          </cell>
          <cell r="F293" t="e">
            <v>#REF!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 t="e">
            <v>#REF!</v>
          </cell>
          <cell r="M293" t="e">
            <v>#REF!</v>
          </cell>
          <cell r="N293" t="e">
            <v>#REF!</v>
          </cell>
        </row>
        <row r="294">
          <cell r="A294">
            <v>221</v>
          </cell>
          <cell r="B294">
            <v>47635</v>
          </cell>
          <cell r="C294" t="e">
            <v>#REF!</v>
          </cell>
          <cell r="D294">
            <v>1413.667925454489</v>
          </cell>
          <cell r="E294" t="e">
            <v>#REF!</v>
          </cell>
          <cell r="F294" t="e">
            <v>#REF!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 t="e">
            <v>#REF!</v>
          </cell>
          <cell r="M294" t="e">
            <v>#REF!</v>
          </cell>
          <cell r="N294" t="e">
            <v>#REF!</v>
          </cell>
        </row>
        <row r="295">
          <cell r="A295">
            <v>222</v>
          </cell>
          <cell r="B295">
            <v>47665</v>
          </cell>
          <cell r="C295" t="e">
            <v>#REF!</v>
          </cell>
          <cell r="D295">
            <v>1413.667925454489</v>
          </cell>
          <cell r="E295" t="e">
            <v>#REF!</v>
          </cell>
          <cell r="F295" t="e">
            <v>#REF!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 t="e">
            <v>#REF!</v>
          </cell>
          <cell r="M295" t="e">
            <v>#REF!</v>
          </cell>
          <cell r="N295" t="e">
            <v>#REF!</v>
          </cell>
        </row>
        <row r="296">
          <cell r="A296">
            <v>223</v>
          </cell>
          <cell r="B296">
            <v>47696</v>
          </cell>
          <cell r="C296" t="e">
            <v>#REF!</v>
          </cell>
          <cell r="D296">
            <v>1413.667925454489</v>
          </cell>
          <cell r="E296" t="e">
            <v>#REF!</v>
          </cell>
          <cell r="F296" t="e">
            <v>#REF!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 t="e">
            <v>#REF!</v>
          </cell>
          <cell r="M296" t="e">
            <v>#REF!</v>
          </cell>
          <cell r="N296" t="e">
            <v>#REF!</v>
          </cell>
        </row>
        <row r="297">
          <cell r="A297">
            <v>224</v>
          </cell>
          <cell r="B297">
            <v>47727</v>
          </cell>
          <cell r="C297" t="e">
            <v>#REF!</v>
          </cell>
          <cell r="D297">
            <v>1413.667925454489</v>
          </cell>
          <cell r="E297" t="e">
            <v>#REF!</v>
          </cell>
          <cell r="F297" t="e">
            <v>#REF!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 t="e">
            <v>#REF!</v>
          </cell>
          <cell r="M297" t="e">
            <v>#REF!</v>
          </cell>
          <cell r="N297" t="e">
            <v>#REF!</v>
          </cell>
        </row>
        <row r="298">
          <cell r="A298">
            <v>225</v>
          </cell>
          <cell r="B298">
            <v>47757</v>
          </cell>
          <cell r="C298" t="e">
            <v>#REF!</v>
          </cell>
          <cell r="D298">
            <v>1413.667925454489</v>
          </cell>
          <cell r="E298" t="e">
            <v>#REF!</v>
          </cell>
          <cell r="F298" t="e">
            <v>#REF!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 t="e">
            <v>#REF!</v>
          </cell>
          <cell r="M298" t="e">
            <v>#REF!</v>
          </cell>
          <cell r="N298" t="e">
            <v>#REF!</v>
          </cell>
        </row>
        <row r="299">
          <cell r="A299">
            <v>226</v>
          </cell>
          <cell r="B299">
            <v>47788</v>
          </cell>
          <cell r="C299" t="e">
            <v>#REF!</v>
          </cell>
          <cell r="D299">
            <v>1413.667925454489</v>
          </cell>
          <cell r="E299" t="e">
            <v>#REF!</v>
          </cell>
          <cell r="F299" t="e">
            <v>#REF!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 t="e">
            <v>#REF!</v>
          </cell>
          <cell r="M299" t="e">
            <v>#REF!</v>
          </cell>
          <cell r="N299" t="e">
            <v>#REF!</v>
          </cell>
        </row>
        <row r="300">
          <cell r="A300">
            <v>227</v>
          </cell>
          <cell r="B300">
            <v>47818</v>
          </cell>
          <cell r="C300" t="e">
            <v>#REF!</v>
          </cell>
          <cell r="D300">
            <v>1413.667925454489</v>
          </cell>
          <cell r="E300" t="e">
            <v>#REF!</v>
          </cell>
          <cell r="F300" t="e">
            <v>#REF!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 t="e">
            <v>#REF!</v>
          </cell>
          <cell r="M300" t="e">
            <v>#REF!</v>
          </cell>
          <cell r="N300" t="e">
            <v>#REF!</v>
          </cell>
        </row>
        <row r="301">
          <cell r="A301">
            <v>228</v>
          </cell>
          <cell r="B301">
            <v>47849</v>
          </cell>
          <cell r="C301" t="e">
            <v>#REF!</v>
          </cell>
          <cell r="D301">
            <v>1413.667925454489</v>
          </cell>
          <cell r="E301" t="e">
            <v>#REF!</v>
          </cell>
          <cell r="F301" t="e">
            <v>#REF!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 t="e">
            <v>#REF!</v>
          </cell>
          <cell r="M301" t="e">
            <v>#REF!</v>
          </cell>
          <cell r="N301" t="e">
            <v>#REF!</v>
          </cell>
        </row>
        <row r="302">
          <cell r="A302">
            <v>229</v>
          </cell>
          <cell r="B302">
            <v>47880</v>
          </cell>
          <cell r="C302" t="e">
            <v>#REF!</v>
          </cell>
          <cell r="D302">
            <v>1413.667925454489</v>
          </cell>
          <cell r="E302" t="e">
            <v>#REF!</v>
          </cell>
          <cell r="F302" t="e">
            <v>#REF!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 t="e">
            <v>#REF!</v>
          </cell>
          <cell r="M302" t="e">
            <v>#REF!</v>
          </cell>
          <cell r="N302" t="e">
            <v>#REF!</v>
          </cell>
        </row>
        <row r="303">
          <cell r="A303">
            <v>230</v>
          </cell>
          <cell r="B303">
            <v>47908</v>
          </cell>
          <cell r="C303" t="e">
            <v>#REF!</v>
          </cell>
          <cell r="D303">
            <v>1413.667925454489</v>
          </cell>
          <cell r="E303" t="e">
            <v>#REF!</v>
          </cell>
          <cell r="F303" t="e">
            <v>#REF!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 t="e">
            <v>#REF!</v>
          </cell>
          <cell r="M303" t="e">
            <v>#REF!</v>
          </cell>
          <cell r="N303" t="e">
            <v>#REF!</v>
          </cell>
        </row>
        <row r="304">
          <cell r="A304">
            <v>231</v>
          </cell>
          <cell r="B304">
            <v>47939</v>
          </cell>
          <cell r="C304" t="e">
            <v>#REF!</v>
          </cell>
          <cell r="D304">
            <v>1413.667925454489</v>
          </cell>
          <cell r="E304" t="e">
            <v>#REF!</v>
          </cell>
          <cell r="F304" t="e">
            <v>#REF!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 t="e">
            <v>#REF!</v>
          </cell>
          <cell r="M304" t="e">
            <v>#REF!</v>
          </cell>
          <cell r="N304" t="e">
            <v>#REF!</v>
          </cell>
        </row>
        <row r="305">
          <cell r="A305">
            <v>232</v>
          </cell>
          <cell r="B305">
            <v>47969</v>
          </cell>
          <cell r="C305" t="e">
            <v>#REF!</v>
          </cell>
          <cell r="D305">
            <v>1413.667925454489</v>
          </cell>
          <cell r="E305" t="e">
            <v>#REF!</v>
          </cell>
          <cell r="F305" t="e">
            <v>#REF!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 t="e">
            <v>#REF!</v>
          </cell>
          <cell r="M305" t="e">
            <v>#REF!</v>
          </cell>
          <cell r="N305" t="e">
            <v>#REF!</v>
          </cell>
        </row>
        <row r="306">
          <cell r="A306">
            <v>233</v>
          </cell>
          <cell r="B306">
            <v>48000</v>
          </cell>
          <cell r="C306" t="e">
            <v>#REF!</v>
          </cell>
          <cell r="D306">
            <v>1413.667925454489</v>
          </cell>
          <cell r="E306" t="e">
            <v>#REF!</v>
          </cell>
          <cell r="F306" t="e">
            <v>#REF!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 t="e">
            <v>#REF!</v>
          </cell>
          <cell r="M306" t="e">
            <v>#REF!</v>
          </cell>
          <cell r="N306" t="e">
            <v>#REF!</v>
          </cell>
        </row>
        <row r="307">
          <cell r="A307">
            <v>234</v>
          </cell>
          <cell r="B307">
            <v>48030</v>
          </cell>
          <cell r="C307" t="e">
            <v>#REF!</v>
          </cell>
          <cell r="D307">
            <v>1413.667925454489</v>
          </cell>
          <cell r="E307" t="e">
            <v>#REF!</v>
          </cell>
          <cell r="F307" t="e">
            <v>#REF!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 t="e">
            <v>#REF!</v>
          </cell>
          <cell r="M307" t="e">
            <v>#REF!</v>
          </cell>
          <cell r="N307" t="e">
            <v>#REF!</v>
          </cell>
        </row>
        <row r="308">
          <cell r="A308">
            <v>235</v>
          </cell>
          <cell r="B308">
            <v>48061</v>
          </cell>
          <cell r="C308" t="e">
            <v>#REF!</v>
          </cell>
          <cell r="D308">
            <v>1413.667925454489</v>
          </cell>
          <cell r="E308" t="e">
            <v>#REF!</v>
          </cell>
          <cell r="F308" t="e">
            <v>#REF!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 t="e">
            <v>#REF!</v>
          </cell>
          <cell r="M308" t="e">
            <v>#REF!</v>
          </cell>
          <cell r="N308" t="e">
            <v>#REF!</v>
          </cell>
        </row>
        <row r="309">
          <cell r="A309">
            <v>236</v>
          </cell>
          <cell r="B309">
            <v>48092</v>
          </cell>
          <cell r="C309" t="e">
            <v>#REF!</v>
          </cell>
          <cell r="D309">
            <v>1413.667925454489</v>
          </cell>
          <cell r="E309" t="e">
            <v>#REF!</v>
          </cell>
          <cell r="F309" t="e">
            <v>#REF!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 t="e">
            <v>#REF!</v>
          </cell>
          <cell r="M309" t="e">
            <v>#REF!</v>
          </cell>
          <cell r="N309" t="e">
            <v>#REF!</v>
          </cell>
        </row>
        <row r="310">
          <cell r="A310">
            <v>237</v>
          </cell>
          <cell r="B310">
            <v>48122</v>
          </cell>
          <cell r="C310" t="e">
            <v>#REF!</v>
          </cell>
          <cell r="D310">
            <v>1413.667925454489</v>
          </cell>
          <cell r="E310" t="e">
            <v>#REF!</v>
          </cell>
          <cell r="F310" t="e">
            <v>#REF!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 t="e">
            <v>#REF!</v>
          </cell>
          <cell r="M310" t="e">
            <v>#REF!</v>
          </cell>
          <cell r="N310" t="e">
            <v>#REF!</v>
          </cell>
        </row>
        <row r="311">
          <cell r="A311">
            <v>238</v>
          </cell>
          <cell r="B311">
            <v>48153</v>
          </cell>
          <cell r="C311" t="e">
            <v>#REF!</v>
          </cell>
          <cell r="D311">
            <v>1413.667925454489</v>
          </cell>
          <cell r="E311" t="e">
            <v>#REF!</v>
          </cell>
          <cell r="F311" t="e">
            <v>#REF!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 t="e">
            <v>#REF!</v>
          </cell>
          <cell r="M311" t="e">
            <v>#REF!</v>
          </cell>
          <cell r="N311" t="e">
            <v>#REF!</v>
          </cell>
        </row>
        <row r="312">
          <cell r="A312">
            <v>239</v>
          </cell>
          <cell r="B312">
            <v>48183</v>
          </cell>
          <cell r="C312" t="e">
            <v>#REF!</v>
          </cell>
          <cell r="D312">
            <v>1413.667925454489</v>
          </cell>
          <cell r="E312" t="e">
            <v>#REF!</v>
          </cell>
          <cell r="F312" t="e">
            <v>#REF!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 t="e">
            <v>#REF!</v>
          </cell>
          <cell r="M312" t="e">
            <v>#REF!</v>
          </cell>
          <cell r="N312" t="e">
            <v>#REF!</v>
          </cell>
        </row>
        <row r="313">
          <cell r="A313">
            <v>240</v>
          </cell>
          <cell r="B313">
            <v>48214</v>
          </cell>
          <cell r="C313" t="e">
            <v>#REF!</v>
          </cell>
          <cell r="D313">
            <v>1413.667925454489</v>
          </cell>
          <cell r="E313" t="e">
            <v>#REF!</v>
          </cell>
          <cell r="F313" t="e">
            <v>#REF!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 t="e">
            <v>#REF!</v>
          </cell>
          <cell r="M313" t="e">
            <v>#REF!</v>
          </cell>
          <cell r="N313" t="e">
            <v>#REF!</v>
          </cell>
        </row>
        <row r="314">
          <cell r="A314">
            <v>241</v>
          </cell>
          <cell r="B314">
            <v>48245</v>
          </cell>
          <cell r="C314" t="e">
            <v>#REF!</v>
          </cell>
          <cell r="D314">
            <v>1413.667925454489</v>
          </cell>
          <cell r="E314" t="e">
            <v>#REF!</v>
          </cell>
          <cell r="F314" t="e">
            <v>#REF!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 t="e">
            <v>#REF!</v>
          </cell>
          <cell r="M314" t="e">
            <v>#REF!</v>
          </cell>
          <cell r="N314" t="e">
            <v>#REF!</v>
          </cell>
        </row>
        <row r="315">
          <cell r="A315">
            <v>242</v>
          </cell>
          <cell r="B315">
            <v>48274</v>
          </cell>
          <cell r="C315" t="e">
            <v>#REF!</v>
          </cell>
          <cell r="D315">
            <v>1413.667925454489</v>
          </cell>
          <cell r="E315" t="e">
            <v>#REF!</v>
          </cell>
          <cell r="F315" t="e">
            <v>#REF!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 t="e">
            <v>#REF!</v>
          </cell>
          <cell r="M315" t="e">
            <v>#REF!</v>
          </cell>
          <cell r="N315" t="e">
            <v>#REF!</v>
          </cell>
        </row>
        <row r="316">
          <cell r="A316">
            <v>243</v>
          </cell>
          <cell r="B316">
            <v>48305</v>
          </cell>
          <cell r="C316" t="e">
            <v>#REF!</v>
          </cell>
          <cell r="D316">
            <v>1413.667925454489</v>
          </cell>
          <cell r="E316" t="e">
            <v>#REF!</v>
          </cell>
          <cell r="F316" t="e">
            <v>#REF!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 t="e">
            <v>#REF!</v>
          </cell>
          <cell r="M316" t="e">
            <v>#REF!</v>
          </cell>
          <cell r="N316" t="e">
            <v>#REF!</v>
          </cell>
        </row>
        <row r="317">
          <cell r="A317">
            <v>244</v>
          </cell>
          <cell r="B317">
            <v>48335</v>
          </cell>
          <cell r="C317" t="e">
            <v>#REF!</v>
          </cell>
          <cell r="D317">
            <v>1413.667925454489</v>
          </cell>
          <cell r="E317" t="e">
            <v>#REF!</v>
          </cell>
          <cell r="F317" t="e">
            <v>#REF!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 t="e">
            <v>#REF!</v>
          </cell>
          <cell r="M317" t="e">
            <v>#REF!</v>
          </cell>
          <cell r="N317" t="e">
            <v>#REF!</v>
          </cell>
        </row>
        <row r="318">
          <cell r="A318">
            <v>245</v>
          </cell>
          <cell r="B318">
            <v>48366</v>
          </cell>
          <cell r="C318" t="e">
            <v>#REF!</v>
          </cell>
          <cell r="D318">
            <v>1413.667925454489</v>
          </cell>
          <cell r="E318" t="e">
            <v>#REF!</v>
          </cell>
          <cell r="F318" t="e">
            <v>#REF!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 t="e">
            <v>#REF!</v>
          </cell>
          <cell r="M318" t="e">
            <v>#REF!</v>
          </cell>
          <cell r="N318" t="e">
            <v>#REF!</v>
          </cell>
        </row>
        <row r="319">
          <cell r="A319">
            <v>246</v>
          </cell>
          <cell r="B319">
            <v>48396</v>
          </cell>
          <cell r="C319" t="e">
            <v>#REF!</v>
          </cell>
          <cell r="D319">
            <v>1413.667925454489</v>
          </cell>
          <cell r="E319" t="e">
            <v>#REF!</v>
          </cell>
          <cell r="F319" t="e">
            <v>#REF!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 t="e">
            <v>#REF!</v>
          </cell>
          <cell r="M319" t="e">
            <v>#REF!</v>
          </cell>
          <cell r="N319" t="e">
            <v>#REF!</v>
          </cell>
        </row>
        <row r="320">
          <cell r="A320">
            <v>247</v>
          </cell>
          <cell r="B320">
            <v>48427</v>
          </cell>
          <cell r="C320" t="e">
            <v>#REF!</v>
          </cell>
          <cell r="D320">
            <v>1413.667925454489</v>
          </cell>
          <cell r="E320" t="e">
            <v>#REF!</v>
          </cell>
          <cell r="F320" t="e">
            <v>#REF!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 t="e">
            <v>#REF!</v>
          </cell>
          <cell r="M320" t="e">
            <v>#REF!</v>
          </cell>
          <cell r="N320" t="e">
            <v>#REF!</v>
          </cell>
        </row>
        <row r="321">
          <cell r="A321">
            <v>248</v>
          </cell>
          <cell r="B321">
            <v>48458</v>
          </cell>
          <cell r="C321" t="e">
            <v>#REF!</v>
          </cell>
          <cell r="D321">
            <v>1413.667925454489</v>
          </cell>
          <cell r="E321" t="e">
            <v>#REF!</v>
          </cell>
          <cell r="F321" t="e">
            <v>#REF!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 t="e">
            <v>#REF!</v>
          </cell>
          <cell r="M321" t="e">
            <v>#REF!</v>
          </cell>
          <cell r="N321" t="e">
            <v>#REF!</v>
          </cell>
        </row>
        <row r="322">
          <cell r="A322">
            <v>249</v>
          </cell>
          <cell r="B322">
            <v>48488</v>
          </cell>
          <cell r="C322" t="e">
            <v>#REF!</v>
          </cell>
          <cell r="D322">
            <v>1413.667925454489</v>
          </cell>
          <cell r="E322" t="e">
            <v>#REF!</v>
          </cell>
          <cell r="F322" t="e">
            <v>#REF!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 t="e">
            <v>#REF!</v>
          </cell>
          <cell r="M322" t="e">
            <v>#REF!</v>
          </cell>
          <cell r="N322" t="e">
            <v>#REF!</v>
          </cell>
        </row>
        <row r="323">
          <cell r="A323">
            <v>250</v>
          </cell>
          <cell r="B323">
            <v>48519</v>
          </cell>
          <cell r="C323" t="e">
            <v>#REF!</v>
          </cell>
          <cell r="D323">
            <v>1413.667925454489</v>
          </cell>
          <cell r="E323" t="e">
            <v>#REF!</v>
          </cell>
          <cell r="F323" t="e">
            <v>#REF!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 t="e">
            <v>#REF!</v>
          </cell>
          <cell r="M323" t="e">
            <v>#REF!</v>
          </cell>
          <cell r="N323" t="e">
            <v>#REF!</v>
          </cell>
        </row>
        <row r="324">
          <cell r="A324">
            <v>251</v>
          </cell>
          <cell r="B324">
            <v>48549</v>
          </cell>
          <cell r="C324" t="e">
            <v>#REF!</v>
          </cell>
          <cell r="D324">
            <v>1413.667925454489</v>
          </cell>
          <cell r="E324" t="e">
            <v>#REF!</v>
          </cell>
          <cell r="F324" t="e">
            <v>#REF!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 t="e">
            <v>#REF!</v>
          </cell>
          <cell r="M324" t="e">
            <v>#REF!</v>
          </cell>
          <cell r="N324" t="e">
            <v>#REF!</v>
          </cell>
        </row>
        <row r="325">
          <cell r="A325">
            <v>252</v>
          </cell>
          <cell r="B325">
            <v>48580</v>
          </cell>
          <cell r="C325" t="e">
            <v>#REF!</v>
          </cell>
          <cell r="D325">
            <v>1413.667925454489</v>
          </cell>
          <cell r="E325" t="e">
            <v>#REF!</v>
          </cell>
          <cell r="F325" t="e">
            <v>#REF!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 t="e">
            <v>#REF!</v>
          </cell>
          <cell r="M325" t="e">
            <v>#REF!</v>
          </cell>
          <cell r="N325" t="e">
            <v>#REF!</v>
          </cell>
        </row>
        <row r="326">
          <cell r="A326">
            <v>253</v>
          </cell>
          <cell r="B326">
            <v>48611</v>
          </cell>
          <cell r="C326" t="e">
            <v>#REF!</v>
          </cell>
          <cell r="D326">
            <v>1413.667925454489</v>
          </cell>
          <cell r="E326" t="e">
            <v>#REF!</v>
          </cell>
          <cell r="F326" t="e">
            <v>#REF!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 t="e">
            <v>#REF!</v>
          </cell>
          <cell r="M326" t="e">
            <v>#REF!</v>
          </cell>
          <cell r="N326" t="e">
            <v>#REF!</v>
          </cell>
        </row>
        <row r="327">
          <cell r="A327">
            <v>254</v>
          </cell>
          <cell r="B327">
            <v>48639</v>
          </cell>
          <cell r="C327" t="e">
            <v>#REF!</v>
          </cell>
          <cell r="D327">
            <v>1413.667925454489</v>
          </cell>
          <cell r="E327" t="e">
            <v>#REF!</v>
          </cell>
          <cell r="F327" t="e">
            <v>#REF!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 t="e">
            <v>#REF!</v>
          </cell>
          <cell r="M327" t="e">
            <v>#REF!</v>
          </cell>
          <cell r="N327" t="e">
            <v>#REF!</v>
          </cell>
        </row>
        <row r="328">
          <cell r="A328">
            <v>255</v>
          </cell>
          <cell r="B328">
            <v>48670</v>
          </cell>
          <cell r="C328" t="e">
            <v>#REF!</v>
          </cell>
          <cell r="D328">
            <v>1413.667925454489</v>
          </cell>
          <cell r="E328" t="e">
            <v>#REF!</v>
          </cell>
          <cell r="F328" t="e">
            <v>#REF!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 t="e">
            <v>#REF!</v>
          </cell>
          <cell r="M328" t="e">
            <v>#REF!</v>
          </cell>
          <cell r="N328" t="e">
            <v>#REF!</v>
          </cell>
        </row>
        <row r="329">
          <cell r="A329">
            <v>256</v>
          </cell>
          <cell r="B329">
            <v>48700</v>
          </cell>
          <cell r="C329" t="e">
            <v>#REF!</v>
          </cell>
          <cell r="D329">
            <v>1413.667925454489</v>
          </cell>
          <cell r="E329" t="e">
            <v>#REF!</v>
          </cell>
          <cell r="F329" t="e">
            <v>#REF!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 t="e">
            <v>#REF!</v>
          </cell>
          <cell r="M329" t="e">
            <v>#REF!</v>
          </cell>
          <cell r="N329" t="e">
            <v>#REF!</v>
          </cell>
        </row>
        <row r="330">
          <cell r="A330">
            <v>257</v>
          </cell>
          <cell r="B330">
            <v>48731</v>
          </cell>
          <cell r="C330" t="e">
            <v>#REF!</v>
          </cell>
          <cell r="D330">
            <v>1413.667925454489</v>
          </cell>
          <cell r="E330" t="e">
            <v>#REF!</v>
          </cell>
          <cell r="F330" t="e">
            <v>#REF!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 t="e">
            <v>#REF!</v>
          </cell>
          <cell r="M330" t="e">
            <v>#REF!</v>
          </cell>
          <cell r="N330" t="e">
            <v>#REF!</v>
          </cell>
        </row>
        <row r="331">
          <cell r="A331">
            <v>258</v>
          </cell>
          <cell r="B331">
            <v>48761</v>
          </cell>
          <cell r="C331" t="e">
            <v>#REF!</v>
          </cell>
          <cell r="D331">
            <v>1413.667925454489</v>
          </cell>
          <cell r="E331" t="e">
            <v>#REF!</v>
          </cell>
          <cell r="F331" t="e">
            <v>#REF!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 t="e">
            <v>#REF!</v>
          </cell>
          <cell r="M331" t="e">
            <v>#REF!</v>
          </cell>
          <cell r="N331" t="e">
            <v>#REF!</v>
          </cell>
        </row>
        <row r="332">
          <cell r="A332">
            <v>259</v>
          </cell>
          <cell r="B332">
            <v>48792</v>
          </cell>
          <cell r="C332" t="e">
            <v>#REF!</v>
          </cell>
          <cell r="D332">
            <v>1413.667925454489</v>
          </cell>
          <cell r="E332" t="e">
            <v>#REF!</v>
          </cell>
          <cell r="F332" t="e">
            <v>#REF!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 t="e">
            <v>#REF!</v>
          </cell>
          <cell r="M332" t="e">
            <v>#REF!</v>
          </cell>
          <cell r="N332" t="e">
            <v>#REF!</v>
          </cell>
        </row>
        <row r="333">
          <cell r="A333">
            <v>260</v>
          </cell>
          <cell r="B333">
            <v>48823</v>
          </cell>
          <cell r="C333" t="e">
            <v>#REF!</v>
          </cell>
          <cell r="D333">
            <v>1413.667925454489</v>
          </cell>
          <cell r="E333" t="e">
            <v>#REF!</v>
          </cell>
          <cell r="F333" t="e">
            <v>#REF!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 t="e">
            <v>#REF!</v>
          </cell>
          <cell r="M333" t="e">
            <v>#REF!</v>
          </cell>
          <cell r="N333" t="e">
            <v>#REF!</v>
          </cell>
        </row>
        <row r="334">
          <cell r="A334">
            <v>261</v>
          </cell>
          <cell r="B334">
            <v>48853</v>
          </cell>
          <cell r="C334" t="e">
            <v>#REF!</v>
          </cell>
          <cell r="D334">
            <v>1413.667925454489</v>
          </cell>
          <cell r="E334" t="e">
            <v>#REF!</v>
          </cell>
          <cell r="F334" t="e">
            <v>#REF!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 t="e">
            <v>#REF!</v>
          </cell>
          <cell r="M334" t="e">
            <v>#REF!</v>
          </cell>
          <cell r="N334" t="e">
            <v>#REF!</v>
          </cell>
        </row>
        <row r="335">
          <cell r="A335">
            <v>262</v>
          </cell>
          <cell r="B335">
            <v>48884</v>
          </cell>
          <cell r="C335" t="e">
            <v>#REF!</v>
          </cell>
          <cell r="D335">
            <v>1413.667925454489</v>
          </cell>
          <cell r="E335" t="e">
            <v>#REF!</v>
          </cell>
          <cell r="F335" t="e">
            <v>#REF!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 t="e">
            <v>#REF!</v>
          </cell>
          <cell r="M335" t="e">
            <v>#REF!</v>
          </cell>
          <cell r="N335" t="e">
            <v>#REF!</v>
          </cell>
        </row>
        <row r="336">
          <cell r="A336">
            <v>263</v>
          </cell>
          <cell r="B336">
            <v>48914</v>
          </cell>
          <cell r="C336" t="e">
            <v>#REF!</v>
          </cell>
          <cell r="D336">
            <v>1413.667925454489</v>
          </cell>
          <cell r="E336" t="e">
            <v>#REF!</v>
          </cell>
          <cell r="F336" t="e">
            <v>#REF!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 t="e">
            <v>#REF!</v>
          </cell>
          <cell r="M336" t="e">
            <v>#REF!</v>
          </cell>
          <cell r="N336" t="e">
            <v>#REF!</v>
          </cell>
        </row>
        <row r="337">
          <cell r="A337">
            <v>264</v>
          </cell>
          <cell r="B337">
            <v>48945</v>
          </cell>
          <cell r="C337" t="e">
            <v>#REF!</v>
          </cell>
          <cell r="D337">
            <v>1413.667925454489</v>
          </cell>
          <cell r="E337" t="e">
            <v>#REF!</v>
          </cell>
          <cell r="F337" t="e">
            <v>#REF!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 t="e">
            <v>#REF!</v>
          </cell>
          <cell r="M337" t="e">
            <v>#REF!</v>
          </cell>
          <cell r="N337" t="e">
            <v>#REF!</v>
          </cell>
        </row>
        <row r="338">
          <cell r="A338">
            <v>265</v>
          </cell>
          <cell r="B338">
            <v>48976</v>
          </cell>
          <cell r="C338" t="e">
            <v>#REF!</v>
          </cell>
          <cell r="D338">
            <v>1413.667925454489</v>
          </cell>
          <cell r="E338" t="e">
            <v>#REF!</v>
          </cell>
          <cell r="F338" t="e">
            <v>#REF!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 t="e">
            <v>#REF!</v>
          </cell>
          <cell r="M338" t="e">
            <v>#REF!</v>
          </cell>
          <cell r="N338" t="e">
            <v>#REF!</v>
          </cell>
        </row>
        <row r="339">
          <cell r="A339">
            <v>266</v>
          </cell>
          <cell r="B339">
            <v>49004</v>
          </cell>
          <cell r="C339" t="e">
            <v>#REF!</v>
          </cell>
          <cell r="D339">
            <v>1413.667925454489</v>
          </cell>
          <cell r="E339" t="e">
            <v>#REF!</v>
          </cell>
          <cell r="F339" t="e">
            <v>#REF!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 t="e">
            <v>#REF!</v>
          </cell>
          <cell r="M339" t="e">
            <v>#REF!</v>
          </cell>
          <cell r="N339" t="e">
            <v>#REF!</v>
          </cell>
        </row>
        <row r="340">
          <cell r="A340">
            <v>267</v>
          </cell>
          <cell r="B340">
            <v>49035</v>
          </cell>
          <cell r="C340" t="e">
            <v>#REF!</v>
          </cell>
          <cell r="D340">
            <v>1413.667925454489</v>
          </cell>
          <cell r="E340" t="e">
            <v>#REF!</v>
          </cell>
          <cell r="F340" t="e">
            <v>#REF!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 t="e">
            <v>#REF!</v>
          </cell>
          <cell r="M340" t="e">
            <v>#REF!</v>
          </cell>
          <cell r="N340" t="e">
            <v>#REF!</v>
          </cell>
        </row>
        <row r="341">
          <cell r="A341">
            <v>268</v>
          </cell>
          <cell r="B341">
            <v>49065</v>
          </cell>
          <cell r="C341" t="e">
            <v>#REF!</v>
          </cell>
          <cell r="D341">
            <v>1413.667925454489</v>
          </cell>
          <cell r="E341" t="e">
            <v>#REF!</v>
          </cell>
          <cell r="F341" t="e">
            <v>#REF!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 t="e">
            <v>#REF!</v>
          </cell>
          <cell r="M341" t="e">
            <v>#REF!</v>
          </cell>
          <cell r="N341" t="e">
            <v>#REF!</v>
          </cell>
        </row>
        <row r="342">
          <cell r="A342">
            <v>269</v>
          </cell>
          <cell r="B342">
            <v>49096</v>
          </cell>
          <cell r="C342" t="e">
            <v>#REF!</v>
          </cell>
          <cell r="D342">
            <v>1413.667925454489</v>
          </cell>
          <cell r="E342" t="e">
            <v>#REF!</v>
          </cell>
          <cell r="F342" t="e">
            <v>#REF!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 t="e">
            <v>#REF!</v>
          </cell>
          <cell r="M342" t="e">
            <v>#REF!</v>
          </cell>
          <cell r="N342" t="e">
            <v>#REF!</v>
          </cell>
        </row>
        <row r="343">
          <cell r="A343">
            <v>270</v>
          </cell>
          <cell r="B343">
            <v>49126</v>
          </cell>
          <cell r="C343" t="e">
            <v>#REF!</v>
          </cell>
          <cell r="D343">
            <v>1413.667925454489</v>
          </cell>
          <cell r="E343" t="e">
            <v>#REF!</v>
          </cell>
          <cell r="F343" t="e">
            <v>#REF!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 t="e">
            <v>#REF!</v>
          </cell>
          <cell r="M343" t="e">
            <v>#REF!</v>
          </cell>
          <cell r="N343" t="e">
            <v>#REF!</v>
          </cell>
        </row>
        <row r="344">
          <cell r="A344">
            <v>271</v>
          </cell>
          <cell r="B344">
            <v>49157</v>
          </cell>
          <cell r="C344" t="e">
            <v>#REF!</v>
          </cell>
          <cell r="D344">
            <v>1413.667925454489</v>
          </cell>
          <cell r="E344" t="e">
            <v>#REF!</v>
          </cell>
          <cell r="F344" t="e">
            <v>#REF!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 t="e">
            <v>#REF!</v>
          </cell>
          <cell r="M344" t="e">
            <v>#REF!</v>
          </cell>
          <cell r="N344" t="e">
            <v>#REF!</v>
          </cell>
        </row>
        <row r="345">
          <cell r="A345">
            <v>272</v>
          </cell>
          <cell r="B345">
            <v>49188</v>
          </cell>
          <cell r="C345" t="e">
            <v>#REF!</v>
          </cell>
          <cell r="D345">
            <v>1413.667925454489</v>
          </cell>
          <cell r="E345" t="e">
            <v>#REF!</v>
          </cell>
          <cell r="F345" t="e">
            <v>#REF!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 t="e">
            <v>#REF!</v>
          </cell>
          <cell r="M345" t="e">
            <v>#REF!</v>
          </cell>
          <cell r="N345" t="e">
            <v>#REF!</v>
          </cell>
        </row>
        <row r="346">
          <cell r="A346">
            <v>273</v>
          </cell>
          <cell r="B346">
            <v>49218</v>
          </cell>
          <cell r="C346" t="e">
            <v>#REF!</v>
          </cell>
          <cell r="D346">
            <v>1413.667925454489</v>
          </cell>
          <cell r="E346" t="e">
            <v>#REF!</v>
          </cell>
          <cell r="F346" t="e">
            <v>#REF!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 t="e">
            <v>#REF!</v>
          </cell>
          <cell r="M346" t="e">
            <v>#REF!</v>
          </cell>
          <cell r="N346" t="e">
            <v>#REF!</v>
          </cell>
        </row>
        <row r="347">
          <cell r="A347">
            <v>274</v>
          </cell>
          <cell r="B347">
            <v>49249</v>
          </cell>
          <cell r="C347" t="e">
            <v>#REF!</v>
          </cell>
          <cell r="D347">
            <v>1413.667925454489</v>
          </cell>
          <cell r="E347" t="e">
            <v>#REF!</v>
          </cell>
          <cell r="F347" t="e">
            <v>#REF!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 t="e">
            <v>#REF!</v>
          </cell>
          <cell r="M347" t="e">
            <v>#REF!</v>
          </cell>
          <cell r="N347" t="e">
            <v>#REF!</v>
          </cell>
        </row>
        <row r="348">
          <cell r="A348">
            <v>275</v>
          </cell>
          <cell r="B348">
            <v>49279</v>
          </cell>
          <cell r="C348" t="e">
            <v>#REF!</v>
          </cell>
          <cell r="D348">
            <v>1413.667925454489</v>
          </cell>
          <cell r="E348" t="e">
            <v>#REF!</v>
          </cell>
          <cell r="F348" t="e">
            <v>#REF!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 t="e">
            <v>#REF!</v>
          </cell>
          <cell r="M348" t="e">
            <v>#REF!</v>
          </cell>
          <cell r="N348" t="e">
            <v>#REF!</v>
          </cell>
        </row>
        <row r="349">
          <cell r="A349">
            <v>276</v>
          </cell>
          <cell r="B349">
            <v>49310</v>
          </cell>
          <cell r="C349" t="e">
            <v>#REF!</v>
          </cell>
          <cell r="D349">
            <v>1413.667925454489</v>
          </cell>
          <cell r="E349" t="e">
            <v>#REF!</v>
          </cell>
          <cell r="F349" t="e">
            <v>#REF!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 t="e">
            <v>#REF!</v>
          </cell>
          <cell r="M349" t="e">
            <v>#REF!</v>
          </cell>
          <cell r="N349" t="e">
            <v>#REF!</v>
          </cell>
        </row>
        <row r="350">
          <cell r="A350">
            <v>277</v>
          </cell>
          <cell r="B350">
            <v>49341</v>
          </cell>
          <cell r="C350" t="e">
            <v>#REF!</v>
          </cell>
          <cell r="D350">
            <v>1413.667925454489</v>
          </cell>
          <cell r="E350" t="e">
            <v>#REF!</v>
          </cell>
          <cell r="F350" t="e">
            <v>#REF!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 t="e">
            <v>#REF!</v>
          </cell>
          <cell r="M350" t="e">
            <v>#REF!</v>
          </cell>
          <cell r="N350" t="e">
            <v>#REF!</v>
          </cell>
        </row>
        <row r="351">
          <cell r="A351">
            <v>278</v>
          </cell>
          <cell r="B351">
            <v>49369</v>
          </cell>
          <cell r="C351" t="e">
            <v>#REF!</v>
          </cell>
          <cell r="D351">
            <v>1413.667925454489</v>
          </cell>
          <cell r="E351" t="e">
            <v>#REF!</v>
          </cell>
          <cell r="F351" t="e">
            <v>#REF!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 t="e">
            <v>#REF!</v>
          </cell>
          <cell r="M351" t="e">
            <v>#REF!</v>
          </cell>
          <cell r="N351" t="e">
            <v>#REF!</v>
          </cell>
        </row>
        <row r="352">
          <cell r="A352">
            <v>279</v>
          </cell>
          <cell r="B352">
            <v>49400</v>
          </cell>
          <cell r="C352" t="e">
            <v>#REF!</v>
          </cell>
          <cell r="D352">
            <v>1413.667925454489</v>
          </cell>
          <cell r="E352" t="e">
            <v>#REF!</v>
          </cell>
          <cell r="F352" t="e">
            <v>#REF!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 t="e">
            <v>#REF!</v>
          </cell>
          <cell r="M352" t="e">
            <v>#REF!</v>
          </cell>
          <cell r="N352" t="e">
            <v>#REF!</v>
          </cell>
        </row>
        <row r="353">
          <cell r="A353">
            <v>280</v>
          </cell>
          <cell r="B353">
            <v>49430</v>
          </cell>
          <cell r="C353" t="e">
            <v>#REF!</v>
          </cell>
          <cell r="D353">
            <v>1413.667925454489</v>
          </cell>
          <cell r="E353" t="e">
            <v>#REF!</v>
          </cell>
          <cell r="F353" t="e">
            <v>#REF!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 t="e">
            <v>#REF!</v>
          </cell>
          <cell r="M353" t="e">
            <v>#REF!</v>
          </cell>
          <cell r="N353" t="e">
            <v>#REF!</v>
          </cell>
        </row>
        <row r="354">
          <cell r="A354">
            <v>281</v>
          </cell>
          <cell r="B354">
            <v>49461</v>
          </cell>
          <cell r="C354" t="e">
            <v>#REF!</v>
          </cell>
          <cell r="D354">
            <v>1413.667925454489</v>
          </cell>
          <cell r="E354" t="e">
            <v>#REF!</v>
          </cell>
          <cell r="F354" t="e">
            <v>#REF!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 t="e">
            <v>#REF!</v>
          </cell>
          <cell r="M354" t="e">
            <v>#REF!</v>
          </cell>
          <cell r="N354" t="e">
            <v>#REF!</v>
          </cell>
        </row>
        <row r="355">
          <cell r="A355">
            <v>282</v>
          </cell>
          <cell r="B355">
            <v>49491</v>
          </cell>
          <cell r="C355" t="e">
            <v>#REF!</v>
          </cell>
          <cell r="D355">
            <v>1413.667925454489</v>
          </cell>
          <cell r="E355" t="e">
            <v>#REF!</v>
          </cell>
          <cell r="F355" t="e">
            <v>#REF!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 t="e">
            <v>#REF!</v>
          </cell>
          <cell r="M355" t="e">
            <v>#REF!</v>
          </cell>
          <cell r="N355" t="e">
            <v>#REF!</v>
          </cell>
        </row>
        <row r="356">
          <cell r="A356">
            <v>283</v>
          </cell>
          <cell r="B356">
            <v>49522</v>
          </cell>
          <cell r="C356" t="e">
            <v>#REF!</v>
          </cell>
          <cell r="D356">
            <v>1413.667925454489</v>
          </cell>
          <cell r="E356" t="e">
            <v>#REF!</v>
          </cell>
          <cell r="F356" t="e">
            <v>#REF!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 t="e">
            <v>#REF!</v>
          </cell>
          <cell r="M356" t="e">
            <v>#REF!</v>
          </cell>
          <cell r="N356" t="e">
            <v>#REF!</v>
          </cell>
        </row>
        <row r="357">
          <cell r="A357">
            <v>284</v>
          </cell>
          <cell r="B357">
            <v>49553</v>
          </cell>
          <cell r="C357" t="e">
            <v>#REF!</v>
          </cell>
          <cell r="D357">
            <v>1413.667925454489</v>
          </cell>
          <cell r="E357" t="e">
            <v>#REF!</v>
          </cell>
          <cell r="F357" t="e">
            <v>#REF!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 t="e">
            <v>#REF!</v>
          </cell>
          <cell r="M357" t="e">
            <v>#REF!</v>
          </cell>
          <cell r="N357" t="e">
            <v>#REF!</v>
          </cell>
        </row>
        <row r="358">
          <cell r="A358">
            <v>285</v>
          </cell>
          <cell r="B358">
            <v>49583</v>
          </cell>
          <cell r="C358" t="e">
            <v>#REF!</v>
          </cell>
          <cell r="D358">
            <v>1413.667925454489</v>
          </cell>
          <cell r="E358" t="e">
            <v>#REF!</v>
          </cell>
          <cell r="F358" t="e">
            <v>#REF!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 t="e">
            <v>#REF!</v>
          </cell>
          <cell r="M358" t="e">
            <v>#REF!</v>
          </cell>
          <cell r="N358" t="e">
            <v>#REF!</v>
          </cell>
        </row>
        <row r="359">
          <cell r="A359">
            <v>286</v>
          </cell>
          <cell r="B359">
            <v>49614</v>
          </cell>
          <cell r="C359" t="e">
            <v>#REF!</v>
          </cell>
          <cell r="D359">
            <v>1413.667925454489</v>
          </cell>
          <cell r="E359" t="e">
            <v>#REF!</v>
          </cell>
          <cell r="F359" t="e">
            <v>#REF!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 t="e">
            <v>#REF!</v>
          </cell>
          <cell r="M359" t="e">
            <v>#REF!</v>
          </cell>
          <cell r="N359" t="e">
            <v>#REF!</v>
          </cell>
        </row>
        <row r="360">
          <cell r="A360">
            <v>287</v>
          </cell>
          <cell r="B360">
            <v>49644</v>
          </cell>
          <cell r="C360" t="e">
            <v>#REF!</v>
          </cell>
          <cell r="D360">
            <v>1413.667925454489</v>
          </cell>
          <cell r="E360" t="e">
            <v>#REF!</v>
          </cell>
          <cell r="F360" t="e">
            <v>#REF!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 t="e">
            <v>#REF!</v>
          </cell>
          <cell r="M360" t="e">
            <v>#REF!</v>
          </cell>
          <cell r="N360" t="e">
            <v>#REF!</v>
          </cell>
        </row>
        <row r="361">
          <cell r="A361">
            <v>288</v>
          </cell>
          <cell r="B361">
            <v>49675</v>
          </cell>
          <cell r="C361" t="e">
            <v>#REF!</v>
          </cell>
          <cell r="D361">
            <v>1413.667925454489</v>
          </cell>
          <cell r="E361" t="e">
            <v>#REF!</v>
          </cell>
          <cell r="F361" t="e">
            <v>#REF!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 t="e">
            <v>#REF!</v>
          </cell>
          <cell r="M361" t="e">
            <v>#REF!</v>
          </cell>
          <cell r="N361" t="e">
            <v>#REF!</v>
          </cell>
        </row>
        <row r="362">
          <cell r="A362">
            <v>289</v>
          </cell>
          <cell r="B362">
            <v>49706</v>
          </cell>
          <cell r="C362" t="e">
            <v>#REF!</v>
          </cell>
          <cell r="D362">
            <v>1413.667925454489</v>
          </cell>
          <cell r="E362" t="e">
            <v>#REF!</v>
          </cell>
          <cell r="F362" t="e">
            <v>#REF!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 t="e">
            <v>#REF!</v>
          </cell>
          <cell r="M362" t="e">
            <v>#REF!</v>
          </cell>
          <cell r="N362" t="e">
            <v>#REF!</v>
          </cell>
        </row>
        <row r="363">
          <cell r="A363">
            <v>290</v>
          </cell>
          <cell r="B363">
            <v>49735</v>
          </cell>
          <cell r="C363" t="e">
            <v>#REF!</v>
          </cell>
          <cell r="D363">
            <v>1413.667925454489</v>
          </cell>
          <cell r="E363" t="e">
            <v>#REF!</v>
          </cell>
          <cell r="F363" t="e">
            <v>#REF!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 t="e">
            <v>#REF!</v>
          </cell>
          <cell r="M363" t="e">
            <v>#REF!</v>
          </cell>
          <cell r="N363" t="e">
            <v>#REF!</v>
          </cell>
        </row>
        <row r="364">
          <cell r="A364">
            <v>291</v>
          </cell>
          <cell r="B364">
            <v>49766</v>
          </cell>
          <cell r="C364" t="e">
            <v>#REF!</v>
          </cell>
          <cell r="D364">
            <v>1413.667925454489</v>
          </cell>
          <cell r="E364" t="e">
            <v>#REF!</v>
          </cell>
          <cell r="F364" t="e">
            <v>#REF!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 t="e">
            <v>#REF!</v>
          </cell>
          <cell r="M364" t="e">
            <v>#REF!</v>
          </cell>
          <cell r="N364" t="e">
            <v>#REF!</v>
          </cell>
        </row>
        <row r="365">
          <cell r="A365">
            <v>292</v>
          </cell>
          <cell r="B365">
            <v>49796</v>
          </cell>
          <cell r="C365" t="e">
            <v>#REF!</v>
          </cell>
          <cell r="D365">
            <v>1413.667925454489</v>
          </cell>
          <cell r="E365" t="e">
            <v>#REF!</v>
          </cell>
          <cell r="F365" t="e">
            <v>#REF!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 t="e">
            <v>#REF!</v>
          </cell>
          <cell r="M365" t="e">
            <v>#REF!</v>
          </cell>
          <cell r="N365" t="e">
            <v>#REF!</v>
          </cell>
        </row>
        <row r="366">
          <cell r="A366">
            <v>293</v>
          </cell>
          <cell r="B366">
            <v>49827</v>
          </cell>
          <cell r="C366" t="e">
            <v>#REF!</v>
          </cell>
          <cell r="D366">
            <v>1413.667925454489</v>
          </cell>
          <cell r="E366" t="e">
            <v>#REF!</v>
          </cell>
          <cell r="F366" t="e">
            <v>#REF!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 t="e">
            <v>#REF!</v>
          </cell>
          <cell r="M366" t="e">
            <v>#REF!</v>
          </cell>
          <cell r="N366" t="e">
            <v>#REF!</v>
          </cell>
        </row>
        <row r="367">
          <cell r="A367">
            <v>294</v>
          </cell>
          <cell r="B367">
            <v>49857</v>
          </cell>
          <cell r="C367" t="e">
            <v>#REF!</v>
          </cell>
          <cell r="D367">
            <v>1413.667925454489</v>
          </cell>
          <cell r="E367" t="e">
            <v>#REF!</v>
          </cell>
          <cell r="F367" t="e">
            <v>#REF!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 t="e">
            <v>#REF!</v>
          </cell>
          <cell r="M367" t="e">
            <v>#REF!</v>
          </cell>
          <cell r="N367" t="e">
            <v>#REF!</v>
          </cell>
        </row>
        <row r="368">
          <cell r="A368">
            <v>295</v>
          </cell>
          <cell r="B368">
            <v>49888</v>
          </cell>
          <cell r="C368" t="e">
            <v>#REF!</v>
          </cell>
          <cell r="D368">
            <v>1413.667925454489</v>
          </cell>
          <cell r="E368" t="e">
            <v>#REF!</v>
          </cell>
          <cell r="F368" t="e">
            <v>#REF!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 t="e">
            <v>#REF!</v>
          </cell>
          <cell r="M368" t="e">
            <v>#REF!</v>
          </cell>
          <cell r="N368" t="e">
            <v>#REF!</v>
          </cell>
        </row>
        <row r="369">
          <cell r="A369">
            <v>296</v>
          </cell>
          <cell r="B369">
            <v>49919</v>
          </cell>
          <cell r="C369" t="e">
            <v>#REF!</v>
          </cell>
          <cell r="D369">
            <v>1413.667925454489</v>
          </cell>
          <cell r="E369" t="e">
            <v>#REF!</v>
          </cell>
          <cell r="F369" t="e">
            <v>#REF!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 t="e">
            <v>#REF!</v>
          </cell>
          <cell r="M369" t="e">
            <v>#REF!</v>
          </cell>
          <cell r="N369" t="e">
            <v>#REF!</v>
          </cell>
        </row>
        <row r="370">
          <cell r="A370">
            <v>297</v>
          </cell>
          <cell r="B370">
            <v>49949</v>
          </cell>
          <cell r="C370" t="e">
            <v>#REF!</v>
          </cell>
          <cell r="D370">
            <v>1413.667925454489</v>
          </cell>
          <cell r="E370" t="e">
            <v>#REF!</v>
          </cell>
          <cell r="F370" t="e">
            <v>#REF!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 t="e">
            <v>#REF!</v>
          </cell>
          <cell r="M370" t="e">
            <v>#REF!</v>
          </cell>
          <cell r="N370" t="e">
            <v>#REF!</v>
          </cell>
        </row>
        <row r="371">
          <cell r="A371">
            <v>298</v>
          </cell>
          <cell r="B371">
            <v>49980</v>
          </cell>
          <cell r="C371" t="e">
            <v>#REF!</v>
          </cell>
          <cell r="D371">
            <v>1413.667925454489</v>
          </cell>
          <cell r="E371" t="e">
            <v>#REF!</v>
          </cell>
          <cell r="F371" t="e">
            <v>#REF!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 t="e">
            <v>#REF!</v>
          </cell>
          <cell r="M371" t="e">
            <v>#REF!</v>
          </cell>
          <cell r="N371" t="e">
            <v>#REF!</v>
          </cell>
        </row>
        <row r="372">
          <cell r="A372">
            <v>299</v>
          </cell>
          <cell r="B372">
            <v>50010</v>
          </cell>
          <cell r="C372" t="e">
            <v>#REF!</v>
          </cell>
          <cell r="D372">
            <v>1413.667925454489</v>
          </cell>
          <cell r="E372" t="e">
            <v>#REF!</v>
          </cell>
          <cell r="F372" t="e">
            <v>#REF!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 t="e">
            <v>#REF!</v>
          </cell>
          <cell r="M372" t="e">
            <v>#REF!</v>
          </cell>
          <cell r="N372" t="e">
            <v>#REF!</v>
          </cell>
        </row>
        <row r="373">
          <cell r="A373">
            <v>300</v>
          </cell>
          <cell r="B373">
            <v>50041</v>
          </cell>
          <cell r="C373" t="e">
            <v>#REF!</v>
          </cell>
          <cell r="D373">
            <v>1413.667925454489</v>
          </cell>
          <cell r="E373" t="e">
            <v>#REF!</v>
          </cell>
          <cell r="F373" t="e">
            <v>#REF!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 t="e">
            <v>#REF!</v>
          </cell>
          <cell r="M373" t="e">
            <v>#REF!</v>
          </cell>
          <cell r="N373" t="e">
            <v>#REF!</v>
          </cell>
        </row>
        <row r="374">
          <cell r="A374">
            <v>301</v>
          </cell>
          <cell r="B374">
            <v>50072</v>
          </cell>
          <cell r="C374" t="e">
            <v>#REF!</v>
          </cell>
          <cell r="D374">
            <v>1413.667925454489</v>
          </cell>
          <cell r="E374" t="e">
            <v>#REF!</v>
          </cell>
          <cell r="F374" t="e">
            <v>#REF!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 t="e">
            <v>#REF!</v>
          </cell>
          <cell r="M374" t="e">
            <v>#REF!</v>
          </cell>
          <cell r="N374" t="e">
            <v>#REF!</v>
          </cell>
        </row>
        <row r="375">
          <cell r="A375">
            <v>302</v>
          </cell>
          <cell r="B375">
            <v>50100</v>
          </cell>
          <cell r="C375" t="e">
            <v>#REF!</v>
          </cell>
          <cell r="D375">
            <v>1413.667925454489</v>
          </cell>
          <cell r="E375" t="e">
            <v>#REF!</v>
          </cell>
          <cell r="F375" t="e">
            <v>#REF!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 t="e">
            <v>#REF!</v>
          </cell>
          <cell r="M375" t="e">
            <v>#REF!</v>
          </cell>
          <cell r="N375" t="e">
            <v>#REF!</v>
          </cell>
        </row>
        <row r="376">
          <cell r="A376">
            <v>303</v>
          </cell>
          <cell r="B376">
            <v>50131</v>
          </cell>
          <cell r="C376" t="e">
            <v>#REF!</v>
          </cell>
          <cell r="D376">
            <v>1413.667925454489</v>
          </cell>
          <cell r="E376" t="e">
            <v>#REF!</v>
          </cell>
          <cell r="F376" t="e">
            <v>#REF!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 t="e">
            <v>#REF!</v>
          </cell>
          <cell r="M376" t="e">
            <v>#REF!</v>
          </cell>
          <cell r="N376" t="e">
            <v>#REF!</v>
          </cell>
        </row>
        <row r="377">
          <cell r="A377">
            <v>304</v>
          </cell>
          <cell r="B377">
            <v>50161</v>
          </cell>
          <cell r="C377" t="e">
            <v>#REF!</v>
          </cell>
          <cell r="D377">
            <v>1413.667925454489</v>
          </cell>
          <cell r="E377" t="e">
            <v>#REF!</v>
          </cell>
          <cell r="F377" t="e">
            <v>#REF!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 t="e">
            <v>#REF!</v>
          </cell>
          <cell r="M377" t="e">
            <v>#REF!</v>
          </cell>
          <cell r="N377" t="e">
            <v>#REF!</v>
          </cell>
        </row>
        <row r="378">
          <cell r="A378">
            <v>305</v>
          </cell>
          <cell r="B378">
            <v>50192</v>
          </cell>
          <cell r="C378" t="e">
            <v>#REF!</v>
          </cell>
          <cell r="D378">
            <v>1413.667925454489</v>
          </cell>
          <cell r="E378" t="e">
            <v>#REF!</v>
          </cell>
          <cell r="F378" t="e">
            <v>#REF!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 t="e">
            <v>#REF!</v>
          </cell>
          <cell r="M378" t="e">
            <v>#REF!</v>
          </cell>
          <cell r="N378" t="e">
            <v>#REF!</v>
          </cell>
        </row>
        <row r="379">
          <cell r="A379">
            <v>306</v>
          </cell>
          <cell r="B379">
            <v>50222</v>
          </cell>
          <cell r="C379" t="e">
            <v>#REF!</v>
          </cell>
          <cell r="D379">
            <v>1413.667925454489</v>
          </cell>
          <cell r="E379" t="e">
            <v>#REF!</v>
          </cell>
          <cell r="F379" t="e">
            <v>#REF!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 t="e">
            <v>#REF!</v>
          </cell>
          <cell r="M379" t="e">
            <v>#REF!</v>
          </cell>
          <cell r="N379" t="e">
            <v>#REF!</v>
          </cell>
        </row>
        <row r="380">
          <cell r="A380">
            <v>307</v>
          </cell>
          <cell r="B380">
            <v>50253</v>
          </cell>
          <cell r="C380" t="e">
            <v>#REF!</v>
          </cell>
          <cell r="D380">
            <v>1413.667925454489</v>
          </cell>
          <cell r="E380" t="e">
            <v>#REF!</v>
          </cell>
          <cell r="F380" t="e">
            <v>#REF!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 t="e">
            <v>#REF!</v>
          </cell>
          <cell r="M380" t="e">
            <v>#REF!</v>
          </cell>
          <cell r="N380" t="e">
            <v>#REF!</v>
          </cell>
        </row>
        <row r="381">
          <cell r="A381">
            <v>308</v>
          </cell>
          <cell r="B381">
            <v>50284</v>
          </cell>
          <cell r="C381" t="e">
            <v>#REF!</v>
          </cell>
          <cell r="D381">
            <v>1413.667925454489</v>
          </cell>
          <cell r="E381" t="e">
            <v>#REF!</v>
          </cell>
          <cell r="F381" t="e">
            <v>#REF!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 t="e">
            <v>#REF!</v>
          </cell>
          <cell r="M381" t="e">
            <v>#REF!</v>
          </cell>
          <cell r="N381" t="e">
            <v>#REF!</v>
          </cell>
        </row>
        <row r="382">
          <cell r="A382">
            <v>309</v>
          </cell>
          <cell r="B382">
            <v>50314</v>
          </cell>
          <cell r="C382" t="e">
            <v>#REF!</v>
          </cell>
          <cell r="D382">
            <v>1413.667925454489</v>
          </cell>
          <cell r="E382" t="e">
            <v>#REF!</v>
          </cell>
          <cell r="F382" t="e">
            <v>#REF!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 t="e">
            <v>#REF!</v>
          </cell>
          <cell r="M382" t="e">
            <v>#REF!</v>
          </cell>
          <cell r="N382" t="e">
            <v>#REF!</v>
          </cell>
        </row>
        <row r="383">
          <cell r="A383">
            <v>310</v>
          </cell>
          <cell r="B383">
            <v>50345</v>
          </cell>
          <cell r="C383" t="e">
            <v>#REF!</v>
          </cell>
          <cell r="D383">
            <v>1413.667925454489</v>
          </cell>
          <cell r="E383" t="e">
            <v>#REF!</v>
          </cell>
          <cell r="F383" t="e">
            <v>#REF!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 t="e">
            <v>#REF!</v>
          </cell>
          <cell r="M383" t="e">
            <v>#REF!</v>
          </cell>
          <cell r="N383" t="e">
            <v>#REF!</v>
          </cell>
        </row>
        <row r="384">
          <cell r="A384">
            <v>311</v>
          </cell>
          <cell r="B384">
            <v>50375</v>
          </cell>
          <cell r="C384" t="e">
            <v>#REF!</v>
          </cell>
          <cell r="D384">
            <v>1413.667925454489</v>
          </cell>
          <cell r="E384" t="e">
            <v>#REF!</v>
          </cell>
          <cell r="F384" t="e">
            <v>#REF!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 t="e">
            <v>#REF!</v>
          </cell>
          <cell r="M384" t="e">
            <v>#REF!</v>
          </cell>
          <cell r="N384" t="e">
            <v>#REF!</v>
          </cell>
        </row>
        <row r="385">
          <cell r="A385">
            <v>312</v>
          </cell>
          <cell r="B385">
            <v>50406</v>
          </cell>
          <cell r="C385" t="e">
            <v>#REF!</v>
          </cell>
          <cell r="D385">
            <v>1413.667925454489</v>
          </cell>
          <cell r="E385" t="e">
            <v>#REF!</v>
          </cell>
          <cell r="F385" t="e">
            <v>#REF!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 t="e">
            <v>#REF!</v>
          </cell>
          <cell r="M385" t="e">
            <v>#REF!</v>
          </cell>
          <cell r="N385" t="e">
            <v>#REF!</v>
          </cell>
        </row>
        <row r="386">
          <cell r="A386">
            <v>313</v>
          </cell>
          <cell r="B386">
            <v>50437</v>
          </cell>
          <cell r="C386" t="e">
            <v>#REF!</v>
          </cell>
          <cell r="D386">
            <v>1413.667925454489</v>
          </cell>
          <cell r="E386" t="e">
            <v>#REF!</v>
          </cell>
          <cell r="F386" t="e">
            <v>#REF!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 t="e">
            <v>#REF!</v>
          </cell>
          <cell r="M386" t="e">
            <v>#REF!</v>
          </cell>
          <cell r="N386" t="e">
            <v>#REF!</v>
          </cell>
        </row>
        <row r="387">
          <cell r="A387">
            <v>314</v>
          </cell>
          <cell r="B387">
            <v>50465</v>
          </cell>
          <cell r="C387" t="e">
            <v>#REF!</v>
          </cell>
          <cell r="D387">
            <v>1413.667925454489</v>
          </cell>
          <cell r="E387" t="e">
            <v>#REF!</v>
          </cell>
          <cell r="F387" t="e">
            <v>#REF!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 t="e">
            <v>#REF!</v>
          </cell>
          <cell r="M387" t="e">
            <v>#REF!</v>
          </cell>
          <cell r="N387" t="e">
            <v>#REF!</v>
          </cell>
        </row>
        <row r="388">
          <cell r="A388">
            <v>315</v>
          </cell>
          <cell r="B388">
            <v>50496</v>
          </cell>
          <cell r="C388" t="e">
            <v>#REF!</v>
          </cell>
          <cell r="D388">
            <v>1413.667925454489</v>
          </cell>
          <cell r="E388" t="e">
            <v>#REF!</v>
          </cell>
          <cell r="F388" t="e">
            <v>#REF!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 t="e">
            <v>#REF!</v>
          </cell>
          <cell r="M388" t="e">
            <v>#REF!</v>
          </cell>
          <cell r="N388" t="e">
            <v>#REF!</v>
          </cell>
        </row>
        <row r="389">
          <cell r="A389">
            <v>316</v>
          </cell>
          <cell r="B389">
            <v>50526</v>
          </cell>
          <cell r="C389" t="e">
            <v>#REF!</v>
          </cell>
          <cell r="D389">
            <v>1413.667925454489</v>
          </cell>
          <cell r="E389" t="e">
            <v>#REF!</v>
          </cell>
          <cell r="F389" t="e">
            <v>#REF!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 t="e">
            <v>#REF!</v>
          </cell>
          <cell r="M389" t="e">
            <v>#REF!</v>
          </cell>
          <cell r="N389" t="e">
            <v>#REF!</v>
          </cell>
        </row>
        <row r="390">
          <cell r="A390">
            <v>317</v>
          </cell>
          <cell r="B390">
            <v>50557</v>
          </cell>
          <cell r="C390" t="e">
            <v>#REF!</v>
          </cell>
          <cell r="D390">
            <v>1413.667925454489</v>
          </cell>
          <cell r="E390" t="e">
            <v>#REF!</v>
          </cell>
          <cell r="F390" t="e">
            <v>#REF!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 t="e">
            <v>#REF!</v>
          </cell>
          <cell r="M390" t="e">
            <v>#REF!</v>
          </cell>
          <cell r="N390" t="e">
            <v>#REF!</v>
          </cell>
        </row>
        <row r="391">
          <cell r="A391">
            <v>318</v>
          </cell>
          <cell r="B391">
            <v>50587</v>
          </cell>
          <cell r="C391" t="e">
            <v>#REF!</v>
          </cell>
          <cell r="D391">
            <v>1413.667925454489</v>
          </cell>
          <cell r="E391" t="e">
            <v>#REF!</v>
          </cell>
          <cell r="F391" t="e">
            <v>#REF!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 t="e">
            <v>#REF!</v>
          </cell>
          <cell r="M391" t="e">
            <v>#REF!</v>
          </cell>
          <cell r="N391" t="e">
            <v>#REF!</v>
          </cell>
        </row>
        <row r="392">
          <cell r="A392">
            <v>319</v>
          </cell>
          <cell r="B392">
            <v>50618</v>
          </cell>
          <cell r="C392" t="e">
            <v>#REF!</v>
          </cell>
          <cell r="D392">
            <v>1413.667925454489</v>
          </cell>
          <cell r="E392" t="e">
            <v>#REF!</v>
          </cell>
          <cell r="F392" t="e">
            <v>#REF!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 t="e">
            <v>#REF!</v>
          </cell>
          <cell r="M392" t="e">
            <v>#REF!</v>
          </cell>
          <cell r="N392" t="e">
            <v>#REF!</v>
          </cell>
        </row>
        <row r="393">
          <cell r="A393">
            <v>320</v>
          </cell>
          <cell r="B393">
            <v>50649</v>
          </cell>
          <cell r="C393" t="e">
            <v>#REF!</v>
          </cell>
          <cell r="D393">
            <v>1413.667925454489</v>
          </cell>
          <cell r="E393" t="e">
            <v>#REF!</v>
          </cell>
          <cell r="F393" t="e">
            <v>#REF!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 t="e">
            <v>#REF!</v>
          </cell>
          <cell r="M393" t="e">
            <v>#REF!</v>
          </cell>
          <cell r="N393" t="e">
            <v>#REF!</v>
          </cell>
        </row>
        <row r="394">
          <cell r="A394">
            <v>321</v>
          </cell>
          <cell r="B394">
            <v>50679</v>
          </cell>
          <cell r="C394" t="e">
            <v>#REF!</v>
          </cell>
          <cell r="D394">
            <v>1413.667925454489</v>
          </cell>
          <cell r="E394" t="e">
            <v>#REF!</v>
          </cell>
          <cell r="F394" t="e">
            <v>#REF!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 t="e">
            <v>#REF!</v>
          </cell>
          <cell r="M394" t="e">
            <v>#REF!</v>
          </cell>
          <cell r="N394" t="e">
            <v>#REF!</v>
          </cell>
        </row>
        <row r="395">
          <cell r="A395">
            <v>322</v>
          </cell>
          <cell r="B395">
            <v>50710</v>
          </cell>
          <cell r="C395" t="e">
            <v>#REF!</v>
          </cell>
          <cell r="D395">
            <v>1413.667925454489</v>
          </cell>
          <cell r="E395" t="e">
            <v>#REF!</v>
          </cell>
          <cell r="F395" t="e">
            <v>#REF!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 t="e">
            <v>#REF!</v>
          </cell>
          <cell r="M395" t="e">
            <v>#REF!</v>
          </cell>
          <cell r="N395" t="e">
            <v>#REF!</v>
          </cell>
        </row>
        <row r="396">
          <cell r="A396">
            <v>323</v>
          </cell>
          <cell r="B396">
            <v>50740</v>
          </cell>
          <cell r="C396" t="e">
            <v>#REF!</v>
          </cell>
          <cell r="D396">
            <v>1413.667925454489</v>
          </cell>
          <cell r="E396" t="e">
            <v>#REF!</v>
          </cell>
          <cell r="F396" t="e">
            <v>#REF!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 t="e">
            <v>#REF!</v>
          </cell>
          <cell r="M396" t="e">
            <v>#REF!</v>
          </cell>
          <cell r="N396" t="e">
            <v>#REF!</v>
          </cell>
        </row>
        <row r="397">
          <cell r="A397">
            <v>324</v>
          </cell>
          <cell r="B397">
            <v>50771</v>
          </cell>
          <cell r="C397" t="e">
            <v>#REF!</v>
          </cell>
          <cell r="D397">
            <v>1413.667925454489</v>
          </cell>
          <cell r="E397" t="e">
            <v>#REF!</v>
          </cell>
          <cell r="F397" t="e">
            <v>#REF!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 t="e">
            <v>#REF!</v>
          </cell>
          <cell r="M397" t="e">
            <v>#REF!</v>
          </cell>
          <cell r="N397" t="e">
            <v>#REF!</v>
          </cell>
        </row>
        <row r="398">
          <cell r="A398">
            <v>325</v>
          </cell>
          <cell r="B398">
            <v>50802</v>
          </cell>
          <cell r="C398" t="e">
            <v>#REF!</v>
          </cell>
          <cell r="D398">
            <v>1413.667925454489</v>
          </cell>
          <cell r="E398" t="e">
            <v>#REF!</v>
          </cell>
          <cell r="F398" t="e">
            <v>#REF!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 t="e">
            <v>#REF!</v>
          </cell>
          <cell r="M398" t="e">
            <v>#REF!</v>
          </cell>
          <cell r="N398" t="e">
            <v>#REF!</v>
          </cell>
        </row>
        <row r="399">
          <cell r="A399">
            <v>326</v>
          </cell>
          <cell r="B399">
            <v>50830</v>
          </cell>
          <cell r="C399" t="e">
            <v>#REF!</v>
          </cell>
          <cell r="D399">
            <v>1413.667925454489</v>
          </cell>
          <cell r="E399" t="e">
            <v>#REF!</v>
          </cell>
          <cell r="F399" t="e">
            <v>#REF!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 t="e">
            <v>#REF!</v>
          </cell>
          <cell r="M399" t="e">
            <v>#REF!</v>
          </cell>
          <cell r="N399" t="e">
            <v>#REF!</v>
          </cell>
        </row>
        <row r="400">
          <cell r="A400">
            <v>327</v>
          </cell>
          <cell r="B400">
            <v>50861</v>
          </cell>
          <cell r="C400" t="e">
            <v>#REF!</v>
          </cell>
          <cell r="D400">
            <v>1413.667925454489</v>
          </cell>
          <cell r="E400" t="e">
            <v>#REF!</v>
          </cell>
          <cell r="F400" t="e">
            <v>#REF!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 t="e">
            <v>#REF!</v>
          </cell>
          <cell r="M400" t="e">
            <v>#REF!</v>
          </cell>
          <cell r="N400" t="e">
            <v>#REF!</v>
          </cell>
        </row>
        <row r="401">
          <cell r="A401">
            <v>328</v>
          </cell>
          <cell r="B401">
            <v>50891</v>
          </cell>
          <cell r="C401" t="e">
            <v>#REF!</v>
          </cell>
          <cell r="D401">
            <v>1413.667925454489</v>
          </cell>
          <cell r="E401" t="e">
            <v>#REF!</v>
          </cell>
          <cell r="F401" t="e">
            <v>#REF!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 t="e">
            <v>#REF!</v>
          </cell>
          <cell r="M401" t="e">
            <v>#REF!</v>
          </cell>
          <cell r="N401" t="e">
            <v>#REF!</v>
          </cell>
        </row>
        <row r="402">
          <cell r="A402">
            <v>329</v>
          </cell>
          <cell r="B402">
            <v>50922</v>
          </cell>
          <cell r="C402" t="e">
            <v>#REF!</v>
          </cell>
          <cell r="D402">
            <v>1413.667925454489</v>
          </cell>
          <cell r="E402" t="e">
            <v>#REF!</v>
          </cell>
          <cell r="F402" t="e">
            <v>#REF!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 t="e">
            <v>#REF!</v>
          </cell>
          <cell r="M402" t="e">
            <v>#REF!</v>
          </cell>
          <cell r="N402" t="e">
            <v>#REF!</v>
          </cell>
        </row>
        <row r="403">
          <cell r="A403">
            <v>330</v>
          </cell>
          <cell r="B403">
            <v>50952</v>
          </cell>
          <cell r="C403" t="e">
            <v>#REF!</v>
          </cell>
          <cell r="D403">
            <v>1413.667925454489</v>
          </cell>
          <cell r="E403" t="e">
            <v>#REF!</v>
          </cell>
          <cell r="F403" t="e">
            <v>#REF!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 t="e">
            <v>#REF!</v>
          </cell>
          <cell r="M403" t="e">
            <v>#REF!</v>
          </cell>
          <cell r="N403" t="e">
            <v>#REF!</v>
          </cell>
        </row>
        <row r="404">
          <cell r="A404">
            <v>331</v>
          </cell>
          <cell r="B404">
            <v>50983</v>
          </cell>
          <cell r="C404" t="e">
            <v>#REF!</v>
          </cell>
          <cell r="D404">
            <v>1413.667925454489</v>
          </cell>
          <cell r="E404" t="e">
            <v>#REF!</v>
          </cell>
          <cell r="F404" t="e">
            <v>#REF!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 t="e">
            <v>#REF!</v>
          </cell>
          <cell r="M404" t="e">
            <v>#REF!</v>
          </cell>
          <cell r="N404" t="e">
            <v>#REF!</v>
          </cell>
        </row>
        <row r="405">
          <cell r="A405">
            <v>332</v>
          </cell>
          <cell r="B405">
            <v>51014</v>
          </cell>
          <cell r="C405" t="e">
            <v>#REF!</v>
          </cell>
          <cell r="D405">
            <v>1413.667925454489</v>
          </cell>
          <cell r="E405" t="e">
            <v>#REF!</v>
          </cell>
          <cell r="F405" t="e">
            <v>#REF!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 t="e">
            <v>#REF!</v>
          </cell>
          <cell r="M405" t="e">
            <v>#REF!</v>
          </cell>
          <cell r="N405" t="e">
            <v>#REF!</v>
          </cell>
        </row>
        <row r="406">
          <cell r="A406">
            <v>333</v>
          </cell>
          <cell r="B406">
            <v>51044</v>
          </cell>
          <cell r="C406" t="e">
            <v>#REF!</v>
          </cell>
          <cell r="D406">
            <v>1413.667925454489</v>
          </cell>
          <cell r="E406" t="e">
            <v>#REF!</v>
          </cell>
          <cell r="F406" t="e">
            <v>#REF!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 t="e">
            <v>#REF!</v>
          </cell>
          <cell r="M406" t="e">
            <v>#REF!</v>
          </cell>
          <cell r="N406" t="e">
            <v>#REF!</v>
          </cell>
        </row>
        <row r="407">
          <cell r="A407">
            <v>334</v>
          </cell>
          <cell r="B407">
            <v>51075</v>
          </cell>
          <cell r="C407" t="e">
            <v>#REF!</v>
          </cell>
          <cell r="D407">
            <v>1413.667925454489</v>
          </cell>
          <cell r="E407" t="e">
            <v>#REF!</v>
          </cell>
          <cell r="F407" t="e">
            <v>#REF!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 t="e">
            <v>#REF!</v>
          </cell>
          <cell r="M407" t="e">
            <v>#REF!</v>
          </cell>
          <cell r="N407" t="e">
            <v>#REF!</v>
          </cell>
        </row>
        <row r="408">
          <cell r="A408">
            <v>335</v>
          </cell>
          <cell r="B408">
            <v>51105</v>
          </cell>
          <cell r="C408" t="e">
            <v>#REF!</v>
          </cell>
          <cell r="D408">
            <v>1413.667925454489</v>
          </cell>
          <cell r="E408" t="e">
            <v>#REF!</v>
          </cell>
          <cell r="F408" t="e">
            <v>#REF!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 t="e">
            <v>#REF!</v>
          </cell>
          <cell r="M408" t="e">
            <v>#REF!</v>
          </cell>
          <cell r="N408" t="e">
            <v>#REF!</v>
          </cell>
        </row>
        <row r="409">
          <cell r="A409">
            <v>336</v>
          </cell>
          <cell r="B409">
            <v>51136</v>
          </cell>
          <cell r="C409" t="e">
            <v>#REF!</v>
          </cell>
          <cell r="D409">
            <v>1413.667925454489</v>
          </cell>
          <cell r="E409" t="e">
            <v>#REF!</v>
          </cell>
          <cell r="F409" t="e">
            <v>#REF!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 t="e">
            <v>#REF!</v>
          </cell>
          <cell r="M409" t="e">
            <v>#REF!</v>
          </cell>
          <cell r="N409" t="e">
            <v>#REF!</v>
          </cell>
        </row>
        <row r="410">
          <cell r="A410">
            <v>337</v>
          </cell>
          <cell r="B410">
            <v>51167</v>
          </cell>
          <cell r="C410" t="e">
            <v>#REF!</v>
          </cell>
          <cell r="D410">
            <v>1413.667925454489</v>
          </cell>
          <cell r="E410" t="e">
            <v>#REF!</v>
          </cell>
          <cell r="F410" t="e">
            <v>#REF!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 t="e">
            <v>#REF!</v>
          </cell>
          <cell r="M410" t="e">
            <v>#REF!</v>
          </cell>
          <cell r="N410" t="e">
            <v>#REF!</v>
          </cell>
        </row>
        <row r="411">
          <cell r="A411">
            <v>338</v>
          </cell>
          <cell r="B411">
            <v>51196</v>
          </cell>
          <cell r="C411" t="e">
            <v>#REF!</v>
          </cell>
          <cell r="D411">
            <v>1413.667925454489</v>
          </cell>
          <cell r="E411" t="e">
            <v>#REF!</v>
          </cell>
          <cell r="F411" t="e">
            <v>#REF!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 t="e">
            <v>#REF!</v>
          </cell>
          <cell r="M411" t="e">
            <v>#REF!</v>
          </cell>
          <cell r="N411" t="e">
            <v>#REF!</v>
          </cell>
        </row>
        <row r="412">
          <cell r="A412">
            <v>339</v>
          </cell>
          <cell r="B412">
            <v>51227</v>
          </cell>
          <cell r="C412" t="e">
            <v>#REF!</v>
          </cell>
          <cell r="D412">
            <v>1413.667925454489</v>
          </cell>
          <cell r="E412" t="e">
            <v>#REF!</v>
          </cell>
          <cell r="F412" t="e">
            <v>#REF!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 t="e">
            <v>#REF!</v>
          </cell>
          <cell r="M412" t="e">
            <v>#REF!</v>
          </cell>
          <cell r="N412" t="e">
            <v>#REF!</v>
          </cell>
        </row>
        <row r="413">
          <cell r="A413">
            <v>340</v>
          </cell>
          <cell r="B413">
            <v>51257</v>
          </cell>
          <cell r="C413" t="e">
            <v>#REF!</v>
          </cell>
          <cell r="D413">
            <v>1413.667925454489</v>
          </cell>
          <cell r="E413" t="e">
            <v>#REF!</v>
          </cell>
          <cell r="F413" t="e">
            <v>#REF!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 t="e">
            <v>#REF!</v>
          </cell>
          <cell r="M413" t="e">
            <v>#REF!</v>
          </cell>
          <cell r="N413" t="e">
            <v>#REF!</v>
          </cell>
        </row>
        <row r="414">
          <cell r="A414">
            <v>341</v>
          </cell>
          <cell r="B414">
            <v>51288</v>
          </cell>
          <cell r="C414" t="e">
            <v>#REF!</v>
          </cell>
          <cell r="D414">
            <v>1413.667925454489</v>
          </cell>
          <cell r="E414" t="e">
            <v>#REF!</v>
          </cell>
          <cell r="F414" t="e">
            <v>#REF!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 t="e">
            <v>#REF!</v>
          </cell>
          <cell r="M414" t="e">
            <v>#REF!</v>
          </cell>
          <cell r="N414" t="e">
            <v>#REF!</v>
          </cell>
        </row>
        <row r="415">
          <cell r="A415">
            <v>342</v>
          </cell>
          <cell r="B415">
            <v>51318</v>
          </cell>
          <cell r="C415" t="e">
            <v>#REF!</v>
          </cell>
          <cell r="D415">
            <v>1413.667925454489</v>
          </cell>
          <cell r="E415" t="e">
            <v>#REF!</v>
          </cell>
          <cell r="F415" t="e">
            <v>#REF!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 t="e">
            <v>#REF!</v>
          </cell>
          <cell r="M415" t="e">
            <v>#REF!</v>
          </cell>
          <cell r="N415" t="e">
            <v>#REF!</v>
          </cell>
        </row>
        <row r="416">
          <cell r="A416">
            <v>343</v>
          </cell>
          <cell r="B416">
            <v>51349</v>
          </cell>
          <cell r="C416" t="e">
            <v>#REF!</v>
          </cell>
          <cell r="D416">
            <v>1413.667925454489</v>
          </cell>
          <cell r="E416" t="e">
            <v>#REF!</v>
          </cell>
          <cell r="F416" t="e">
            <v>#REF!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 t="e">
            <v>#REF!</v>
          </cell>
          <cell r="M416" t="e">
            <v>#REF!</v>
          </cell>
          <cell r="N416" t="e">
            <v>#REF!</v>
          </cell>
        </row>
        <row r="417">
          <cell r="A417">
            <v>344</v>
          </cell>
          <cell r="B417">
            <v>51380</v>
          </cell>
          <cell r="C417" t="e">
            <v>#REF!</v>
          </cell>
          <cell r="D417">
            <v>1413.667925454489</v>
          </cell>
          <cell r="E417" t="e">
            <v>#REF!</v>
          </cell>
          <cell r="F417" t="e">
            <v>#REF!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 t="e">
            <v>#REF!</v>
          </cell>
          <cell r="M417" t="e">
            <v>#REF!</v>
          </cell>
          <cell r="N417" t="e">
            <v>#REF!</v>
          </cell>
        </row>
        <row r="418">
          <cell r="A418">
            <v>345</v>
          </cell>
          <cell r="B418">
            <v>51410</v>
          </cell>
          <cell r="C418" t="e">
            <v>#REF!</v>
          </cell>
          <cell r="D418">
            <v>1413.667925454489</v>
          </cell>
          <cell r="E418" t="e">
            <v>#REF!</v>
          </cell>
          <cell r="F418" t="e">
            <v>#REF!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 t="e">
            <v>#REF!</v>
          </cell>
          <cell r="M418" t="e">
            <v>#REF!</v>
          </cell>
          <cell r="N418" t="e">
            <v>#REF!</v>
          </cell>
        </row>
        <row r="419">
          <cell r="A419">
            <v>346</v>
          </cell>
          <cell r="B419">
            <v>51441</v>
          </cell>
          <cell r="C419" t="e">
            <v>#REF!</v>
          </cell>
          <cell r="D419">
            <v>1413.667925454489</v>
          </cell>
          <cell r="E419" t="e">
            <v>#REF!</v>
          </cell>
          <cell r="F419" t="e">
            <v>#REF!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 t="e">
            <v>#REF!</v>
          </cell>
          <cell r="M419" t="e">
            <v>#REF!</v>
          </cell>
          <cell r="N419" t="e">
            <v>#REF!</v>
          </cell>
        </row>
        <row r="420">
          <cell r="A420">
            <v>347</v>
          </cell>
          <cell r="B420">
            <v>51471</v>
          </cell>
          <cell r="C420" t="e">
            <v>#REF!</v>
          </cell>
          <cell r="D420">
            <v>1413.667925454489</v>
          </cell>
          <cell r="E420" t="e">
            <v>#REF!</v>
          </cell>
          <cell r="F420" t="e">
            <v>#REF!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 t="e">
            <v>#REF!</v>
          </cell>
          <cell r="M420" t="e">
            <v>#REF!</v>
          </cell>
          <cell r="N420" t="e">
            <v>#REF!</v>
          </cell>
        </row>
        <row r="421">
          <cell r="A421">
            <v>348</v>
          </cell>
          <cell r="B421">
            <v>51502</v>
          </cell>
          <cell r="C421" t="e">
            <v>#REF!</v>
          </cell>
          <cell r="D421">
            <v>1413.667925454489</v>
          </cell>
          <cell r="E421" t="e">
            <v>#REF!</v>
          </cell>
          <cell r="F421" t="e">
            <v>#REF!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 t="e">
            <v>#REF!</v>
          </cell>
          <cell r="M421" t="e">
            <v>#REF!</v>
          </cell>
          <cell r="N421" t="e">
            <v>#REF!</v>
          </cell>
        </row>
        <row r="422">
          <cell r="A422">
            <v>349</v>
          </cell>
          <cell r="B422">
            <v>51533</v>
          </cell>
          <cell r="C422" t="e">
            <v>#REF!</v>
          </cell>
          <cell r="D422">
            <v>1413.667925454489</v>
          </cell>
          <cell r="E422" t="e">
            <v>#REF!</v>
          </cell>
          <cell r="F422" t="e">
            <v>#REF!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 t="e">
            <v>#REF!</v>
          </cell>
          <cell r="M422" t="e">
            <v>#REF!</v>
          </cell>
          <cell r="N422" t="e">
            <v>#REF!</v>
          </cell>
        </row>
        <row r="423">
          <cell r="A423">
            <v>350</v>
          </cell>
          <cell r="B423">
            <v>51561</v>
          </cell>
          <cell r="C423" t="e">
            <v>#REF!</v>
          </cell>
          <cell r="D423">
            <v>1413.667925454489</v>
          </cell>
          <cell r="E423" t="e">
            <v>#REF!</v>
          </cell>
          <cell r="F423" t="e">
            <v>#REF!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 t="e">
            <v>#REF!</v>
          </cell>
          <cell r="M423" t="e">
            <v>#REF!</v>
          </cell>
          <cell r="N423" t="e">
            <v>#REF!</v>
          </cell>
        </row>
        <row r="424">
          <cell r="A424">
            <v>351</v>
          </cell>
          <cell r="B424">
            <v>51592</v>
          </cell>
          <cell r="C424" t="e">
            <v>#REF!</v>
          </cell>
          <cell r="D424">
            <v>1413.667925454489</v>
          </cell>
          <cell r="E424" t="e">
            <v>#REF!</v>
          </cell>
          <cell r="F424" t="e">
            <v>#REF!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 t="e">
            <v>#REF!</v>
          </cell>
          <cell r="M424" t="e">
            <v>#REF!</v>
          </cell>
          <cell r="N424" t="e">
            <v>#REF!</v>
          </cell>
        </row>
        <row r="425">
          <cell r="A425">
            <v>352</v>
          </cell>
          <cell r="B425">
            <v>51622</v>
          </cell>
          <cell r="C425" t="e">
            <v>#REF!</v>
          </cell>
          <cell r="D425">
            <v>1413.667925454489</v>
          </cell>
          <cell r="E425" t="e">
            <v>#REF!</v>
          </cell>
          <cell r="F425" t="e">
            <v>#REF!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 t="e">
            <v>#REF!</v>
          </cell>
          <cell r="M425" t="e">
            <v>#REF!</v>
          </cell>
          <cell r="N425" t="e">
            <v>#REF!</v>
          </cell>
        </row>
        <row r="426">
          <cell r="A426">
            <v>353</v>
          </cell>
          <cell r="B426">
            <v>51653</v>
          </cell>
          <cell r="C426" t="e">
            <v>#REF!</v>
          </cell>
          <cell r="D426">
            <v>1413.667925454489</v>
          </cell>
          <cell r="E426" t="e">
            <v>#REF!</v>
          </cell>
          <cell r="F426" t="e">
            <v>#REF!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 t="e">
            <v>#REF!</v>
          </cell>
          <cell r="M426" t="e">
            <v>#REF!</v>
          </cell>
          <cell r="N426" t="e">
            <v>#REF!</v>
          </cell>
        </row>
        <row r="427">
          <cell r="A427">
            <v>354</v>
          </cell>
          <cell r="B427">
            <v>51683</v>
          </cell>
          <cell r="C427" t="e">
            <v>#REF!</v>
          </cell>
          <cell r="D427">
            <v>1413.667925454489</v>
          </cell>
          <cell r="E427" t="e">
            <v>#REF!</v>
          </cell>
          <cell r="F427" t="e">
            <v>#REF!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 t="e">
            <v>#REF!</v>
          </cell>
          <cell r="M427" t="e">
            <v>#REF!</v>
          </cell>
          <cell r="N427" t="e">
            <v>#REF!</v>
          </cell>
        </row>
        <row r="428">
          <cell r="A428">
            <v>355</v>
          </cell>
          <cell r="B428">
            <v>51714</v>
          </cell>
          <cell r="C428" t="e">
            <v>#REF!</v>
          </cell>
          <cell r="D428">
            <v>1413.667925454489</v>
          </cell>
          <cell r="E428" t="e">
            <v>#REF!</v>
          </cell>
          <cell r="F428" t="e">
            <v>#REF!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 t="e">
            <v>#REF!</v>
          </cell>
          <cell r="M428" t="e">
            <v>#REF!</v>
          </cell>
          <cell r="N428" t="e">
            <v>#REF!</v>
          </cell>
        </row>
        <row r="429">
          <cell r="A429">
            <v>356</v>
          </cell>
          <cell r="B429">
            <v>51745</v>
          </cell>
          <cell r="C429" t="e">
            <v>#REF!</v>
          </cell>
          <cell r="D429">
            <v>1413.667925454489</v>
          </cell>
          <cell r="E429" t="e">
            <v>#REF!</v>
          </cell>
          <cell r="F429" t="e">
            <v>#REF!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 t="e">
            <v>#REF!</v>
          </cell>
          <cell r="M429" t="e">
            <v>#REF!</v>
          </cell>
          <cell r="N429" t="e">
            <v>#REF!</v>
          </cell>
        </row>
        <row r="430">
          <cell r="A430">
            <v>357</v>
          </cell>
          <cell r="B430">
            <v>51775</v>
          </cell>
          <cell r="C430" t="e">
            <v>#REF!</v>
          </cell>
          <cell r="D430">
            <v>1413.667925454489</v>
          </cell>
          <cell r="E430" t="e">
            <v>#REF!</v>
          </cell>
          <cell r="F430" t="e">
            <v>#REF!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 t="e">
            <v>#REF!</v>
          </cell>
          <cell r="M430" t="e">
            <v>#REF!</v>
          </cell>
          <cell r="N430" t="e">
            <v>#REF!</v>
          </cell>
        </row>
        <row r="431">
          <cell r="A431">
            <v>358</v>
          </cell>
          <cell r="B431">
            <v>51806</v>
          </cell>
          <cell r="C431" t="e">
            <v>#REF!</v>
          </cell>
          <cell r="D431">
            <v>1413.667925454489</v>
          </cell>
          <cell r="E431" t="e">
            <v>#REF!</v>
          </cell>
          <cell r="F431" t="e">
            <v>#REF!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 t="e">
            <v>#REF!</v>
          </cell>
          <cell r="M431" t="e">
            <v>#REF!</v>
          </cell>
          <cell r="N431" t="e">
            <v>#REF!</v>
          </cell>
        </row>
        <row r="432">
          <cell r="A432">
            <v>359</v>
          </cell>
          <cell r="B432">
            <v>51836</v>
          </cell>
          <cell r="C432" t="e">
            <v>#REF!</v>
          </cell>
          <cell r="D432">
            <v>1413.667925454489</v>
          </cell>
          <cell r="E432" t="e">
            <v>#REF!</v>
          </cell>
          <cell r="F432" t="e">
            <v>#REF!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 t="e">
            <v>#REF!</v>
          </cell>
          <cell r="M432" t="e">
            <v>#REF!</v>
          </cell>
          <cell r="N432" t="e">
            <v>#REF!</v>
          </cell>
        </row>
        <row r="433">
          <cell r="A433">
            <v>360</v>
          </cell>
          <cell r="B433">
            <v>51867</v>
          </cell>
          <cell r="C433" t="e">
            <v>#REF!</v>
          </cell>
          <cell r="D433">
            <v>1413.667925454489</v>
          </cell>
          <cell r="E433" t="e">
            <v>#REF!</v>
          </cell>
          <cell r="F433" t="e">
            <v>#REF!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 t="e">
            <v>#REF!</v>
          </cell>
          <cell r="M433" t="e">
            <v>#REF!</v>
          </cell>
          <cell r="N433" t="e">
            <v>#REF!</v>
          </cell>
        </row>
        <row r="434">
          <cell r="A434">
            <v>361</v>
          </cell>
          <cell r="B434">
            <v>51898</v>
          </cell>
          <cell r="C434" t="e">
            <v>#REF!</v>
          </cell>
          <cell r="D434">
            <v>1413.667925454489</v>
          </cell>
          <cell r="E434" t="e">
            <v>#REF!</v>
          </cell>
          <cell r="F434" t="e">
            <v>#REF!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 t="e">
            <v>#REF!</v>
          </cell>
          <cell r="M434" t="e">
            <v>#REF!</v>
          </cell>
          <cell r="N434" t="e">
            <v>#REF!</v>
          </cell>
        </row>
        <row r="435">
          <cell r="A435">
            <v>362</v>
          </cell>
          <cell r="B435">
            <v>51926</v>
          </cell>
          <cell r="C435" t="e">
            <v>#REF!</v>
          </cell>
          <cell r="D435">
            <v>1413.667925454489</v>
          </cell>
          <cell r="E435" t="e">
            <v>#REF!</v>
          </cell>
          <cell r="F435" t="e">
            <v>#REF!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 t="e">
            <v>#REF!</v>
          </cell>
          <cell r="M435" t="e">
            <v>#REF!</v>
          </cell>
          <cell r="N435" t="e">
            <v>#REF!</v>
          </cell>
        </row>
        <row r="436">
          <cell r="A436">
            <v>363</v>
          </cell>
          <cell r="B436">
            <v>51957</v>
          </cell>
          <cell r="C436" t="e">
            <v>#REF!</v>
          </cell>
          <cell r="D436">
            <v>1413.667925454489</v>
          </cell>
          <cell r="E436" t="e">
            <v>#REF!</v>
          </cell>
          <cell r="F436" t="e">
            <v>#REF!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 t="e">
            <v>#REF!</v>
          </cell>
          <cell r="M436" t="e">
            <v>#REF!</v>
          </cell>
          <cell r="N436" t="e">
            <v>#REF!</v>
          </cell>
        </row>
        <row r="437">
          <cell r="A437">
            <v>364</v>
          </cell>
          <cell r="B437">
            <v>51987</v>
          </cell>
          <cell r="C437" t="e">
            <v>#REF!</v>
          </cell>
          <cell r="D437">
            <v>1413.667925454489</v>
          </cell>
          <cell r="E437" t="e">
            <v>#REF!</v>
          </cell>
          <cell r="F437" t="e">
            <v>#REF!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 t="e">
            <v>#REF!</v>
          </cell>
          <cell r="M437" t="e">
            <v>#REF!</v>
          </cell>
          <cell r="N437" t="e">
            <v>#REF!</v>
          </cell>
        </row>
        <row r="438">
          <cell r="A438">
            <v>365</v>
          </cell>
          <cell r="B438">
            <v>52018</v>
          </cell>
          <cell r="C438" t="e">
            <v>#REF!</v>
          </cell>
          <cell r="D438">
            <v>1413.667925454489</v>
          </cell>
          <cell r="E438" t="e">
            <v>#REF!</v>
          </cell>
          <cell r="F438" t="e">
            <v>#REF!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 t="e">
            <v>#REF!</v>
          </cell>
          <cell r="M438" t="e">
            <v>#REF!</v>
          </cell>
          <cell r="N438" t="e">
            <v>#REF!</v>
          </cell>
        </row>
        <row r="439">
          <cell r="A439">
            <v>366</v>
          </cell>
          <cell r="B439">
            <v>52048</v>
          </cell>
          <cell r="C439" t="e">
            <v>#REF!</v>
          </cell>
          <cell r="D439">
            <v>1413.667925454489</v>
          </cell>
          <cell r="E439" t="e">
            <v>#REF!</v>
          </cell>
          <cell r="F439" t="e">
            <v>#REF!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 t="e">
            <v>#REF!</v>
          </cell>
          <cell r="M439" t="e">
            <v>#REF!</v>
          </cell>
          <cell r="N439" t="e">
            <v>#REF!</v>
          </cell>
        </row>
        <row r="440">
          <cell r="A440">
            <v>367</v>
          </cell>
          <cell r="B440">
            <v>52079</v>
          </cell>
          <cell r="C440" t="e">
            <v>#REF!</v>
          </cell>
          <cell r="D440">
            <v>1413.667925454489</v>
          </cell>
          <cell r="E440" t="e">
            <v>#REF!</v>
          </cell>
          <cell r="F440" t="e">
            <v>#REF!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 t="e">
            <v>#REF!</v>
          </cell>
          <cell r="M440" t="e">
            <v>#REF!</v>
          </cell>
          <cell r="N440" t="e">
            <v>#REF!</v>
          </cell>
        </row>
        <row r="441">
          <cell r="A441">
            <v>368</v>
          </cell>
          <cell r="B441">
            <v>52110</v>
          </cell>
          <cell r="C441" t="e">
            <v>#REF!</v>
          </cell>
          <cell r="D441">
            <v>1413.667925454489</v>
          </cell>
          <cell r="E441" t="e">
            <v>#REF!</v>
          </cell>
          <cell r="F441" t="e">
            <v>#REF!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 t="e">
            <v>#REF!</v>
          </cell>
          <cell r="M441" t="e">
            <v>#REF!</v>
          </cell>
          <cell r="N441" t="e">
            <v>#REF!</v>
          </cell>
        </row>
        <row r="442">
          <cell r="A442">
            <v>369</v>
          </cell>
          <cell r="B442">
            <v>52140</v>
          </cell>
          <cell r="C442" t="e">
            <v>#REF!</v>
          </cell>
          <cell r="D442">
            <v>1413.667925454489</v>
          </cell>
          <cell r="E442" t="e">
            <v>#REF!</v>
          </cell>
          <cell r="F442" t="e">
            <v>#REF!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 t="e">
            <v>#REF!</v>
          </cell>
          <cell r="M442" t="e">
            <v>#REF!</v>
          </cell>
          <cell r="N442" t="e">
            <v>#REF!</v>
          </cell>
        </row>
        <row r="443">
          <cell r="A443">
            <v>370</v>
          </cell>
          <cell r="B443">
            <v>52171</v>
          </cell>
          <cell r="C443" t="e">
            <v>#REF!</v>
          </cell>
          <cell r="D443">
            <v>1413.667925454489</v>
          </cell>
          <cell r="E443" t="e">
            <v>#REF!</v>
          </cell>
          <cell r="F443" t="e">
            <v>#REF!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 t="e">
            <v>#REF!</v>
          </cell>
          <cell r="M443" t="e">
            <v>#REF!</v>
          </cell>
          <cell r="N443" t="e">
            <v>#REF!</v>
          </cell>
        </row>
        <row r="444">
          <cell r="A444">
            <v>371</v>
          </cell>
          <cell r="B444">
            <v>52201</v>
          </cell>
          <cell r="C444" t="e">
            <v>#REF!</v>
          </cell>
          <cell r="D444">
            <v>1413.667925454489</v>
          </cell>
          <cell r="E444" t="e">
            <v>#REF!</v>
          </cell>
          <cell r="F444" t="e">
            <v>#REF!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 t="e">
            <v>#REF!</v>
          </cell>
          <cell r="M444" t="e">
            <v>#REF!</v>
          </cell>
          <cell r="N444" t="e">
            <v>#REF!</v>
          </cell>
        </row>
        <row r="445">
          <cell r="A445">
            <v>372</v>
          </cell>
          <cell r="B445">
            <v>52232</v>
          </cell>
          <cell r="C445" t="e">
            <v>#REF!</v>
          </cell>
          <cell r="D445">
            <v>1413.667925454489</v>
          </cell>
          <cell r="E445" t="e">
            <v>#REF!</v>
          </cell>
          <cell r="F445" t="e">
            <v>#REF!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 t="e">
            <v>#REF!</v>
          </cell>
          <cell r="M445" t="e">
            <v>#REF!</v>
          </cell>
          <cell r="N445" t="e">
            <v>#REF!</v>
          </cell>
        </row>
        <row r="446">
          <cell r="A446">
            <v>373</v>
          </cell>
          <cell r="B446">
            <v>52263</v>
          </cell>
          <cell r="C446" t="e">
            <v>#REF!</v>
          </cell>
          <cell r="D446">
            <v>1413.667925454489</v>
          </cell>
          <cell r="E446" t="e">
            <v>#REF!</v>
          </cell>
          <cell r="F446" t="e">
            <v>#REF!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 t="e">
            <v>#REF!</v>
          </cell>
          <cell r="M446" t="e">
            <v>#REF!</v>
          </cell>
          <cell r="N446" t="e">
            <v>#REF!</v>
          </cell>
        </row>
        <row r="447">
          <cell r="A447">
            <v>374</v>
          </cell>
          <cell r="B447">
            <v>52291</v>
          </cell>
          <cell r="C447" t="e">
            <v>#REF!</v>
          </cell>
          <cell r="D447">
            <v>1413.667925454489</v>
          </cell>
          <cell r="E447" t="e">
            <v>#REF!</v>
          </cell>
          <cell r="F447" t="e">
            <v>#REF!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 t="e">
            <v>#REF!</v>
          </cell>
          <cell r="M447" t="e">
            <v>#REF!</v>
          </cell>
          <cell r="N447" t="e">
            <v>#REF!</v>
          </cell>
        </row>
        <row r="448">
          <cell r="A448">
            <v>375</v>
          </cell>
          <cell r="B448">
            <v>52322</v>
          </cell>
          <cell r="C448" t="e">
            <v>#REF!</v>
          </cell>
          <cell r="D448">
            <v>1413.667925454489</v>
          </cell>
          <cell r="E448" t="e">
            <v>#REF!</v>
          </cell>
          <cell r="F448" t="e">
            <v>#REF!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 t="e">
            <v>#REF!</v>
          </cell>
          <cell r="M448" t="e">
            <v>#REF!</v>
          </cell>
          <cell r="N448" t="e">
            <v>#REF!</v>
          </cell>
        </row>
        <row r="449">
          <cell r="A449">
            <v>376</v>
          </cell>
          <cell r="B449">
            <v>52352</v>
          </cell>
          <cell r="C449" t="e">
            <v>#REF!</v>
          </cell>
          <cell r="D449">
            <v>1413.667925454489</v>
          </cell>
          <cell r="E449" t="e">
            <v>#REF!</v>
          </cell>
          <cell r="F449" t="e">
            <v>#REF!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 t="e">
            <v>#REF!</v>
          </cell>
          <cell r="M449" t="e">
            <v>#REF!</v>
          </cell>
          <cell r="N449" t="e">
            <v>#REF!</v>
          </cell>
        </row>
        <row r="450">
          <cell r="A450">
            <v>377</v>
          </cell>
          <cell r="B450">
            <v>52383</v>
          </cell>
          <cell r="C450" t="e">
            <v>#REF!</v>
          </cell>
          <cell r="D450">
            <v>1413.667925454489</v>
          </cell>
          <cell r="E450" t="e">
            <v>#REF!</v>
          </cell>
          <cell r="F450" t="e">
            <v>#REF!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 t="e">
            <v>#REF!</v>
          </cell>
          <cell r="M450" t="e">
            <v>#REF!</v>
          </cell>
          <cell r="N450" t="e">
            <v>#REF!</v>
          </cell>
        </row>
        <row r="451">
          <cell r="A451">
            <v>378</v>
          </cell>
          <cell r="B451">
            <v>52413</v>
          </cell>
          <cell r="C451" t="e">
            <v>#REF!</v>
          </cell>
          <cell r="D451">
            <v>1413.667925454489</v>
          </cell>
          <cell r="E451" t="e">
            <v>#REF!</v>
          </cell>
          <cell r="F451" t="e">
            <v>#REF!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 t="e">
            <v>#REF!</v>
          </cell>
          <cell r="M451" t="e">
            <v>#REF!</v>
          </cell>
          <cell r="N451" t="e">
            <v>#REF!</v>
          </cell>
        </row>
        <row r="452">
          <cell r="A452">
            <v>379</v>
          </cell>
          <cell r="B452">
            <v>52444</v>
          </cell>
          <cell r="C452" t="e">
            <v>#REF!</v>
          </cell>
          <cell r="D452">
            <v>1413.667925454489</v>
          </cell>
          <cell r="E452" t="e">
            <v>#REF!</v>
          </cell>
          <cell r="F452" t="e">
            <v>#REF!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 t="e">
            <v>#REF!</v>
          </cell>
          <cell r="M452" t="e">
            <v>#REF!</v>
          </cell>
          <cell r="N452" t="e">
            <v>#REF!</v>
          </cell>
        </row>
        <row r="453">
          <cell r="A453">
            <v>380</v>
          </cell>
          <cell r="B453">
            <v>52475</v>
          </cell>
          <cell r="C453" t="e">
            <v>#REF!</v>
          </cell>
          <cell r="D453">
            <v>1413.667925454489</v>
          </cell>
          <cell r="E453" t="e">
            <v>#REF!</v>
          </cell>
          <cell r="F453" t="e">
            <v>#REF!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 t="e">
            <v>#REF!</v>
          </cell>
          <cell r="M453" t="e">
            <v>#REF!</v>
          </cell>
          <cell r="N453" t="e">
            <v>#REF!</v>
          </cell>
        </row>
        <row r="454">
          <cell r="A454">
            <v>381</v>
          </cell>
          <cell r="B454">
            <v>52505</v>
          </cell>
          <cell r="C454" t="e">
            <v>#REF!</v>
          </cell>
          <cell r="D454">
            <v>1413.667925454489</v>
          </cell>
          <cell r="E454" t="e">
            <v>#REF!</v>
          </cell>
          <cell r="F454" t="e">
            <v>#REF!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 t="e">
            <v>#REF!</v>
          </cell>
          <cell r="M454" t="e">
            <v>#REF!</v>
          </cell>
          <cell r="N454" t="e">
            <v>#REF!</v>
          </cell>
        </row>
        <row r="455">
          <cell r="A455">
            <v>382</v>
          </cell>
          <cell r="B455">
            <v>52536</v>
          </cell>
          <cell r="C455" t="e">
            <v>#REF!</v>
          </cell>
          <cell r="D455">
            <v>1413.667925454489</v>
          </cell>
          <cell r="E455" t="e">
            <v>#REF!</v>
          </cell>
          <cell r="F455" t="e">
            <v>#REF!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 t="e">
            <v>#REF!</v>
          </cell>
          <cell r="M455" t="e">
            <v>#REF!</v>
          </cell>
          <cell r="N455" t="e">
            <v>#REF!</v>
          </cell>
        </row>
        <row r="456">
          <cell r="A456">
            <v>383</v>
          </cell>
          <cell r="B456">
            <v>52566</v>
          </cell>
          <cell r="C456" t="e">
            <v>#REF!</v>
          </cell>
          <cell r="D456">
            <v>1413.667925454489</v>
          </cell>
          <cell r="E456" t="e">
            <v>#REF!</v>
          </cell>
          <cell r="F456" t="e">
            <v>#REF!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 t="e">
            <v>#REF!</v>
          </cell>
          <cell r="M456" t="e">
            <v>#REF!</v>
          </cell>
          <cell r="N456" t="e">
            <v>#REF!</v>
          </cell>
        </row>
        <row r="457">
          <cell r="A457">
            <v>384</v>
          </cell>
          <cell r="B457">
            <v>52597</v>
          </cell>
          <cell r="C457" t="e">
            <v>#REF!</v>
          </cell>
          <cell r="D457">
            <v>1413.667925454489</v>
          </cell>
          <cell r="E457" t="e">
            <v>#REF!</v>
          </cell>
          <cell r="F457" t="e">
            <v>#REF!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 t="e">
            <v>#REF!</v>
          </cell>
          <cell r="M457" t="e">
            <v>#REF!</v>
          </cell>
          <cell r="N457" t="e">
            <v>#REF!</v>
          </cell>
        </row>
        <row r="458">
          <cell r="A458">
            <v>385</v>
          </cell>
          <cell r="B458">
            <v>52628</v>
          </cell>
          <cell r="C458" t="e">
            <v>#REF!</v>
          </cell>
          <cell r="D458">
            <v>1413.667925454489</v>
          </cell>
          <cell r="E458" t="e">
            <v>#REF!</v>
          </cell>
          <cell r="F458" t="e">
            <v>#REF!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 t="e">
            <v>#REF!</v>
          </cell>
          <cell r="M458" t="e">
            <v>#REF!</v>
          </cell>
          <cell r="N458" t="e">
            <v>#REF!</v>
          </cell>
        </row>
        <row r="459">
          <cell r="A459">
            <v>386</v>
          </cell>
          <cell r="B459">
            <v>52657</v>
          </cell>
          <cell r="C459" t="e">
            <v>#REF!</v>
          </cell>
          <cell r="D459">
            <v>1413.667925454489</v>
          </cell>
          <cell r="E459" t="e">
            <v>#REF!</v>
          </cell>
          <cell r="F459" t="e">
            <v>#REF!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 t="e">
            <v>#REF!</v>
          </cell>
          <cell r="M459" t="e">
            <v>#REF!</v>
          </cell>
          <cell r="N459" t="e">
            <v>#REF!</v>
          </cell>
        </row>
        <row r="460">
          <cell r="A460">
            <v>387</v>
          </cell>
          <cell r="B460">
            <v>52688</v>
          </cell>
          <cell r="C460" t="e">
            <v>#REF!</v>
          </cell>
          <cell r="D460">
            <v>1413.667925454489</v>
          </cell>
          <cell r="E460" t="e">
            <v>#REF!</v>
          </cell>
          <cell r="F460" t="e">
            <v>#REF!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 t="e">
            <v>#REF!</v>
          </cell>
          <cell r="M460" t="e">
            <v>#REF!</v>
          </cell>
          <cell r="N460" t="e">
            <v>#REF!</v>
          </cell>
        </row>
        <row r="461">
          <cell r="A461">
            <v>388</v>
          </cell>
          <cell r="B461">
            <v>52718</v>
          </cell>
          <cell r="C461" t="e">
            <v>#REF!</v>
          </cell>
          <cell r="D461">
            <v>1413.667925454489</v>
          </cell>
          <cell r="E461" t="e">
            <v>#REF!</v>
          </cell>
          <cell r="F461" t="e">
            <v>#REF!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 t="e">
            <v>#REF!</v>
          </cell>
          <cell r="M461" t="e">
            <v>#REF!</v>
          </cell>
          <cell r="N461" t="e">
            <v>#REF!</v>
          </cell>
        </row>
        <row r="462">
          <cell r="A462">
            <v>389</v>
          </cell>
          <cell r="B462">
            <v>52749</v>
          </cell>
          <cell r="C462" t="e">
            <v>#REF!</v>
          </cell>
          <cell r="D462">
            <v>1413.667925454489</v>
          </cell>
          <cell r="E462" t="e">
            <v>#REF!</v>
          </cell>
          <cell r="F462" t="e">
            <v>#REF!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 t="e">
            <v>#REF!</v>
          </cell>
          <cell r="M462" t="e">
            <v>#REF!</v>
          </cell>
          <cell r="N462" t="e">
            <v>#REF!</v>
          </cell>
        </row>
        <row r="463">
          <cell r="A463">
            <v>390</v>
          </cell>
          <cell r="B463">
            <v>52779</v>
          </cell>
          <cell r="C463" t="e">
            <v>#REF!</v>
          </cell>
          <cell r="D463">
            <v>1413.667925454489</v>
          </cell>
          <cell r="E463" t="e">
            <v>#REF!</v>
          </cell>
          <cell r="F463" t="e">
            <v>#REF!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 t="e">
            <v>#REF!</v>
          </cell>
          <cell r="M463" t="e">
            <v>#REF!</v>
          </cell>
          <cell r="N463" t="e">
            <v>#REF!</v>
          </cell>
        </row>
        <row r="464">
          <cell r="A464">
            <v>391</v>
          </cell>
          <cell r="B464">
            <v>52810</v>
          </cell>
          <cell r="C464" t="e">
            <v>#REF!</v>
          </cell>
          <cell r="D464">
            <v>1413.667925454489</v>
          </cell>
          <cell r="E464" t="e">
            <v>#REF!</v>
          </cell>
          <cell r="F464" t="e">
            <v>#REF!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 t="e">
            <v>#REF!</v>
          </cell>
          <cell r="M464" t="e">
            <v>#REF!</v>
          </cell>
          <cell r="N464" t="e">
            <v>#REF!</v>
          </cell>
        </row>
        <row r="465">
          <cell r="A465">
            <v>392</v>
          </cell>
          <cell r="B465">
            <v>52841</v>
          </cell>
          <cell r="C465" t="e">
            <v>#REF!</v>
          </cell>
          <cell r="D465">
            <v>1413.667925454489</v>
          </cell>
          <cell r="E465" t="e">
            <v>#REF!</v>
          </cell>
          <cell r="F465" t="e">
            <v>#REF!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 t="e">
            <v>#REF!</v>
          </cell>
          <cell r="M465" t="e">
            <v>#REF!</v>
          </cell>
          <cell r="N465" t="e">
            <v>#REF!</v>
          </cell>
        </row>
        <row r="466">
          <cell r="A466">
            <v>393</v>
          </cell>
          <cell r="B466">
            <v>52871</v>
          </cell>
          <cell r="C466" t="e">
            <v>#REF!</v>
          </cell>
          <cell r="D466">
            <v>1413.667925454489</v>
          </cell>
          <cell r="E466" t="e">
            <v>#REF!</v>
          </cell>
          <cell r="F466" t="e">
            <v>#REF!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 t="e">
            <v>#REF!</v>
          </cell>
          <cell r="M466" t="e">
            <v>#REF!</v>
          </cell>
          <cell r="N466" t="e">
            <v>#REF!</v>
          </cell>
        </row>
        <row r="467">
          <cell r="A467">
            <v>394</v>
          </cell>
          <cell r="B467">
            <v>52902</v>
          </cell>
          <cell r="C467" t="e">
            <v>#REF!</v>
          </cell>
          <cell r="D467">
            <v>1413.667925454489</v>
          </cell>
          <cell r="E467" t="e">
            <v>#REF!</v>
          </cell>
          <cell r="F467" t="e">
            <v>#REF!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 t="e">
            <v>#REF!</v>
          </cell>
          <cell r="M467" t="e">
            <v>#REF!</v>
          </cell>
          <cell r="N467" t="e">
            <v>#REF!</v>
          </cell>
        </row>
        <row r="468">
          <cell r="A468">
            <v>395</v>
          </cell>
          <cell r="B468">
            <v>52932</v>
          </cell>
          <cell r="C468" t="e">
            <v>#REF!</v>
          </cell>
          <cell r="D468">
            <v>1413.667925454489</v>
          </cell>
          <cell r="E468" t="e">
            <v>#REF!</v>
          </cell>
          <cell r="F468" t="e">
            <v>#REF!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 t="e">
            <v>#REF!</v>
          </cell>
          <cell r="M468" t="e">
            <v>#REF!</v>
          </cell>
          <cell r="N468" t="e">
            <v>#REF!</v>
          </cell>
        </row>
        <row r="469">
          <cell r="A469">
            <v>396</v>
          </cell>
          <cell r="B469">
            <v>52963</v>
          </cell>
          <cell r="C469" t="e">
            <v>#REF!</v>
          </cell>
          <cell r="D469">
            <v>1413.667925454489</v>
          </cell>
          <cell r="E469" t="e">
            <v>#REF!</v>
          </cell>
          <cell r="F469" t="e">
            <v>#REF!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 t="e">
            <v>#REF!</v>
          </cell>
          <cell r="M469" t="e">
            <v>#REF!</v>
          </cell>
          <cell r="N469" t="e">
            <v>#REF!</v>
          </cell>
        </row>
        <row r="470">
          <cell r="A470">
            <v>397</v>
          </cell>
          <cell r="B470">
            <v>52994</v>
          </cell>
          <cell r="C470" t="e">
            <v>#REF!</v>
          </cell>
          <cell r="D470">
            <v>1413.667925454489</v>
          </cell>
          <cell r="E470" t="e">
            <v>#REF!</v>
          </cell>
          <cell r="F470" t="e">
            <v>#REF!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 t="e">
            <v>#REF!</v>
          </cell>
          <cell r="M470" t="e">
            <v>#REF!</v>
          </cell>
          <cell r="N470" t="e">
            <v>#REF!</v>
          </cell>
        </row>
        <row r="471">
          <cell r="A471">
            <v>398</v>
          </cell>
          <cell r="B471">
            <v>53022</v>
          </cell>
          <cell r="C471" t="e">
            <v>#REF!</v>
          </cell>
          <cell r="D471">
            <v>1413.667925454489</v>
          </cell>
          <cell r="E471" t="e">
            <v>#REF!</v>
          </cell>
          <cell r="F471" t="e">
            <v>#REF!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 t="e">
            <v>#REF!</v>
          </cell>
          <cell r="M471" t="e">
            <v>#REF!</v>
          </cell>
          <cell r="N471" t="e">
            <v>#REF!</v>
          </cell>
        </row>
        <row r="472">
          <cell r="A472">
            <v>399</v>
          </cell>
          <cell r="B472">
            <v>53053</v>
          </cell>
          <cell r="C472" t="e">
            <v>#REF!</v>
          </cell>
          <cell r="D472">
            <v>1413.667925454489</v>
          </cell>
          <cell r="E472" t="e">
            <v>#REF!</v>
          </cell>
          <cell r="F472" t="e">
            <v>#REF!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 t="e">
            <v>#REF!</v>
          </cell>
          <cell r="M472" t="e">
            <v>#REF!</v>
          </cell>
          <cell r="N472" t="e">
            <v>#REF!</v>
          </cell>
        </row>
        <row r="473">
          <cell r="A473">
            <v>400</v>
          </cell>
          <cell r="B473">
            <v>53083</v>
          </cell>
          <cell r="C473" t="e">
            <v>#REF!</v>
          </cell>
          <cell r="D473">
            <v>1413.667925454489</v>
          </cell>
          <cell r="E473" t="e">
            <v>#REF!</v>
          </cell>
          <cell r="F473" t="e">
            <v>#REF!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 t="e">
            <v>#REF!</v>
          </cell>
          <cell r="M473" t="e">
            <v>#REF!</v>
          </cell>
          <cell r="N473" t="e">
            <v>#REF!</v>
          </cell>
        </row>
        <row r="474">
          <cell r="A474">
            <v>401</v>
          </cell>
          <cell r="B474">
            <v>53114</v>
          </cell>
          <cell r="C474" t="e">
            <v>#REF!</v>
          </cell>
          <cell r="D474">
            <v>1413.667925454489</v>
          </cell>
          <cell r="E474" t="e">
            <v>#REF!</v>
          </cell>
          <cell r="F474" t="e">
            <v>#REF!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 t="e">
            <v>#REF!</v>
          </cell>
          <cell r="M474" t="e">
            <v>#REF!</v>
          </cell>
          <cell r="N474" t="e">
            <v>#REF!</v>
          </cell>
        </row>
        <row r="475">
          <cell r="A475">
            <v>402</v>
          </cell>
          <cell r="B475">
            <v>53144</v>
          </cell>
          <cell r="C475" t="e">
            <v>#REF!</v>
          </cell>
          <cell r="D475">
            <v>1413.667925454489</v>
          </cell>
          <cell r="E475" t="e">
            <v>#REF!</v>
          </cell>
          <cell r="F475" t="e">
            <v>#REF!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 t="e">
            <v>#REF!</v>
          </cell>
          <cell r="M475" t="e">
            <v>#REF!</v>
          </cell>
          <cell r="N475" t="e">
            <v>#REF!</v>
          </cell>
        </row>
        <row r="476">
          <cell r="A476">
            <v>403</v>
          </cell>
          <cell r="B476">
            <v>53175</v>
          </cell>
          <cell r="C476" t="e">
            <v>#REF!</v>
          </cell>
          <cell r="D476">
            <v>1413.667925454489</v>
          </cell>
          <cell r="E476" t="e">
            <v>#REF!</v>
          </cell>
          <cell r="F476" t="e">
            <v>#REF!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 t="e">
            <v>#REF!</v>
          </cell>
          <cell r="M476" t="e">
            <v>#REF!</v>
          </cell>
          <cell r="N476" t="e">
            <v>#REF!</v>
          </cell>
        </row>
        <row r="477">
          <cell r="A477">
            <v>404</v>
          </cell>
          <cell r="B477">
            <v>53206</v>
          </cell>
          <cell r="C477" t="e">
            <v>#REF!</v>
          </cell>
          <cell r="D477">
            <v>1413.667925454489</v>
          </cell>
          <cell r="E477" t="e">
            <v>#REF!</v>
          </cell>
          <cell r="F477" t="e">
            <v>#REF!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 t="e">
            <v>#REF!</v>
          </cell>
          <cell r="M477" t="e">
            <v>#REF!</v>
          </cell>
          <cell r="N477" t="e">
            <v>#REF!</v>
          </cell>
        </row>
        <row r="478">
          <cell r="A478">
            <v>405</v>
          </cell>
          <cell r="B478">
            <v>53236</v>
          </cell>
          <cell r="C478" t="e">
            <v>#REF!</v>
          </cell>
          <cell r="D478">
            <v>1413.667925454489</v>
          </cell>
          <cell r="E478" t="e">
            <v>#REF!</v>
          </cell>
          <cell r="F478" t="e">
            <v>#REF!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 t="e">
            <v>#REF!</v>
          </cell>
          <cell r="M478" t="e">
            <v>#REF!</v>
          </cell>
          <cell r="N478" t="e">
            <v>#REF!</v>
          </cell>
        </row>
        <row r="479">
          <cell r="A479">
            <v>406</v>
          </cell>
          <cell r="B479">
            <v>53267</v>
          </cell>
          <cell r="C479" t="e">
            <v>#REF!</v>
          </cell>
          <cell r="D479">
            <v>1413.667925454489</v>
          </cell>
          <cell r="E479" t="e">
            <v>#REF!</v>
          </cell>
          <cell r="F479" t="e">
            <v>#REF!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 t="e">
            <v>#REF!</v>
          </cell>
          <cell r="M479" t="e">
            <v>#REF!</v>
          </cell>
          <cell r="N479" t="e">
            <v>#REF!</v>
          </cell>
        </row>
        <row r="480">
          <cell r="A480">
            <v>407</v>
          </cell>
          <cell r="B480">
            <v>53297</v>
          </cell>
          <cell r="C480" t="e">
            <v>#REF!</v>
          </cell>
          <cell r="D480">
            <v>1413.667925454489</v>
          </cell>
          <cell r="E480" t="e">
            <v>#REF!</v>
          </cell>
          <cell r="F480" t="e">
            <v>#REF!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 t="e">
            <v>#REF!</v>
          </cell>
          <cell r="M480" t="e">
            <v>#REF!</v>
          </cell>
          <cell r="N480" t="e">
            <v>#REF!</v>
          </cell>
        </row>
        <row r="481">
          <cell r="A481">
            <v>408</v>
          </cell>
          <cell r="B481">
            <v>53328</v>
          </cell>
          <cell r="C481" t="e">
            <v>#REF!</v>
          </cell>
          <cell r="D481">
            <v>1413.667925454489</v>
          </cell>
          <cell r="E481" t="e">
            <v>#REF!</v>
          </cell>
          <cell r="F481" t="e">
            <v>#REF!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 t="e">
            <v>#REF!</v>
          </cell>
          <cell r="M481" t="e">
            <v>#REF!</v>
          </cell>
          <cell r="N481" t="e">
            <v>#REF!</v>
          </cell>
        </row>
        <row r="482">
          <cell r="A482">
            <v>409</v>
          </cell>
          <cell r="B482">
            <v>53359</v>
          </cell>
          <cell r="C482" t="e">
            <v>#REF!</v>
          </cell>
          <cell r="D482">
            <v>1413.667925454489</v>
          </cell>
          <cell r="E482" t="e">
            <v>#REF!</v>
          </cell>
          <cell r="F482" t="e">
            <v>#REF!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 t="e">
            <v>#REF!</v>
          </cell>
          <cell r="M482" t="e">
            <v>#REF!</v>
          </cell>
          <cell r="N482" t="e">
            <v>#REF!</v>
          </cell>
        </row>
        <row r="483">
          <cell r="A483">
            <v>410</v>
          </cell>
          <cell r="B483">
            <v>53387</v>
          </cell>
          <cell r="C483" t="e">
            <v>#REF!</v>
          </cell>
          <cell r="D483">
            <v>1413.667925454489</v>
          </cell>
          <cell r="E483" t="e">
            <v>#REF!</v>
          </cell>
          <cell r="F483" t="e">
            <v>#REF!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 t="e">
            <v>#REF!</v>
          </cell>
          <cell r="M483" t="e">
            <v>#REF!</v>
          </cell>
          <cell r="N483" t="e">
            <v>#REF!</v>
          </cell>
        </row>
        <row r="484">
          <cell r="A484">
            <v>411</v>
          </cell>
          <cell r="B484">
            <v>53418</v>
          </cell>
          <cell r="C484" t="e">
            <v>#REF!</v>
          </cell>
          <cell r="D484">
            <v>1413.667925454489</v>
          </cell>
          <cell r="E484" t="e">
            <v>#REF!</v>
          </cell>
          <cell r="F484" t="e">
            <v>#REF!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 t="e">
            <v>#REF!</v>
          </cell>
          <cell r="M484" t="e">
            <v>#REF!</v>
          </cell>
          <cell r="N484" t="e">
            <v>#REF!</v>
          </cell>
        </row>
        <row r="485">
          <cell r="A485">
            <v>412</v>
          </cell>
          <cell r="B485">
            <v>53448</v>
          </cell>
          <cell r="C485" t="e">
            <v>#REF!</v>
          </cell>
          <cell r="D485">
            <v>1413.667925454489</v>
          </cell>
          <cell r="E485" t="e">
            <v>#REF!</v>
          </cell>
          <cell r="F485" t="e">
            <v>#REF!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 t="e">
            <v>#REF!</v>
          </cell>
          <cell r="M485" t="e">
            <v>#REF!</v>
          </cell>
          <cell r="N485" t="e">
            <v>#REF!</v>
          </cell>
        </row>
        <row r="486">
          <cell r="A486">
            <v>413</v>
          </cell>
          <cell r="B486">
            <v>53479</v>
          </cell>
          <cell r="C486" t="e">
            <v>#REF!</v>
          </cell>
          <cell r="D486">
            <v>1413.667925454489</v>
          </cell>
          <cell r="E486" t="e">
            <v>#REF!</v>
          </cell>
          <cell r="F486" t="e">
            <v>#REF!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 t="e">
            <v>#REF!</v>
          </cell>
          <cell r="M486" t="e">
            <v>#REF!</v>
          </cell>
          <cell r="N486" t="e">
            <v>#REF!</v>
          </cell>
        </row>
        <row r="487">
          <cell r="A487">
            <v>414</v>
          </cell>
          <cell r="B487">
            <v>53509</v>
          </cell>
          <cell r="C487" t="e">
            <v>#REF!</v>
          </cell>
          <cell r="D487">
            <v>1413.667925454489</v>
          </cell>
          <cell r="E487" t="e">
            <v>#REF!</v>
          </cell>
          <cell r="F487" t="e">
            <v>#REF!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 t="e">
            <v>#REF!</v>
          </cell>
          <cell r="M487" t="e">
            <v>#REF!</v>
          </cell>
          <cell r="N487" t="e">
            <v>#REF!</v>
          </cell>
        </row>
        <row r="488">
          <cell r="A488">
            <v>415</v>
          </cell>
          <cell r="B488">
            <v>53540</v>
          </cell>
          <cell r="C488" t="e">
            <v>#REF!</v>
          </cell>
          <cell r="D488">
            <v>1413.667925454489</v>
          </cell>
          <cell r="E488" t="e">
            <v>#REF!</v>
          </cell>
          <cell r="F488" t="e">
            <v>#REF!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 t="e">
            <v>#REF!</v>
          </cell>
          <cell r="M488" t="e">
            <v>#REF!</v>
          </cell>
          <cell r="N488" t="e">
            <v>#REF!</v>
          </cell>
        </row>
        <row r="489">
          <cell r="A489">
            <v>416</v>
          </cell>
          <cell r="B489">
            <v>53571</v>
          </cell>
          <cell r="C489" t="e">
            <v>#REF!</v>
          </cell>
          <cell r="D489">
            <v>1413.667925454489</v>
          </cell>
          <cell r="E489" t="e">
            <v>#REF!</v>
          </cell>
          <cell r="F489" t="e">
            <v>#REF!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 t="e">
            <v>#REF!</v>
          </cell>
          <cell r="M489" t="e">
            <v>#REF!</v>
          </cell>
          <cell r="N489" t="e">
            <v>#REF!</v>
          </cell>
        </row>
        <row r="490">
          <cell r="A490">
            <v>417</v>
          </cell>
          <cell r="B490">
            <v>53601</v>
          </cell>
          <cell r="C490" t="e">
            <v>#REF!</v>
          </cell>
          <cell r="D490">
            <v>1413.667925454489</v>
          </cell>
          <cell r="E490" t="e">
            <v>#REF!</v>
          </cell>
          <cell r="F490" t="e">
            <v>#REF!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 t="e">
            <v>#REF!</v>
          </cell>
          <cell r="M490" t="e">
            <v>#REF!</v>
          </cell>
          <cell r="N490" t="e">
            <v>#REF!</v>
          </cell>
        </row>
        <row r="491">
          <cell r="A491">
            <v>418</v>
          </cell>
          <cell r="B491">
            <v>53632</v>
          </cell>
          <cell r="C491" t="e">
            <v>#REF!</v>
          </cell>
          <cell r="D491">
            <v>1413.667925454489</v>
          </cell>
          <cell r="E491" t="e">
            <v>#REF!</v>
          </cell>
          <cell r="F491" t="e">
            <v>#REF!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 t="e">
            <v>#REF!</v>
          </cell>
          <cell r="M491" t="e">
            <v>#REF!</v>
          </cell>
          <cell r="N491" t="e">
            <v>#REF!</v>
          </cell>
        </row>
        <row r="492">
          <cell r="A492">
            <v>419</v>
          </cell>
          <cell r="B492">
            <v>53662</v>
          </cell>
          <cell r="C492" t="e">
            <v>#REF!</v>
          </cell>
          <cell r="D492">
            <v>1413.667925454489</v>
          </cell>
          <cell r="E492" t="e">
            <v>#REF!</v>
          </cell>
          <cell r="F492" t="e">
            <v>#REF!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 t="e">
            <v>#REF!</v>
          </cell>
          <cell r="M492" t="e">
            <v>#REF!</v>
          </cell>
          <cell r="N492" t="e">
            <v>#REF!</v>
          </cell>
        </row>
        <row r="493">
          <cell r="A493">
            <v>420</v>
          </cell>
          <cell r="B493">
            <v>53693</v>
          </cell>
          <cell r="C493" t="e">
            <v>#REF!</v>
          </cell>
          <cell r="D493">
            <v>1413.667925454489</v>
          </cell>
          <cell r="E493" t="e">
            <v>#REF!</v>
          </cell>
          <cell r="F493" t="e">
            <v>#REF!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 t="e">
            <v>#REF!</v>
          </cell>
          <cell r="M493" t="e">
            <v>#REF!</v>
          </cell>
          <cell r="N493" t="e">
            <v>#REF!</v>
          </cell>
        </row>
        <row r="494">
          <cell r="A494">
            <v>421</v>
          </cell>
          <cell r="B494">
            <v>53724</v>
          </cell>
          <cell r="C494" t="e">
            <v>#REF!</v>
          </cell>
          <cell r="D494">
            <v>1413.667925454489</v>
          </cell>
          <cell r="E494" t="e">
            <v>#REF!</v>
          </cell>
          <cell r="F494" t="e">
            <v>#REF!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 t="e">
            <v>#REF!</v>
          </cell>
          <cell r="M494" t="e">
            <v>#REF!</v>
          </cell>
          <cell r="N494" t="e">
            <v>#REF!</v>
          </cell>
        </row>
        <row r="495">
          <cell r="A495">
            <v>422</v>
          </cell>
          <cell r="B495">
            <v>53752</v>
          </cell>
          <cell r="C495" t="e">
            <v>#REF!</v>
          </cell>
          <cell r="D495">
            <v>1413.667925454489</v>
          </cell>
          <cell r="E495" t="e">
            <v>#REF!</v>
          </cell>
          <cell r="F495" t="e">
            <v>#REF!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 t="e">
            <v>#REF!</v>
          </cell>
          <cell r="M495" t="e">
            <v>#REF!</v>
          </cell>
          <cell r="N495" t="e">
            <v>#REF!</v>
          </cell>
        </row>
        <row r="496">
          <cell r="A496">
            <v>423</v>
          </cell>
          <cell r="B496">
            <v>53783</v>
          </cell>
          <cell r="C496" t="e">
            <v>#REF!</v>
          </cell>
          <cell r="D496">
            <v>1413.667925454489</v>
          </cell>
          <cell r="E496" t="e">
            <v>#REF!</v>
          </cell>
          <cell r="F496" t="e">
            <v>#REF!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 t="e">
            <v>#REF!</v>
          </cell>
          <cell r="M496" t="e">
            <v>#REF!</v>
          </cell>
          <cell r="N496" t="e">
            <v>#REF!</v>
          </cell>
        </row>
        <row r="497">
          <cell r="A497">
            <v>424</v>
          </cell>
          <cell r="B497">
            <v>53813</v>
          </cell>
          <cell r="C497" t="e">
            <v>#REF!</v>
          </cell>
          <cell r="D497">
            <v>1413.667925454489</v>
          </cell>
          <cell r="E497" t="e">
            <v>#REF!</v>
          </cell>
          <cell r="F497" t="e">
            <v>#REF!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 t="e">
            <v>#REF!</v>
          </cell>
          <cell r="M497" t="e">
            <v>#REF!</v>
          </cell>
          <cell r="N497" t="e">
            <v>#REF!</v>
          </cell>
        </row>
        <row r="498">
          <cell r="A498">
            <v>425</v>
          </cell>
          <cell r="B498">
            <v>53844</v>
          </cell>
          <cell r="C498" t="e">
            <v>#REF!</v>
          </cell>
          <cell r="D498">
            <v>1413.667925454489</v>
          </cell>
          <cell r="E498" t="e">
            <v>#REF!</v>
          </cell>
          <cell r="F498" t="e">
            <v>#REF!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 t="e">
            <v>#REF!</v>
          </cell>
          <cell r="M498" t="e">
            <v>#REF!</v>
          </cell>
          <cell r="N498" t="e">
            <v>#REF!</v>
          </cell>
        </row>
        <row r="499">
          <cell r="A499">
            <v>426</v>
          </cell>
          <cell r="B499">
            <v>53874</v>
          </cell>
          <cell r="C499" t="e">
            <v>#REF!</v>
          </cell>
          <cell r="D499">
            <v>1413.667925454489</v>
          </cell>
          <cell r="E499" t="e">
            <v>#REF!</v>
          </cell>
          <cell r="F499" t="e">
            <v>#REF!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 t="e">
            <v>#REF!</v>
          </cell>
          <cell r="M499" t="e">
            <v>#REF!</v>
          </cell>
          <cell r="N499" t="e">
            <v>#REF!</v>
          </cell>
        </row>
        <row r="500">
          <cell r="A500">
            <v>427</v>
          </cell>
          <cell r="B500">
            <v>53905</v>
          </cell>
          <cell r="C500" t="e">
            <v>#REF!</v>
          </cell>
          <cell r="D500">
            <v>1413.667925454489</v>
          </cell>
          <cell r="E500" t="e">
            <v>#REF!</v>
          </cell>
          <cell r="F500" t="e">
            <v>#REF!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 t="e">
            <v>#REF!</v>
          </cell>
          <cell r="M500" t="e">
            <v>#REF!</v>
          </cell>
          <cell r="N500" t="e">
            <v>#REF!</v>
          </cell>
        </row>
        <row r="501">
          <cell r="A501">
            <v>428</v>
          </cell>
          <cell r="B501">
            <v>53936</v>
          </cell>
          <cell r="C501" t="e">
            <v>#REF!</v>
          </cell>
          <cell r="D501">
            <v>1413.667925454489</v>
          </cell>
          <cell r="E501" t="e">
            <v>#REF!</v>
          </cell>
          <cell r="F501" t="e">
            <v>#REF!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 t="e">
            <v>#REF!</v>
          </cell>
          <cell r="M501" t="e">
            <v>#REF!</v>
          </cell>
          <cell r="N501" t="e">
            <v>#REF!</v>
          </cell>
        </row>
        <row r="502">
          <cell r="A502">
            <v>429</v>
          </cell>
          <cell r="B502">
            <v>53966</v>
          </cell>
          <cell r="C502" t="e">
            <v>#REF!</v>
          </cell>
          <cell r="D502">
            <v>1413.667925454489</v>
          </cell>
          <cell r="E502" t="e">
            <v>#REF!</v>
          </cell>
          <cell r="F502" t="e">
            <v>#REF!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 t="e">
            <v>#REF!</v>
          </cell>
          <cell r="M502" t="e">
            <v>#REF!</v>
          </cell>
          <cell r="N502" t="e">
            <v>#REF!</v>
          </cell>
        </row>
        <row r="503">
          <cell r="A503">
            <v>430</v>
          </cell>
          <cell r="B503">
            <v>53997</v>
          </cell>
          <cell r="C503" t="e">
            <v>#REF!</v>
          </cell>
          <cell r="D503">
            <v>1413.667925454489</v>
          </cell>
          <cell r="E503" t="e">
            <v>#REF!</v>
          </cell>
          <cell r="F503" t="e">
            <v>#REF!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 t="e">
            <v>#REF!</v>
          </cell>
          <cell r="M503" t="e">
            <v>#REF!</v>
          </cell>
          <cell r="N503" t="e">
            <v>#REF!</v>
          </cell>
        </row>
        <row r="504">
          <cell r="A504">
            <v>431</v>
          </cell>
          <cell r="B504">
            <v>54027</v>
          </cell>
          <cell r="C504" t="e">
            <v>#REF!</v>
          </cell>
          <cell r="D504">
            <v>1413.667925454489</v>
          </cell>
          <cell r="E504" t="e">
            <v>#REF!</v>
          </cell>
          <cell r="F504" t="e">
            <v>#REF!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 t="e">
            <v>#REF!</v>
          </cell>
          <cell r="M504" t="e">
            <v>#REF!</v>
          </cell>
          <cell r="N504" t="e">
            <v>#REF!</v>
          </cell>
        </row>
        <row r="505">
          <cell r="A505">
            <v>432</v>
          </cell>
          <cell r="B505">
            <v>54058</v>
          </cell>
          <cell r="C505" t="e">
            <v>#REF!</v>
          </cell>
          <cell r="D505">
            <v>1413.667925454489</v>
          </cell>
          <cell r="E505" t="e">
            <v>#REF!</v>
          </cell>
          <cell r="F505" t="e">
            <v>#REF!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 t="e">
            <v>#REF!</v>
          </cell>
          <cell r="M505" t="e">
            <v>#REF!</v>
          </cell>
          <cell r="N505" t="e">
            <v>#REF!</v>
          </cell>
        </row>
        <row r="506">
          <cell r="A506">
            <v>433</v>
          </cell>
          <cell r="B506">
            <v>54089</v>
          </cell>
          <cell r="C506" t="e">
            <v>#REF!</v>
          </cell>
          <cell r="D506">
            <v>1413.667925454489</v>
          </cell>
          <cell r="E506" t="e">
            <v>#REF!</v>
          </cell>
          <cell r="F506" t="e">
            <v>#REF!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 t="e">
            <v>#REF!</v>
          </cell>
          <cell r="M506" t="e">
            <v>#REF!</v>
          </cell>
          <cell r="N506" t="e">
            <v>#REF!</v>
          </cell>
        </row>
        <row r="507">
          <cell r="A507">
            <v>434</v>
          </cell>
          <cell r="B507">
            <v>54118</v>
          </cell>
          <cell r="C507" t="e">
            <v>#REF!</v>
          </cell>
          <cell r="D507">
            <v>1413.667925454489</v>
          </cell>
          <cell r="E507" t="e">
            <v>#REF!</v>
          </cell>
          <cell r="F507" t="e">
            <v>#REF!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 t="e">
            <v>#REF!</v>
          </cell>
          <cell r="M507" t="e">
            <v>#REF!</v>
          </cell>
          <cell r="N507" t="e">
            <v>#REF!</v>
          </cell>
        </row>
        <row r="508">
          <cell r="A508">
            <v>435</v>
          </cell>
          <cell r="B508">
            <v>54149</v>
          </cell>
          <cell r="C508" t="e">
            <v>#REF!</v>
          </cell>
          <cell r="D508">
            <v>1413.667925454489</v>
          </cell>
          <cell r="E508" t="e">
            <v>#REF!</v>
          </cell>
          <cell r="F508" t="e">
            <v>#REF!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 t="e">
            <v>#REF!</v>
          </cell>
          <cell r="M508" t="e">
            <v>#REF!</v>
          </cell>
          <cell r="N508" t="e">
            <v>#REF!</v>
          </cell>
        </row>
        <row r="509">
          <cell r="A509">
            <v>436</v>
          </cell>
          <cell r="B509">
            <v>54179</v>
          </cell>
          <cell r="C509" t="e">
            <v>#REF!</v>
          </cell>
          <cell r="D509">
            <v>1413.667925454489</v>
          </cell>
          <cell r="E509" t="e">
            <v>#REF!</v>
          </cell>
          <cell r="F509" t="e">
            <v>#REF!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 t="e">
            <v>#REF!</v>
          </cell>
          <cell r="M509" t="e">
            <v>#REF!</v>
          </cell>
          <cell r="N509" t="e">
            <v>#REF!</v>
          </cell>
        </row>
        <row r="510">
          <cell r="A510">
            <v>437</v>
          </cell>
          <cell r="B510">
            <v>54210</v>
          </cell>
          <cell r="C510" t="e">
            <v>#REF!</v>
          </cell>
          <cell r="D510">
            <v>1413.667925454489</v>
          </cell>
          <cell r="E510" t="e">
            <v>#REF!</v>
          </cell>
          <cell r="F510" t="e">
            <v>#REF!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 t="e">
            <v>#REF!</v>
          </cell>
          <cell r="M510" t="e">
            <v>#REF!</v>
          </cell>
          <cell r="N510" t="e">
            <v>#REF!</v>
          </cell>
        </row>
        <row r="511">
          <cell r="A511">
            <v>438</v>
          </cell>
          <cell r="B511">
            <v>54240</v>
          </cell>
          <cell r="C511" t="e">
            <v>#REF!</v>
          </cell>
          <cell r="D511">
            <v>1413.667925454489</v>
          </cell>
          <cell r="E511" t="e">
            <v>#REF!</v>
          </cell>
          <cell r="F511" t="e">
            <v>#REF!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 t="e">
            <v>#REF!</v>
          </cell>
          <cell r="M511" t="e">
            <v>#REF!</v>
          </cell>
          <cell r="N511" t="e">
            <v>#REF!</v>
          </cell>
        </row>
        <row r="512">
          <cell r="A512">
            <v>439</v>
          </cell>
          <cell r="B512">
            <v>54271</v>
          </cell>
          <cell r="C512" t="e">
            <v>#REF!</v>
          </cell>
          <cell r="D512">
            <v>1413.667925454489</v>
          </cell>
          <cell r="E512" t="e">
            <v>#REF!</v>
          </cell>
          <cell r="F512" t="e">
            <v>#REF!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 t="e">
            <v>#REF!</v>
          </cell>
          <cell r="M512" t="e">
            <v>#REF!</v>
          </cell>
          <cell r="N512" t="e">
            <v>#REF!</v>
          </cell>
        </row>
        <row r="513">
          <cell r="A513">
            <v>440</v>
          </cell>
          <cell r="B513">
            <v>54302</v>
          </cell>
          <cell r="C513" t="e">
            <v>#REF!</v>
          </cell>
          <cell r="D513">
            <v>1413.667925454489</v>
          </cell>
          <cell r="E513" t="e">
            <v>#REF!</v>
          </cell>
          <cell r="F513" t="e">
            <v>#REF!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 t="e">
            <v>#REF!</v>
          </cell>
          <cell r="M513" t="e">
            <v>#REF!</v>
          </cell>
          <cell r="N513" t="e">
            <v>#REF!</v>
          </cell>
        </row>
        <row r="514">
          <cell r="A514">
            <v>441</v>
          </cell>
          <cell r="B514">
            <v>54332</v>
          </cell>
          <cell r="C514" t="e">
            <v>#REF!</v>
          </cell>
          <cell r="D514">
            <v>1413.667925454489</v>
          </cell>
          <cell r="E514" t="e">
            <v>#REF!</v>
          </cell>
          <cell r="F514" t="e">
            <v>#REF!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 t="e">
            <v>#REF!</v>
          </cell>
          <cell r="M514" t="e">
            <v>#REF!</v>
          </cell>
          <cell r="N514" t="e">
            <v>#REF!</v>
          </cell>
        </row>
        <row r="515">
          <cell r="A515">
            <v>442</v>
          </cell>
          <cell r="B515">
            <v>54363</v>
          </cell>
          <cell r="C515" t="e">
            <v>#REF!</v>
          </cell>
          <cell r="D515">
            <v>1413.667925454489</v>
          </cell>
          <cell r="E515" t="e">
            <v>#REF!</v>
          </cell>
          <cell r="F515" t="e">
            <v>#REF!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 t="e">
            <v>#REF!</v>
          </cell>
          <cell r="M515" t="e">
            <v>#REF!</v>
          </cell>
          <cell r="N515" t="e">
            <v>#REF!</v>
          </cell>
        </row>
        <row r="516">
          <cell r="A516">
            <v>443</v>
          </cell>
          <cell r="B516">
            <v>54393</v>
          </cell>
          <cell r="C516" t="e">
            <v>#REF!</v>
          </cell>
          <cell r="D516">
            <v>1413.667925454489</v>
          </cell>
          <cell r="E516" t="e">
            <v>#REF!</v>
          </cell>
          <cell r="F516" t="e">
            <v>#REF!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 t="e">
            <v>#REF!</v>
          </cell>
          <cell r="M516" t="e">
            <v>#REF!</v>
          </cell>
          <cell r="N516" t="e">
            <v>#REF!</v>
          </cell>
        </row>
        <row r="517">
          <cell r="A517">
            <v>444</v>
          </cell>
          <cell r="B517">
            <v>54424</v>
          </cell>
          <cell r="C517" t="e">
            <v>#REF!</v>
          </cell>
          <cell r="D517">
            <v>1413.667925454489</v>
          </cell>
          <cell r="E517" t="e">
            <v>#REF!</v>
          </cell>
          <cell r="F517" t="e">
            <v>#REF!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 t="e">
            <v>#REF!</v>
          </cell>
          <cell r="M517" t="e">
            <v>#REF!</v>
          </cell>
          <cell r="N517" t="e">
            <v>#REF!</v>
          </cell>
        </row>
        <row r="518">
          <cell r="A518">
            <v>445</v>
          </cell>
          <cell r="B518">
            <v>54455</v>
          </cell>
          <cell r="C518" t="e">
            <v>#REF!</v>
          </cell>
          <cell r="D518">
            <v>1413.667925454489</v>
          </cell>
          <cell r="E518" t="e">
            <v>#REF!</v>
          </cell>
          <cell r="F518" t="e">
            <v>#REF!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 t="e">
            <v>#REF!</v>
          </cell>
          <cell r="M518" t="e">
            <v>#REF!</v>
          </cell>
          <cell r="N518" t="e">
            <v>#REF!</v>
          </cell>
        </row>
        <row r="519">
          <cell r="A519">
            <v>446</v>
          </cell>
          <cell r="B519">
            <v>54483</v>
          </cell>
          <cell r="C519" t="e">
            <v>#REF!</v>
          </cell>
          <cell r="D519">
            <v>1413.667925454489</v>
          </cell>
          <cell r="E519" t="e">
            <v>#REF!</v>
          </cell>
          <cell r="F519" t="e">
            <v>#REF!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 t="e">
            <v>#REF!</v>
          </cell>
          <cell r="M519" t="e">
            <v>#REF!</v>
          </cell>
          <cell r="N519" t="e">
            <v>#REF!</v>
          </cell>
        </row>
        <row r="520">
          <cell r="A520">
            <v>447</v>
          </cell>
          <cell r="B520">
            <v>54514</v>
          </cell>
          <cell r="C520" t="e">
            <v>#REF!</v>
          </cell>
          <cell r="D520">
            <v>1413.667925454489</v>
          </cell>
          <cell r="E520" t="e">
            <v>#REF!</v>
          </cell>
          <cell r="F520" t="e">
            <v>#REF!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 t="e">
            <v>#REF!</v>
          </cell>
          <cell r="M520" t="e">
            <v>#REF!</v>
          </cell>
          <cell r="N520" t="e">
            <v>#REF!</v>
          </cell>
        </row>
        <row r="521">
          <cell r="A521">
            <v>448</v>
          </cell>
          <cell r="B521">
            <v>54544</v>
          </cell>
          <cell r="C521" t="e">
            <v>#REF!</v>
          </cell>
          <cell r="D521">
            <v>1413.667925454489</v>
          </cell>
          <cell r="E521" t="e">
            <v>#REF!</v>
          </cell>
          <cell r="F521" t="e">
            <v>#REF!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 t="e">
            <v>#REF!</v>
          </cell>
          <cell r="M521" t="e">
            <v>#REF!</v>
          </cell>
          <cell r="N521" t="e">
            <v>#REF!</v>
          </cell>
        </row>
        <row r="522">
          <cell r="A522">
            <v>449</v>
          </cell>
          <cell r="B522">
            <v>54575</v>
          </cell>
          <cell r="C522" t="e">
            <v>#REF!</v>
          </cell>
          <cell r="D522">
            <v>1413.667925454489</v>
          </cell>
          <cell r="E522" t="e">
            <v>#REF!</v>
          </cell>
          <cell r="F522" t="e">
            <v>#REF!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 t="e">
            <v>#REF!</v>
          </cell>
          <cell r="M522" t="e">
            <v>#REF!</v>
          </cell>
          <cell r="N522" t="e">
            <v>#REF!</v>
          </cell>
        </row>
        <row r="523">
          <cell r="A523">
            <v>450</v>
          </cell>
          <cell r="B523">
            <v>54605</v>
          </cell>
          <cell r="C523" t="e">
            <v>#REF!</v>
          </cell>
          <cell r="D523">
            <v>1413.667925454489</v>
          </cell>
          <cell r="E523" t="e">
            <v>#REF!</v>
          </cell>
          <cell r="F523" t="e">
            <v>#REF!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 t="e">
            <v>#REF!</v>
          </cell>
          <cell r="M523" t="e">
            <v>#REF!</v>
          </cell>
          <cell r="N523" t="e">
            <v>#REF!</v>
          </cell>
        </row>
        <row r="524">
          <cell r="A524">
            <v>451</v>
          </cell>
          <cell r="B524">
            <v>54636</v>
          </cell>
          <cell r="C524" t="e">
            <v>#REF!</v>
          </cell>
          <cell r="D524">
            <v>1413.667925454489</v>
          </cell>
          <cell r="E524" t="e">
            <v>#REF!</v>
          </cell>
          <cell r="F524" t="e">
            <v>#REF!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 t="e">
            <v>#REF!</v>
          </cell>
          <cell r="M524" t="e">
            <v>#REF!</v>
          </cell>
          <cell r="N524" t="e">
            <v>#REF!</v>
          </cell>
        </row>
        <row r="525">
          <cell r="A525">
            <v>452</v>
          </cell>
          <cell r="B525">
            <v>54667</v>
          </cell>
          <cell r="C525" t="e">
            <v>#REF!</v>
          </cell>
          <cell r="D525">
            <v>1413.667925454489</v>
          </cell>
          <cell r="E525" t="e">
            <v>#REF!</v>
          </cell>
          <cell r="F525" t="e">
            <v>#REF!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 t="e">
            <v>#REF!</v>
          </cell>
          <cell r="M525" t="e">
            <v>#REF!</v>
          </cell>
          <cell r="N525" t="e">
            <v>#REF!</v>
          </cell>
        </row>
        <row r="526">
          <cell r="A526">
            <v>453</v>
          </cell>
          <cell r="B526">
            <v>54697</v>
          </cell>
          <cell r="C526" t="e">
            <v>#REF!</v>
          </cell>
          <cell r="D526">
            <v>1413.667925454489</v>
          </cell>
          <cell r="E526" t="e">
            <v>#REF!</v>
          </cell>
          <cell r="F526" t="e">
            <v>#REF!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 t="e">
            <v>#REF!</v>
          </cell>
          <cell r="M526" t="e">
            <v>#REF!</v>
          </cell>
          <cell r="N526" t="e">
            <v>#REF!</v>
          </cell>
        </row>
        <row r="527">
          <cell r="A527">
            <v>454</v>
          </cell>
          <cell r="B527">
            <v>54728</v>
          </cell>
          <cell r="C527" t="e">
            <v>#REF!</v>
          </cell>
          <cell r="D527">
            <v>1413.667925454489</v>
          </cell>
          <cell r="E527" t="e">
            <v>#REF!</v>
          </cell>
          <cell r="F527" t="e">
            <v>#REF!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 t="e">
            <v>#REF!</v>
          </cell>
          <cell r="M527" t="e">
            <v>#REF!</v>
          </cell>
          <cell r="N527" t="e">
            <v>#REF!</v>
          </cell>
        </row>
        <row r="528">
          <cell r="A528">
            <v>455</v>
          </cell>
          <cell r="B528">
            <v>54758</v>
          </cell>
          <cell r="C528" t="e">
            <v>#REF!</v>
          </cell>
          <cell r="D528">
            <v>1413.667925454489</v>
          </cell>
          <cell r="E528" t="e">
            <v>#REF!</v>
          </cell>
          <cell r="F528" t="e">
            <v>#REF!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 t="e">
            <v>#REF!</v>
          </cell>
          <cell r="M528" t="e">
            <v>#REF!</v>
          </cell>
          <cell r="N528" t="e">
            <v>#REF!</v>
          </cell>
        </row>
        <row r="529">
          <cell r="A529">
            <v>456</v>
          </cell>
          <cell r="B529">
            <v>54789</v>
          </cell>
          <cell r="C529" t="e">
            <v>#REF!</v>
          </cell>
          <cell r="D529">
            <v>1413.667925454489</v>
          </cell>
          <cell r="E529" t="e">
            <v>#REF!</v>
          </cell>
          <cell r="F529" t="e">
            <v>#REF!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 t="e">
            <v>#REF!</v>
          </cell>
          <cell r="M529" t="e">
            <v>#REF!</v>
          </cell>
          <cell r="N529" t="e">
            <v>#REF!</v>
          </cell>
        </row>
        <row r="530">
          <cell r="A530">
            <v>457</v>
          </cell>
          <cell r="B530">
            <v>54820</v>
          </cell>
          <cell r="C530" t="e">
            <v>#REF!</v>
          </cell>
          <cell r="D530">
            <v>1413.667925454489</v>
          </cell>
          <cell r="E530" t="e">
            <v>#REF!</v>
          </cell>
          <cell r="F530" t="e">
            <v>#REF!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 t="e">
            <v>#REF!</v>
          </cell>
          <cell r="M530" t="e">
            <v>#REF!</v>
          </cell>
          <cell r="N530" t="e">
            <v>#REF!</v>
          </cell>
        </row>
        <row r="531">
          <cell r="A531">
            <v>458</v>
          </cell>
          <cell r="B531">
            <v>54848</v>
          </cell>
          <cell r="C531" t="e">
            <v>#REF!</v>
          </cell>
          <cell r="D531">
            <v>1413.667925454489</v>
          </cell>
          <cell r="E531" t="e">
            <v>#REF!</v>
          </cell>
          <cell r="F531" t="e">
            <v>#REF!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 t="e">
            <v>#REF!</v>
          </cell>
          <cell r="M531" t="e">
            <v>#REF!</v>
          </cell>
          <cell r="N531" t="e">
            <v>#REF!</v>
          </cell>
        </row>
        <row r="532">
          <cell r="A532">
            <v>459</v>
          </cell>
          <cell r="B532">
            <v>54879</v>
          </cell>
          <cell r="C532" t="e">
            <v>#REF!</v>
          </cell>
          <cell r="D532">
            <v>1413.667925454489</v>
          </cell>
          <cell r="E532" t="e">
            <v>#REF!</v>
          </cell>
          <cell r="F532" t="e">
            <v>#REF!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 t="e">
            <v>#REF!</v>
          </cell>
          <cell r="M532" t="e">
            <v>#REF!</v>
          </cell>
          <cell r="N532" t="e">
            <v>#REF!</v>
          </cell>
        </row>
        <row r="533">
          <cell r="A533">
            <v>460</v>
          </cell>
          <cell r="B533">
            <v>54909</v>
          </cell>
          <cell r="C533" t="e">
            <v>#REF!</v>
          </cell>
          <cell r="D533">
            <v>1413.667925454489</v>
          </cell>
          <cell r="E533" t="e">
            <v>#REF!</v>
          </cell>
          <cell r="F533" t="e">
            <v>#REF!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 t="e">
            <v>#REF!</v>
          </cell>
          <cell r="M533" t="e">
            <v>#REF!</v>
          </cell>
          <cell r="N533" t="e">
            <v>#REF!</v>
          </cell>
        </row>
        <row r="534">
          <cell r="A534">
            <v>461</v>
          </cell>
          <cell r="B534">
            <v>54940</v>
          </cell>
          <cell r="C534" t="e">
            <v>#REF!</v>
          </cell>
          <cell r="D534">
            <v>1413.667925454489</v>
          </cell>
          <cell r="E534" t="e">
            <v>#REF!</v>
          </cell>
          <cell r="F534" t="e">
            <v>#REF!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 t="e">
            <v>#REF!</v>
          </cell>
          <cell r="M534" t="e">
            <v>#REF!</v>
          </cell>
          <cell r="N534" t="e">
            <v>#REF!</v>
          </cell>
        </row>
        <row r="535">
          <cell r="A535">
            <v>462</v>
          </cell>
          <cell r="B535">
            <v>54970</v>
          </cell>
          <cell r="C535" t="e">
            <v>#REF!</v>
          </cell>
          <cell r="D535">
            <v>1413.667925454489</v>
          </cell>
          <cell r="E535" t="e">
            <v>#REF!</v>
          </cell>
          <cell r="F535" t="e">
            <v>#REF!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 t="e">
            <v>#REF!</v>
          </cell>
          <cell r="M535" t="e">
            <v>#REF!</v>
          </cell>
          <cell r="N535" t="e">
            <v>#REF!</v>
          </cell>
        </row>
        <row r="536">
          <cell r="A536">
            <v>463</v>
          </cell>
          <cell r="B536">
            <v>55001</v>
          </cell>
          <cell r="C536" t="e">
            <v>#REF!</v>
          </cell>
          <cell r="D536">
            <v>1413.667925454489</v>
          </cell>
          <cell r="E536" t="e">
            <v>#REF!</v>
          </cell>
          <cell r="F536" t="e">
            <v>#REF!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 t="e">
            <v>#REF!</v>
          </cell>
          <cell r="M536" t="e">
            <v>#REF!</v>
          </cell>
          <cell r="N536" t="e">
            <v>#REF!</v>
          </cell>
        </row>
        <row r="537">
          <cell r="A537">
            <v>464</v>
          </cell>
          <cell r="B537">
            <v>55032</v>
          </cell>
          <cell r="C537" t="e">
            <v>#REF!</v>
          </cell>
          <cell r="D537">
            <v>1413.667925454489</v>
          </cell>
          <cell r="E537" t="e">
            <v>#REF!</v>
          </cell>
          <cell r="F537" t="e">
            <v>#REF!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 t="e">
            <v>#REF!</v>
          </cell>
          <cell r="M537" t="e">
            <v>#REF!</v>
          </cell>
          <cell r="N537" t="e">
            <v>#REF!</v>
          </cell>
        </row>
        <row r="538">
          <cell r="A538">
            <v>465</v>
          </cell>
          <cell r="B538">
            <v>55062</v>
          </cell>
          <cell r="C538" t="e">
            <v>#REF!</v>
          </cell>
          <cell r="D538">
            <v>1413.667925454489</v>
          </cell>
          <cell r="E538" t="e">
            <v>#REF!</v>
          </cell>
          <cell r="F538" t="e">
            <v>#REF!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 t="e">
            <v>#REF!</v>
          </cell>
          <cell r="M538" t="e">
            <v>#REF!</v>
          </cell>
          <cell r="N538" t="e">
            <v>#REF!</v>
          </cell>
        </row>
        <row r="539">
          <cell r="A539">
            <v>466</v>
          </cell>
          <cell r="B539">
            <v>55093</v>
          </cell>
          <cell r="C539" t="e">
            <v>#REF!</v>
          </cell>
          <cell r="D539">
            <v>1413.667925454489</v>
          </cell>
          <cell r="E539" t="e">
            <v>#REF!</v>
          </cell>
          <cell r="F539" t="e">
            <v>#REF!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 t="e">
            <v>#REF!</v>
          </cell>
          <cell r="M539" t="e">
            <v>#REF!</v>
          </cell>
          <cell r="N539" t="e">
            <v>#REF!</v>
          </cell>
        </row>
        <row r="540">
          <cell r="A540">
            <v>467</v>
          </cell>
          <cell r="B540">
            <v>55123</v>
          </cell>
          <cell r="C540" t="e">
            <v>#REF!</v>
          </cell>
          <cell r="D540">
            <v>1413.667925454489</v>
          </cell>
          <cell r="E540" t="e">
            <v>#REF!</v>
          </cell>
          <cell r="F540" t="e">
            <v>#REF!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 t="e">
            <v>#REF!</v>
          </cell>
          <cell r="M540" t="e">
            <v>#REF!</v>
          </cell>
          <cell r="N540" t="e">
            <v>#REF!</v>
          </cell>
        </row>
        <row r="541">
          <cell r="A541">
            <v>468</v>
          </cell>
          <cell r="B541">
            <v>55154</v>
          </cell>
          <cell r="C541" t="e">
            <v>#REF!</v>
          </cell>
          <cell r="D541">
            <v>1413.667925454489</v>
          </cell>
          <cell r="E541" t="e">
            <v>#REF!</v>
          </cell>
          <cell r="F541" t="e">
            <v>#REF!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 t="e">
            <v>#REF!</v>
          </cell>
          <cell r="M541" t="e">
            <v>#REF!</v>
          </cell>
          <cell r="N541" t="e">
            <v>#REF!</v>
          </cell>
        </row>
        <row r="542">
          <cell r="A542">
            <v>469</v>
          </cell>
          <cell r="B542">
            <v>55185</v>
          </cell>
          <cell r="C542" t="e">
            <v>#REF!</v>
          </cell>
          <cell r="D542">
            <v>1413.667925454489</v>
          </cell>
          <cell r="E542" t="e">
            <v>#REF!</v>
          </cell>
          <cell r="F542" t="e">
            <v>#REF!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 t="e">
            <v>#REF!</v>
          </cell>
          <cell r="M542" t="e">
            <v>#REF!</v>
          </cell>
          <cell r="N542" t="e">
            <v>#REF!</v>
          </cell>
        </row>
        <row r="543">
          <cell r="A543">
            <v>470</v>
          </cell>
          <cell r="B543">
            <v>55213</v>
          </cell>
          <cell r="C543" t="e">
            <v>#REF!</v>
          </cell>
          <cell r="D543">
            <v>1413.667925454489</v>
          </cell>
          <cell r="E543" t="e">
            <v>#REF!</v>
          </cell>
          <cell r="F543" t="e">
            <v>#REF!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 t="e">
            <v>#REF!</v>
          </cell>
          <cell r="M543" t="e">
            <v>#REF!</v>
          </cell>
          <cell r="N543" t="e">
            <v>#REF!</v>
          </cell>
        </row>
        <row r="544">
          <cell r="A544">
            <v>471</v>
          </cell>
          <cell r="B544">
            <v>55244</v>
          </cell>
          <cell r="C544" t="e">
            <v>#REF!</v>
          </cell>
          <cell r="D544">
            <v>1413.667925454489</v>
          </cell>
          <cell r="E544" t="e">
            <v>#REF!</v>
          </cell>
          <cell r="F544" t="e">
            <v>#REF!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 t="e">
            <v>#REF!</v>
          </cell>
          <cell r="M544" t="e">
            <v>#REF!</v>
          </cell>
          <cell r="N544" t="e">
            <v>#REF!</v>
          </cell>
        </row>
        <row r="545">
          <cell r="A545">
            <v>472</v>
          </cell>
          <cell r="B545">
            <v>55274</v>
          </cell>
          <cell r="C545" t="e">
            <v>#REF!</v>
          </cell>
          <cell r="D545">
            <v>1413.667925454489</v>
          </cell>
          <cell r="E545" t="e">
            <v>#REF!</v>
          </cell>
          <cell r="F545" t="e">
            <v>#REF!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 t="e">
            <v>#REF!</v>
          </cell>
          <cell r="M545" t="e">
            <v>#REF!</v>
          </cell>
          <cell r="N545" t="e">
            <v>#REF!</v>
          </cell>
        </row>
        <row r="546">
          <cell r="A546">
            <v>473</v>
          </cell>
          <cell r="B546">
            <v>55305</v>
          </cell>
          <cell r="C546" t="e">
            <v>#REF!</v>
          </cell>
          <cell r="D546">
            <v>1413.667925454489</v>
          </cell>
          <cell r="E546" t="e">
            <v>#REF!</v>
          </cell>
          <cell r="F546" t="e">
            <v>#REF!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 t="e">
            <v>#REF!</v>
          </cell>
          <cell r="M546" t="e">
            <v>#REF!</v>
          </cell>
          <cell r="N546" t="e">
            <v>#REF!</v>
          </cell>
        </row>
        <row r="547">
          <cell r="A547">
            <v>474</v>
          </cell>
          <cell r="B547">
            <v>55335</v>
          </cell>
          <cell r="C547" t="e">
            <v>#REF!</v>
          </cell>
          <cell r="D547">
            <v>1413.667925454489</v>
          </cell>
          <cell r="E547" t="e">
            <v>#REF!</v>
          </cell>
          <cell r="F547" t="e">
            <v>#REF!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 t="e">
            <v>#REF!</v>
          </cell>
          <cell r="M547" t="e">
            <v>#REF!</v>
          </cell>
          <cell r="N547" t="e">
            <v>#REF!</v>
          </cell>
        </row>
        <row r="548">
          <cell r="A548">
            <v>475</v>
          </cell>
          <cell r="B548">
            <v>55366</v>
          </cell>
          <cell r="C548" t="e">
            <v>#REF!</v>
          </cell>
          <cell r="D548">
            <v>1413.667925454489</v>
          </cell>
          <cell r="E548" t="e">
            <v>#REF!</v>
          </cell>
          <cell r="F548" t="e">
            <v>#REF!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 t="e">
            <v>#REF!</v>
          </cell>
          <cell r="M548" t="e">
            <v>#REF!</v>
          </cell>
          <cell r="N548" t="e">
            <v>#REF!</v>
          </cell>
        </row>
        <row r="549">
          <cell r="A549">
            <v>476</v>
          </cell>
          <cell r="B549">
            <v>55397</v>
          </cell>
          <cell r="C549" t="e">
            <v>#REF!</v>
          </cell>
          <cell r="D549">
            <v>1413.667925454489</v>
          </cell>
          <cell r="E549" t="e">
            <v>#REF!</v>
          </cell>
          <cell r="F549" t="e">
            <v>#REF!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 t="e">
            <v>#REF!</v>
          </cell>
          <cell r="M549" t="e">
            <v>#REF!</v>
          </cell>
          <cell r="N549" t="e">
            <v>#REF!</v>
          </cell>
        </row>
        <row r="550">
          <cell r="A550">
            <v>477</v>
          </cell>
          <cell r="B550">
            <v>55427</v>
          </cell>
          <cell r="C550" t="e">
            <v>#REF!</v>
          </cell>
          <cell r="D550">
            <v>1413.667925454489</v>
          </cell>
          <cell r="E550" t="e">
            <v>#REF!</v>
          </cell>
          <cell r="F550" t="e">
            <v>#REF!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 t="e">
            <v>#REF!</v>
          </cell>
          <cell r="M550" t="e">
            <v>#REF!</v>
          </cell>
          <cell r="N550" t="e">
            <v>#REF!</v>
          </cell>
        </row>
        <row r="551">
          <cell r="A551">
            <v>478</v>
          </cell>
          <cell r="B551">
            <v>55458</v>
          </cell>
          <cell r="C551" t="e">
            <v>#REF!</v>
          </cell>
          <cell r="D551">
            <v>1413.667925454489</v>
          </cell>
          <cell r="E551" t="e">
            <v>#REF!</v>
          </cell>
          <cell r="F551" t="e">
            <v>#REF!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 t="e">
            <v>#REF!</v>
          </cell>
          <cell r="M551" t="e">
            <v>#REF!</v>
          </cell>
          <cell r="N551" t="e">
            <v>#REF!</v>
          </cell>
        </row>
        <row r="552">
          <cell r="A552">
            <v>479</v>
          </cell>
          <cell r="B552">
            <v>55488</v>
          </cell>
          <cell r="C552" t="e">
            <v>#REF!</v>
          </cell>
          <cell r="D552">
            <v>1413.667925454489</v>
          </cell>
          <cell r="E552" t="e">
            <v>#REF!</v>
          </cell>
          <cell r="F552" t="e">
            <v>#REF!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 t="e">
            <v>#REF!</v>
          </cell>
          <cell r="M552" t="e">
            <v>#REF!</v>
          </cell>
          <cell r="N552" t="e">
            <v>#REF!</v>
          </cell>
        </row>
        <row r="553">
          <cell r="A553">
            <v>480</v>
          </cell>
          <cell r="B553">
            <v>55519</v>
          </cell>
          <cell r="C553" t="e">
            <v>#REF!</v>
          </cell>
          <cell r="D553">
            <v>1413.667925454489</v>
          </cell>
          <cell r="E553" t="e">
            <v>#REF!</v>
          </cell>
          <cell r="F553" t="e">
            <v>#REF!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 t="e">
            <v>#REF!</v>
          </cell>
          <cell r="M553" t="e">
            <v>#REF!</v>
          </cell>
          <cell r="N553" t="e">
            <v>#REF!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Loans"/>
      <sheetName val="Cars"/>
      <sheetName val="Cards"/>
      <sheetName val="فوائد وأسعار صرف"/>
      <sheetName val="طريقة احتساب الأقساط"/>
      <sheetName val="Risk Rating-A-"/>
      <sheetName val="Risk Rating-E-"/>
      <sheetName val="Account analysis"/>
      <sheetName val="Balance"/>
      <sheetName val="Income"/>
      <sheetName val="CashFlow"/>
      <sheetName val="Ratios"/>
      <sheetName val="Risk"/>
      <sheetName val="CreditTools_v17.1"/>
    </sheetNames>
    <sheetDataSet>
      <sheetData sheetId="0"/>
      <sheetData sheetId="1"/>
      <sheetData sheetId="2"/>
      <sheetData sheetId="3"/>
      <sheetData sheetId="4">
        <row r="5">
          <cell r="D5">
            <v>0.06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witter.com/" TargetMode="External" /><Relationship Id="rId2" Type="http://schemas.openxmlformats.org/officeDocument/2006/relationships/hyperlink" Target="http://www.facebook.com/pages/Credit-Tools-Free-Excel-Tamplet/142887145823856?sk=wall" TargetMode="External" /><Relationship Id="rId1" Type="http://schemas.openxmlformats.org/officeDocument/2006/relationships/printerSettings" Target="../printerSettings/printerSettings1.bin" /><Relationship Id="rId6" Type="http://schemas.openxmlformats.org/officeDocument/2006/relationships/image" Target="../media/image1.png" /><Relationship Id="rId5" Type="http://schemas.openxmlformats.org/officeDocument/2006/relationships/drawing" Target="../drawings/drawing1.xml" /><Relationship Id="rId4" Type="http://schemas.openxmlformats.org/officeDocument/2006/relationships/printerSettings" Target="../printerSettings/printerSettings2.bin" 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 /><Relationship Id="rId3" Type="http://schemas.openxmlformats.org/officeDocument/2006/relationships/drawing" Target="../drawings/drawing2.xml" /><Relationship Id="rId7" Type="http://schemas.openxmlformats.org/officeDocument/2006/relationships/image" Target="../media/image6.emf" /><Relationship Id="rId2" Type="http://schemas.openxmlformats.org/officeDocument/2006/relationships/printerSettings" Target="../printerSettings/printerSettings4.bin" /><Relationship Id="rId1" Type="http://schemas.openxmlformats.org/officeDocument/2006/relationships/printerSettings" Target="../printerSettings/printerSettings3.bin" /><Relationship Id="rId6" Type="http://schemas.openxmlformats.org/officeDocument/2006/relationships/control" Target="../activeX/activeX1.xml" /><Relationship Id="rId5" Type="http://schemas.openxmlformats.org/officeDocument/2006/relationships/image" Target="../media/image6.png" /><Relationship Id="rId4" Type="http://schemas.openxmlformats.org/officeDocument/2006/relationships/vmlDrawing" Target="../drawings/vmlDrawing1.vml" /><Relationship Id="rId9" Type="http://schemas.openxmlformats.org/officeDocument/2006/relationships/image" Target="../media/image7.emf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 /><Relationship Id="rId2" Type="http://schemas.openxmlformats.org/officeDocument/2006/relationships/printerSettings" Target="../printerSettings/printerSettings6.bin" /><Relationship Id="rId1" Type="http://schemas.openxmlformats.org/officeDocument/2006/relationships/printerSettings" Target="../printerSettings/printerSettings5.bin" /><Relationship Id="rId4" Type="http://schemas.openxmlformats.org/officeDocument/2006/relationships/image" Target="../media/image6.png" 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 /><Relationship Id="rId18" Type="http://schemas.openxmlformats.org/officeDocument/2006/relationships/ctrlProp" Target="../ctrlProps/ctrlProp14.xml" /><Relationship Id="rId26" Type="http://schemas.openxmlformats.org/officeDocument/2006/relationships/ctrlProp" Target="../ctrlProps/ctrlProp22.xml" /><Relationship Id="rId39" Type="http://schemas.openxmlformats.org/officeDocument/2006/relationships/ctrlProp" Target="../ctrlProps/ctrlProp35.xml" /><Relationship Id="rId21" Type="http://schemas.openxmlformats.org/officeDocument/2006/relationships/ctrlProp" Target="../ctrlProps/ctrlProp17.xml" /><Relationship Id="rId34" Type="http://schemas.openxmlformats.org/officeDocument/2006/relationships/ctrlProp" Target="../ctrlProps/ctrlProp30.xml" /><Relationship Id="rId42" Type="http://schemas.openxmlformats.org/officeDocument/2006/relationships/ctrlProp" Target="../ctrlProps/ctrlProp38.xml" /><Relationship Id="rId47" Type="http://schemas.openxmlformats.org/officeDocument/2006/relationships/ctrlProp" Target="../ctrlProps/ctrlProp43.xml" /><Relationship Id="rId50" Type="http://schemas.openxmlformats.org/officeDocument/2006/relationships/ctrlProp" Target="../ctrlProps/ctrlProp46.xml" /><Relationship Id="rId55" Type="http://schemas.openxmlformats.org/officeDocument/2006/relationships/ctrlProp" Target="../ctrlProps/ctrlProp51.xml" /><Relationship Id="rId7" Type="http://schemas.openxmlformats.org/officeDocument/2006/relationships/ctrlProp" Target="../ctrlProps/ctrlProp3.xml" /><Relationship Id="rId12" Type="http://schemas.openxmlformats.org/officeDocument/2006/relationships/ctrlProp" Target="../ctrlProps/ctrlProp8.xml" /><Relationship Id="rId17" Type="http://schemas.openxmlformats.org/officeDocument/2006/relationships/ctrlProp" Target="../ctrlProps/ctrlProp13.xml" /><Relationship Id="rId25" Type="http://schemas.openxmlformats.org/officeDocument/2006/relationships/ctrlProp" Target="../ctrlProps/ctrlProp21.xml" /><Relationship Id="rId33" Type="http://schemas.openxmlformats.org/officeDocument/2006/relationships/ctrlProp" Target="../ctrlProps/ctrlProp29.xml" /><Relationship Id="rId38" Type="http://schemas.openxmlformats.org/officeDocument/2006/relationships/ctrlProp" Target="../ctrlProps/ctrlProp34.xml" /><Relationship Id="rId46" Type="http://schemas.openxmlformats.org/officeDocument/2006/relationships/ctrlProp" Target="../ctrlProps/ctrlProp42.xml" /><Relationship Id="rId59" Type="http://schemas.openxmlformats.org/officeDocument/2006/relationships/ctrlProp" Target="../ctrlProps/ctrlProp55.xml" /><Relationship Id="rId2" Type="http://schemas.openxmlformats.org/officeDocument/2006/relationships/printerSettings" Target="../printerSettings/printerSettings8.bin" /><Relationship Id="rId16" Type="http://schemas.openxmlformats.org/officeDocument/2006/relationships/ctrlProp" Target="../ctrlProps/ctrlProp12.xml" /><Relationship Id="rId20" Type="http://schemas.openxmlformats.org/officeDocument/2006/relationships/ctrlProp" Target="../ctrlProps/ctrlProp16.xml" /><Relationship Id="rId29" Type="http://schemas.openxmlformats.org/officeDocument/2006/relationships/ctrlProp" Target="../ctrlProps/ctrlProp25.xml" /><Relationship Id="rId41" Type="http://schemas.openxmlformats.org/officeDocument/2006/relationships/ctrlProp" Target="../ctrlProps/ctrlProp37.xml" /><Relationship Id="rId54" Type="http://schemas.openxmlformats.org/officeDocument/2006/relationships/ctrlProp" Target="../ctrlProps/ctrlProp50.xml" /><Relationship Id="rId1" Type="http://schemas.openxmlformats.org/officeDocument/2006/relationships/printerSettings" Target="../printerSettings/printerSettings7.bin" /><Relationship Id="rId6" Type="http://schemas.openxmlformats.org/officeDocument/2006/relationships/ctrlProp" Target="../ctrlProps/ctrlProp2.xml" /><Relationship Id="rId11" Type="http://schemas.openxmlformats.org/officeDocument/2006/relationships/ctrlProp" Target="../ctrlProps/ctrlProp7.xml" /><Relationship Id="rId24" Type="http://schemas.openxmlformats.org/officeDocument/2006/relationships/ctrlProp" Target="../ctrlProps/ctrlProp20.xml" /><Relationship Id="rId32" Type="http://schemas.openxmlformats.org/officeDocument/2006/relationships/ctrlProp" Target="../ctrlProps/ctrlProp28.xml" /><Relationship Id="rId37" Type="http://schemas.openxmlformats.org/officeDocument/2006/relationships/ctrlProp" Target="../ctrlProps/ctrlProp33.xml" /><Relationship Id="rId40" Type="http://schemas.openxmlformats.org/officeDocument/2006/relationships/ctrlProp" Target="../ctrlProps/ctrlProp36.xml" /><Relationship Id="rId45" Type="http://schemas.openxmlformats.org/officeDocument/2006/relationships/ctrlProp" Target="../ctrlProps/ctrlProp41.xml" /><Relationship Id="rId53" Type="http://schemas.openxmlformats.org/officeDocument/2006/relationships/ctrlProp" Target="../ctrlProps/ctrlProp49.xml" /><Relationship Id="rId58" Type="http://schemas.openxmlformats.org/officeDocument/2006/relationships/ctrlProp" Target="../ctrlProps/ctrlProp54.xml" /><Relationship Id="rId5" Type="http://schemas.openxmlformats.org/officeDocument/2006/relationships/ctrlProp" Target="../ctrlProps/ctrlProp1.xml" /><Relationship Id="rId15" Type="http://schemas.openxmlformats.org/officeDocument/2006/relationships/ctrlProp" Target="../ctrlProps/ctrlProp11.xml" /><Relationship Id="rId23" Type="http://schemas.openxmlformats.org/officeDocument/2006/relationships/ctrlProp" Target="../ctrlProps/ctrlProp19.xml" /><Relationship Id="rId28" Type="http://schemas.openxmlformats.org/officeDocument/2006/relationships/ctrlProp" Target="../ctrlProps/ctrlProp24.xml" /><Relationship Id="rId36" Type="http://schemas.openxmlformats.org/officeDocument/2006/relationships/ctrlProp" Target="../ctrlProps/ctrlProp32.xml" /><Relationship Id="rId49" Type="http://schemas.openxmlformats.org/officeDocument/2006/relationships/ctrlProp" Target="../ctrlProps/ctrlProp45.xml" /><Relationship Id="rId57" Type="http://schemas.openxmlformats.org/officeDocument/2006/relationships/ctrlProp" Target="../ctrlProps/ctrlProp53.xml" /><Relationship Id="rId10" Type="http://schemas.openxmlformats.org/officeDocument/2006/relationships/ctrlProp" Target="../ctrlProps/ctrlProp6.xml" /><Relationship Id="rId19" Type="http://schemas.openxmlformats.org/officeDocument/2006/relationships/ctrlProp" Target="../ctrlProps/ctrlProp15.xml" /><Relationship Id="rId31" Type="http://schemas.openxmlformats.org/officeDocument/2006/relationships/ctrlProp" Target="../ctrlProps/ctrlProp27.xml" /><Relationship Id="rId44" Type="http://schemas.openxmlformats.org/officeDocument/2006/relationships/ctrlProp" Target="../ctrlProps/ctrlProp40.xml" /><Relationship Id="rId52" Type="http://schemas.openxmlformats.org/officeDocument/2006/relationships/ctrlProp" Target="../ctrlProps/ctrlProp48.xml" /><Relationship Id="rId60" Type="http://schemas.openxmlformats.org/officeDocument/2006/relationships/ctrlProp" Target="../ctrlProps/ctrlProp56.xml" /><Relationship Id="rId4" Type="http://schemas.openxmlformats.org/officeDocument/2006/relationships/vmlDrawing" Target="../drawings/vmlDrawing2.vml" /><Relationship Id="rId9" Type="http://schemas.openxmlformats.org/officeDocument/2006/relationships/ctrlProp" Target="../ctrlProps/ctrlProp5.xml" /><Relationship Id="rId14" Type="http://schemas.openxmlformats.org/officeDocument/2006/relationships/ctrlProp" Target="../ctrlProps/ctrlProp10.xml" /><Relationship Id="rId22" Type="http://schemas.openxmlformats.org/officeDocument/2006/relationships/ctrlProp" Target="../ctrlProps/ctrlProp18.xml" /><Relationship Id="rId27" Type="http://schemas.openxmlformats.org/officeDocument/2006/relationships/ctrlProp" Target="../ctrlProps/ctrlProp23.xml" /><Relationship Id="rId30" Type="http://schemas.openxmlformats.org/officeDocument/2006/relationships/ctrlProp" Target="../ctrlProps/ctrlProp26.xml" /><Relationship Id="rId35" Type="http://schemas.openxmlformats.org/officeDocument/2006/relationships/ctrlProp" Target="../ctrlProps/ctrlProp31.xml" /><Relationship Id="rId43" Type="http://schemas.openxmlformats.org/officeDocument/2006/relationships/ctrlProp" Target="../ctrlProps/ctrlProp39.xml" /><Relationship Id="rId48" Type="http://schemas.openxmlformats.org/officeDocument/2006/relationships/ctrlProp" Target="../ctrlProps/ctrlProp44.xml" /><Relationship Id="rId56" Type="http://schemas.openxmlformats.org/officeDocument/2006/relationships/ctrlProp" Target="../ctrlProps/ctrlProp52.xml" /><Relationship Id="rId8" Type="http://schemas.openxmlformats.org/officeDocument/2006/relationships/ctrlProp" Target="../ctrlProps/ctrlProp4.xml" /><Relationship Id="rId51" Type="http://schemas.openxmlformats.org/officeDocument/2006/relationships/ctrlProp" Target="../ctrlProps/ctrlProp47.xml" /><Relationship Id="rId3" Type="http://schemas.openxmlformats.org/officeDocument/2006/relationships/drawing" Target="../drawings/drawing4.xml" 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 /><Relationship Id="rId3" Type="http://schemas.openxmlformats.org/officeDocument/2006/relationships/drawing" Target="../drawings/drawing5.xml" /><Relationship Id="rId7" Type="http://schemas.openxmlformats.org/officeDocument/2006/relationships/ctrlProp" Target="../ctrlProps/ctrlProp59.xml" /><Relationship Id="rId12" Type="http://schemas.openxmlformats.org/officeDocument/2006/relationships/ctrlProp" Target="../ctrlProps/ctrlProp64.xml" /><Relationship Id="rId2" Type="http://schemas.openxmlformats.org/officeDocument/2006/relationships/printerSettings" Target="../printerSettings/printerSettings10.bin" /><Relationship Id="rId1" Type="http://schemas.openxmlformats.org/officeDocument/2006/relationships/printerSettings" Target="../printerSettings/printerSettings9.bin" /><Relationship Id="rId6" Type="http://schemas.openxmlformats.org/officeDocument/2006/relationships/ctrlProp" Target="../ctrlProps/ctrlProp58.xml" /><Relationship Id="rId11" Type="http://schemas.openxmlformats.org/officeDocument/2006/relationships/ctrlProp" Target="../ctrlProps/ctrlProp63.xml" /><Relationship Id="rId5" Type="http://schemas.openxmlformats.org/officeDocument/2006/relationships/ctrlProp" Target="../ctrlProps/ctrlProp57.xml" /><Relationship Id="rId10" Type="http://schemas.openxmlformats.org/officeDocument/2006/relationships/ctrlProp" Target="../ctrlProps/ctrlProp62.xml" /><Relationship Id="rId4" Type="http://schemas.openxmlformats.org/officeDocument/2006/relationships/vmlDrawing" Target="../drawings/vmlDrawing3.vml" /><Relationship Id="rId9" Type="http://schemas.openxmlformats.org/officeDocument/2006/relationships/ctrlProp" Target="../ctrlProps/ctrlProp61.xml" 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 /><Relationship Id="rId2" Type="http://schemas.openxmlformats.org/officeDocument/2006/relationships/printerSettings" Target="../printerSettings/printerSettings12.bin" /><Relationship Id="rId1" Type="http://schemas.openxmlformats.org/officeDocument/2006/relationships/printerSettings" Target="../printerSettings/printerSettings11.bin" /><Relationship Id="rId4" Type="http://schemas.openxmlformats.org/officeDocument/2006/relationships/comments" Target="../comments1.xml" 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 /><Relationship Id="rId2" Type="http://schemas.openxmlformats.org/officeDocument/2006/relationships/printerSettings" Target="../printerSettings/printerSettings14.bin" /><Relationship Id="rId1" Type="http://schemas.openxmlformats.org/officeDocument/2006/relationships/printerSettings" Target="../printerSettings/printerSettings13.bin" /><Relationship Id="rId4" Type="http://schemas.openxmlformats.org/officeDocument/2006/relationships/comments" Target="../comments2.xml" 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 /><Relationship Id="rId2" Type="http://schemas.openxmlformats.org/officeDocument/2006/relationships/drawing" Target="../drawings/drawing6.xml" /><Relationship Id="rId1" Type="http://schemas.openxmlformats.org/officeDocument/2006/relationships/hyperlink" Target="http://hereandthereblogger.wordpress.com/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0.39997558519241921"/>
  </sheetPr>
  <dimension ref="A1:Y1893"/>
  <sheetViews>
    <sheetView showGridLines="0" showRowColHeaders="0" rightToLeft="1" tabSelected="1" topLeftCell="B1" workbookViewId="0">
      <selection activeCell="D50" sqref="D50"/>
    </sheetView>
  </sheetViews>
  <sheetFormatPr defaultColWidth="9.1484375" defaultRowHeight="14.25" x14ac:dyDescent="0.15"/>
  <cols>
    <col min="1" max="1" width="3.8984375" style="541" customWidth="1"/>
    <col min="2" max="2" width="1.6484375" style="541" customWidth="1"/>
    <col min="3" max="3" width="26.546875" style="541" bestFit="1" customWidth="1"/>
    <col min="4" max="4" width="23.546875" style="541" bestFit="1" customWidth="1"/>
    <col min="5" max="21" width="12.74609375" style="541" customWidth="1"/>
    <col min="22" max="22" width="1.6484375" style="541" customWidth="1"/>
    <col min="23" max="23" width="12.74609375" style="541" customWidth="1"/>
    <col min="24" max="16384" width="9.1484375" style="541"/>
  </cols>
  <sheetData>
    <row r="1" spans="1:25" ht="30.75" customHeight="1" x14ac:dyDescent="0.15">
      <c r="A1" s="708" t="s">
        <v>522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</row>
    <row r="2" spans="1:25" ht="42" customHeight="1" x14ac:dyDescent="0.15">
      <c r="A2" s="805" t="s">
        <v>529</v>
      </c>
      <c r="B2" s="916"/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697"/>
      <c r="P2" s="697"/>
      <c r="Q2" s="137"/>
      <c r="R2" s="137"/>
      <c r="S2" s="137"/>
      <c r="T2" s="137"/>
      <c r="U2" s="137"/>
      <c r="V2" s="137"/>
      <c r="W2" s="137"/>
      <c r="X2" s="137"/>
    </row>
    <row r="3" spans="1:25" ht="18.95" customHeight="1" x14ac:dyDescent="0.15">
      <c r="A3" s="485"/>
      <c r="B3" s="688"/>
      <c r="C3" s="688"/>
      <c r="D3" s="690"/>
      <c r="E3" s="690"/>
      <c r="F3" s="688"/>
      <c r="G3" s="688"/>
      <c r="H3" s="688"/>
      <c r="I3" s="688"/>
      <c r="J3" s="688"/>
      <c r="K3" s="688"/>
      <c r="L3" s="688"/>
      <c r="M3" s="688"/>
      <c r="N3" s="688"/>
      <c r="O3" s="688"/>
      <c r="P3" s="688"/>
      <c r="Q3" s="688"/>
      <c r="R3" s="688"/>
      <c r="S3" s="688"/>
      <c r="T3" s="688"/>
      <c r="U3" s="688"/>
      <c r="V3" s="688"/>
      <c r="W3" s="137"/>
      <c r="X3" s="137"/>
      <c r="Y3" s="137"/>
    </row>
    <row r="4" spans="1:25" ht="15.75" customHeight="1" x14ac:dyDescent="0.15">
      <c r="A4" s="485"/>
      <c r="B4" s="678"/>
      <c r="C4" s="673"/>
      <c r="D4" s="674"/>
      <c r="E4" s="674"/>
      <c r="F4" s="674"/>
      <c r="G4" s="674"/>
      <c r="H4" s="675"/>
      <c r="I4" s="675"/>
      <c r="J4" s="675"/>
      <c r="K4" s="675"/>
      <c r="L4" s="675"/>
      <c r="M4" s="675"/>
      <c r="N4" s="675"/>
      <c r="O4" s="675"/>
      <c r="P4" s="675"/>
      <c r="Q4" s="675"/>
      <c r="R4" s="675"/>
      <c r="S4" s="675"/>
      <c r="T4" s="675"/>
      <c r="U4" s="675"/>
      <c r="V4" s="675"/>
      <c r="W4" s="137"/>
      <c r="X4" s="137"/>
      <c r="Y4" s="137"/>
    </row>
    <row r="5" spans="1:25" ht="15.75" customHeight="1" x14ac:dyDescent="0.2">
      <c r="A5" s="485"/>
      <c r="B5" s="678"/>
      <c r="C5" s="676"/>
      <c r="D5" s="528"/>
      <c r="E5" s="676"/>
      <c r="F5" s="528"/>
      <c r="G5" s="676"/>
      <c r="H5" s="528"/>
      <c r="I5" s="676"/>
      <c r="J5" s="528"/>
      <c r="K5" s="676"/>
      <c r="L5" s="528"/>
      <c r="M5" s="676"/>
      <c r="N5" s="528"/>
      <c r="O5" s="676"/>
      <c r="P5" s="528"/>
      <c r="Q5" s="676"/>
      <c r="R5" s="676"/>
      <c r="S5" s="676"/>
      <c r="T5" s="676"/>
      <c r="U5" s="676"/>
      <c r="V5" s="676"/>
      <c r="W5" s="137"/>
      <c r="X5" s="137"/>
      <c r="Y5" s="137"/>
    </row>
    <row r="6" spans="1:25" ht="15.75" customHeight="1" x14ac:dyDescent="0.15">
      <c r="A6" s="485"/>
      <c r="B6" s="678"/>
      <c r="C6" s="677"/>
      <c r="D6" s="678"/>
      <c r="E6" s="678"/>
      <c r="F6" s="678"/>
      <c r="G6" s="678"/>
      <c r="H6" s="678"/>
      <c r="I6" s="678"/>
      <c r="J6" s="678"/>
      <c r="K6" s="678"/>
      <c r="L6" s="678"/>
      <c r="M6" s="678"/>
      <c r="N6" s="678"/>
      <c r="O6" s="678"/>
      <c r="P6" s="678"/>
      <c r="Q6" s="678"/>
      <c r="R6" s="678"/>
      <c r="S6" s="678"/>
      <c r="T6" s="678"/>
      <c r="U6" s="678"/>
      <c r="V6" s="678"/>
      <c r="W6" s="137"/>
      <c r="X6" s="137"/>
      <c r="Y6" s="137"/>
    </row>
    <row r="7" spans="1:25" ht="15.75" customHeight="1" x14ac:dyDescent="0.15">
      <c r="A7" s="485"/>
      <c r="B7" s="678"/>
      <c r="C7" s="679"/>
      <c r="D7" s="678"/>
      <c r="E7" s="678"/>
      <c r="F7" s="678"/>
      <c r="G7" s="678"/>
      <c r="H7" s="678"/>
      <c r="I7" s="678"/>
      <c r="J7" s="678"/>
      <c r="K7" s="678"/>
      <c r="L7" s="678"/>
      <c r="M7" s="678"/>
      <c r="N7" s="678"/>
      <c r="O7" s="678"/>
      <c r="P7" s="678"/>
      <c r="Q7" s="678"/>
      <c r="R7" s="678"/>
      <c r="S7" s="678"/>
      <c r="T7" s="678"/>
      <c r="U7" s="678"/>
      <c r="V7" s="678"/>
      <c r="W7" s="137"/>
      <c r="X7" s="137"/>
      <c r="Y7" s="137"/>
    </row>
    <row r="8" spans="1:25" ht="15.75" customHeight="1" x14ac:dyDescent="0.15">
      <c r="A8" s="485"/>
      <c r="B8" s="678"/>
      <c r="C8" s="679"/>
      <c r="D8" s="678"/>
      <c r="E8" s="678"/>
      <c r="F8" s="678"/>
      <c r="G8" s="678"/>
      <c r="H8" s="678"/>
      <c r="I8" s="678"/>
      <c r="J8" s="678"/>
      <c r="K8" s="678"/>
      <c r="L8" s="678"/>
      <c r="M8" s="678"/>
      <c r="N8" s="678"/>
      <c r="O8" s="678"/>
      <c r="P8" s="678"/>
      <c r="Q8" s="678"/>
      <c r="R8" s="678"/>
      <c r="S8" s="678"/>
      <c r="T8" s="678"/>
      <c r="U8" s="678"/>
      <c r="V8" s="678"/>
      <c r="W8" s="137"/>
      <c r="X8" s="137"/>
      <c r="Y8" s="137"/>
    </row>
    <row r="9" spans="1:25" ht="15.75" customHeight="1" x14ac:dyDescent="0.15">
      <c r="A9" s="485"/>
      <c r="B9" s="678"/>
      <c r="C9" s="680"/>
      <c r="D9" s="678"/>
      <c r="E9" s="678"/>
      <c r="F9" s="678"/>
      <c r="G9" s="678"/>
      <c r="H9" s="678"/>
      <c r="I9" s="678"/>
      <c r="J9" s="678"/>
      <c r="K9" s="678"/>
      <c r="L9" s="678"/>
      <c r="M9" s="678"/>
      <c r="N9" s="678"/>
      <c r="O9" s="678"/>
      <c r="P9" s="678"/>
      <c r="Q9" s="678"/>
      <c r="R9" s="678"/>
      <c r="S9" s="678"/>
      <c r="T9" s="678"/>
      <c r="U9" s="678"/>
      <c r="V9" s="678"/>
      <c r="W9" s="137"/>
      <c r="X9" s="137"/>
      <c r="Y9" s="137"/>
    </row>
    <row r="10" spans="1:25" ht="15.75" customHeight="1" x14ac:dyDescent="0.15">
      <c r="A10" s="485"/>
      <c r="B10" s="678"/>
      <c r="C10" s="680"/>
      <c r="D10" s="678"/>
      <c r="E10" s="678"/>
      <c r="F10" s="678"/>
      <c r="G10" s="678"/>
      <c r="H10" s="678"/>
      <c r="I10" s="678"/>
      <c r="J10" s="678"/>
      <c r="K10" s="678"/>
      <c r="L10" s="678"/>
      <c r="M10" s="678"/>
      <c r="N10" s="678"/>
      <c r="O10" s="678"/>
      <c r="P10" s="678"/>
      <c r="Q10" s="678"/>
      <c r="R10" s="678"/>
      <c r="S10" s="678"/>
      <c r="T10" s="678"/>
      <c r="U10" s="678"/>
      <c r="V10" s="678"/>
      <c r="W10" s="137"/>
      <c r="X10" s="137"/>
      <c r="Y10" s="137"/>
    </row>
    <row r="11" spans="1:25" ht="15.75" customHeight="1" x14ac:dyDescent="0.15">
      <c r="A11" s="485"/>
      <c r="B11" s="678"/>
      <c r="C11" s="679"/>
      <c r="D11" s="678"/>
      <c r="E11" s="678"/>
      <c r="F11" s="678"/>
      <c r="G11" s="678"/>
      <c r="H11" s="678"/>
      <c r="I11" s="678"/>
      <c r="J11" s="678"/>
      <c r="K11" s="678"/>
      <c r="L11" s="678"/>
      <c r="M11" s="678"/>
      <c r="N11" s="678"/>
      <c r="O11" s="678"/>
      <c r="P11" s="678"/>
      <c r="Q11" s="678"/>
      <c r="R11" s="678"/>
      <c r="S11" s="678"/>
      <c r="T11" s="678"/>
      <c r="U11" s="678"/>
      <c r="V11" s="678"/>
      <c r="W11" s="137"/>
      <c r="X11" s="137"/>
      <c r="Y11" s="137"/>
    </row>
    <row r="12" spans="1:25" ht="15.75" customHeight="1" x14ac:dyDescent="0.15">
      <c r="A12" s="485"/>
      <c r="B12" s="678"/>
      <c r="C12" s="679"/>
      <c r="D12" s="678"/>
      <c r="E12" s="678"/>
      <c r="F12" s="678"/>
      <c r="G12" s="678"/>
      <c r="H12" s="678"/>
      <c r="I12" s="678"/>
      <c r="J12" s="678"/>
      <c r="K12" s="678"/>
      <c r="L12" s="678"/>
      <c r="M12" s="678"/>
      <c r="N12" s="678"/>
      <c r="O12" s="678"/>
      <c r="P12" s="678"/>
      <c r="Q12" s="678"/>
      <c r="R12" s="678"/>
      <c r="S12" s="678"/>
      <c r="T12" s="678"/>
      <c r="U12" s="678"/>
      <c r="V12" s="678"/>
      <c r="W12" s="137"/>
      <c r="X12" s="137"/>
      <c r="Y12" s="137"/>
    </row>
    <row r="13" spans="1:25" ht="15.75" customHeight="1" x14ac:dyDescent="0.15">
      <c r="A13" s="485"/>
      <c r="B13" s="678"/>
      <c r="C13" s="681"/>
      <c r="D13" s="678"/>
      <c r="E13" s="678"/>
      <c r="F13" s="678"/>
      <c r="G13" s="678"/>
      <c r="H13" s="678"/>
      <c r="I13" s="678"/>
      <c r="J13" s="678"/>
      <c r="K13" s="678"/>
      <c r="L13" s="678"/>
      <c r="M13" s="678"/>
      <c r="N13" s="678"/>
      <c r="O13" s="678"/>
      <c r="P13" s="678"/>
      <c r="Q13" s="678"/>
      <c r="R13" s="678"/>
      <c r="S13" s="678"/>
      <c r="T13" s="678"/>
      <c r="U13" s="678"/>
      <c r="V13" s="678"/>
      <c r="W13" s="137"/>
      <c r="X13" s="137"/>
      <c r="Y13" s="137"/>
    </row>
    <row r="14" spans="1:25" ht="15.75" customHeight="1" x14ac:dyDescent="0.15">
      <c r="A14" s="485"/>
      <c r="B14" s="678"/>
      <c r="C14" s="677"/>
      <c r="D14" s="678"/>
      <c r="E14" s="678"/>
      <c r="F14" s="678"/>
      <c r="G14" s="678"/>
      <c r="H14" s="678"/>
      <c r="I14" s="678"/>
      <c r="J14" s="678"/>
      <c r="K14" s="678"/>
      <c r="L14" s="678"/>
      <c r="M14" s="678"/>
      <c r="N14" s="678"/>
      <c r="O14" s="678"/>
      <c r="P14" s="678"/>
      <c r="Q14" s="678"/>
      <c r="R14" s="678"/>
      <c r="S14" s="678"/>
      <c r="T14" s="678"/>
      <c r="U14" s="678"/>
      <c r="V14" s="678"/>
      <c r="W14" s="137"/>
      <c r="X14" s="137"/>
      <c r="Y14" s="137"/>
    </row>
    <row r="15" spans="1:25" ht="15.75" customHeight="1" x14ac:dyDescent="0.2">
      <c r="A15" s="485"/>
      <c r="B15" s="678"/>
      <c r="C15" s="676"/>
      <c r="D15" s="676"/>
      <c r="E15" s="676"/>
      <c r="F15" s="528"/>
      <c r="G15" s="676"/>
      <c r="H15" s="528"/>
      <c r="I15" s="676"/>
      <c r="J15" s="528"/>
      <c r="K15" s="676"/>
      <c r="L15" s="528"/>
      <c r="M15" s="676"/>
      <c r="N15" s="528"/>
      <c r="O15" s="676"/>
      <c r="P15" s="528"/>
      <c r="Q15" s="676"/>
      <c r="R15" s="676"/>
      <c r="S15" s="676"/>
      <c r="T15" s="676"/>
      <c r="U15" s="676"/>
      <c r="V15" s="676"/>
      <c r="W15" s="137"/>
      <c r="X15" s="137"/>
      <c r="Y15" s="137"/>
    </row>
    <row r="16" spans="1:25" ht="15.75" customHeight="1" x14ac:dyDescent="0.3">
      <c r="A16" s="485"/>
      <c r="B16" s="678"/>
      <c r="C16" s="513"/>
      <c r="D16" s="514"/>
      <c r="E16" s="514"/>
      <c r="F16" s="514"/>
      <c r="G16" s="514"/>
      <c r="H16" s="537"/>
      <c r="I16" s="473"/>
      <c r="J16" s="520"/>
      <c r="K16" s="513"/>
      <c r="L16" s="514"/>
      <c r="M16" s="682"/>
      <c r="N16" s="682"/>
      <c r="O16" s="682"/>
      <c r="P16" s="521"/>
      <c r="Q16" s="473"/>
      <c r="R16" s="473"/>
      <c r="S16" s="473"/>
      <c r="T16" s="473"/>
      <c r="U16" s="473"/>
      <c r="V16" s="473"/>
      <c r="W16" s="137"/>
      <c r="X16" s="137"/>
      <c r="Y16" s="137"/>
    </row>
    <row r="17" spans="1:25" ht="15.75" customHeight="1" x14ac:dyDescent="0.2">
      <c r="A17" s="485"/>
      <c r="B17" s="678"/>
      <c r="C17" s="513"/>
      <c r="D17" s="514"/>
      <c r="E17" s="678"/>
      <c r="F17" s="678"/>
      <c r="G17" s="678"/>
      <c r="H17" s="678"/>
      <c r="I17" s="678"/>
      <c r="J17" s="678"/>
      <c r="K17" s="678"/>
      <c r="L17" s="678"/>
      <c r="M17" s="678"/>
      <c r="N17" s="678"/>
      <c r="O17" s="678"/>
      <c r="P17" s="678"/>
      <c r="Q17" s="473"/>
      <c r="R17" s="473"/>
      <c r="S17" s="473"/>
      <c r="T17" s="473"/>
      <c r="U17" s="473"/>
      <c r="V17" s="473"/>
      <c r="W17" s="137"/>
      <c r="X17" s="137"/>
      <c r="Y17" s="137"/>
    </row>
    <row r="18" spans="1:25" ht="15.75" customHeight="1" x14ac:dyDescent="0.2">
      <c r="A18" s="485"/>
      <c r="B18" s="678"/>
      <c r="C18" s="668"/>
      <c r="D18" s="532"/>
      <c r="E18" s="678"/>
      <c r="F18" s="678"/>
      <c r="G18" s="678"/>
      <c r="H18" s="678"/>
      <c r="I18" s="678"/>
      <c r="J18" s="678"/>
      <c r="K18" s="678"/>
      <c r="L18" s="678"/>
      <c r="M18" s="678"/>
      <c r="N18" s="678"/>
      <c r="O18" s="678"/>
      <c r="P18" s="678"/>
      <c r="Q18" s="473"/>
      <c r="R18" s="473"/>
      <c r="S18" s="473"/>
      <c r="T18" s="473"/>
      <c r="U18" s="473"/>
      <c r="V18" s="473"/>
      <c r="W18" s="137"/>
      <c r="X18" s="137"/>
      <c r="Y18" s="137"/>
    </row>
    <row r="19" spans="1:25" ht="15.75" customHeight="1" x14ac:dyDescent="0.3">
      <c r="A19" s="485"/>
      <c r="B19" s="678"/>
      <c r="C19" s="669"/>
      <c r="D19" s="518"/>
      <c r="E19" s="683"/>
      <c r="F19" s="683"/>
      <c r="G19" s="683"/>
      <c r="H19" s="540"/>
      <c r="I19" s="473"/>
      <c r="J19" s="520"/>
      <c r="K19" s="513"/>
      <c r="L19" s="514"/>
      <c r="M19" s="682"/>
      <c r="N19" s="682"/>
      <c r="O19" s="682"/>
      <c r="P19" s="521"/>
      <c r="Q19" s="473"/>
      <c r="R19" s="473"/>
      <c r="S19" s="473"/>
      <c r="T19" s="473"/>
      <c r="U19" s="473"/>
      <c r="V19" s="473"/>
      <c r="W19" s="137"/>
      <c r="X19" s="137"/>
      <c r="Y19" s="137"/>
    </row>
    <row r="20" spans="1:25" ht="15.75" customHeight="1" x14ac:dyDescent="0.3">
      <c r="A20" s="485"/>
      <c r="B20" s="678"/>
      <c r="C20" s="670"/>
      <c r="D20" s="533"/>
      <c r="E20" s="534"/>
      <c r="F20" s="534"/>
      <c r="G20" s="534"/>
      <c r="H20" s="540"/>
      <c r="I20" s="473"/>
      <c r="J20" s="520"/>
      <c r="K20" s="513"/>
      <c r="L20" s="514"/>
      <c r="M20" s="682"/>
      <c r="N20" s="682"/>
      <c r="O20" s="682"/>
      <c r="P20" s="521"/>
      <c r="Q20" s="473"/>
      <c r="R20" s="473"/>
      <c r="S20" s="473"/>
      <c r="T20" s="473"/>
      <c r="U20" s="473"/>
      <c r="V20" s="473"/>
      <c r="W20" s="137"/>
      <c r="X20" s="137"/>
      <c r="Y20" s="137"/>
    </row>
    <row r="21" spans="1:25" ht="15.75" customHeight="1" x14ac:dyDescent="0.15">
      <c r="A21" s="485"/>
      <c r="B21" s="539"/>
      <c r="C21" s="922" t="s">
        <v>547</v>
      </c>
      <c r="D21" s="922"/>
      <c r="E21" s="922"/>
      <c r="F21" s="922"/>
      <c r="G21" s="922"/>
      <c r="H21" s="922"/>
      <c r="I21" s="922"/>
      <c r="J21" s="922"/>
      <c r="K21" s="922"/>
      <c r="L21" s="922"/>
      <c r="M21" s="922"/>
      <c r="N21" s="686"/>
      <c r="O21" s="686"/>
      <c r="P21" s="522"/>
      <c r="Q21" s="473"/>
      <c r="R21" s="473"/>
      <c r="S21" s="473"/>
      <c r="T21" s="473"/>
      <c r="U21" s="473"/>
      <c r="V21" s="473"/>
      <c r="W21" s="137"/>
      <c r="X21" s="137"/>
      <c r="Y21" s="137"/>
    </row>
    <row r="22" spans="1:25" ht="15.75" customHeight="1" x14ac:dyDescent="0.3">
      <c r="A22" s="485"/>
      <c r="B22" s="539"/>
      <c r="C22" s="684"/>
      <c r="D22" s="914" t="s">
        <v>544</v>
      </c>
      <c r="E22" s="535"/>
      <c r="F22" s="535"/>
      <c r="G22" s="535"/>
      <c r="H22" s="540"/>
      <c r="I22" s="473"/>
      <c r="J22" s="520"/>
      <c r="K22" s="513"/>
      <c r="L22" s="514"/>
      <c r="M22" s="913" t="s">
        <v>542</v>
      </c>
      <c r="N22" s="913"/>
      <c r="O22" s="913"/>
      <c r="P22" s="913"/>
      <c r="Q22" s="913"/>
      <c r="R22" s="913"/>
      <c r="S22" s="913"/>
      <c r="T22" s="913"/>
      <c r="U22" s="913"/>
      <c r="V22" s="913"/>
      <c r="W22" s="913"/>
      <c r="X22" s="137"/>
      <c r="Y22" s="137"/>
    </row>
    <row r="23" spans="1:25" ht="15.75" customHeight="1" x14ac:dyDescent="0.3">
      <c r="A23" s="485"/>
      <c r="B23" s="685"/>
      <c r="C23" s="684"/>
      <c r="D23" s="514"/>
      <c r="E23" s="682"/>
      <c r="F23" s="682"/>
      <c r="G23" s="682"/>
      <c r="H23" s="537"/>
      <c r="I23" s="473"/>
      <c r="J23" s="520"/>
      <c r="K23" s="517"/>
      <c r="L23" s="518"/>
      <c r="M23" s="683"/>
      <c r="N23" s="683"/>
      <c r="O23" s="683"/>
      <c r="P23" s="523"/>
      <c r="Q23" s="473"/>
      <c r="R23" s="473"/>
      <c r="S23" s="473"/>
      <c r="T23" s="473"/>
      <c r="U23" s="473"/>
      <c r="V23" s="473"/>
      <c r="W23" s="137"/>
      <c r="X23" s="137"/>
      <c r="Y23" s="137"/>
    </row>
    <row r="24" spans="1:25" ht="15.75" customHeight="1" x14ac:dyDescent="0.3">
      <c r="A24" s="485"/>
      <c r="B24" s="685"/>
      <c r="C24" s="684"/>
      <c r="D24" s="514"/>
      <c r="E24" s="682"/>
      <c r="F24" s="682"/>
      <c r="G24" s="682"/>
      <c r="H24" s="537"/>
      <c r="I24" s="473"/>
      <c r="J24" s="520"/>
      <c r="K24" s="524"/>
      <c r="L24" s="525"/>
      <c r="M24" s="523"/>
      <c r="N24" s="523"/>
      <c r="O24" s="523"/>
      <c r="P24" s="473"/>
      <c r="Q24" s="473"/>
      <c r="R24" s="473"/>
      <c r="S24" s="473"/>
      <c r="T24" s="473"/>
      <c r="U24" s="473"/>
      <c r="V24" s="473"/>
      <c r="W24" s="137"/>
      <c r="X24" s="137"/>
      <c r="Y24" s="137"/>
    </row>
    <row r="25" spans="1:25" ht="15.75" customHeight="1" x14ac:dyDescent="0.2">
      <c r="A25" s="485"/>
      <c r="B25" s="685"/>
      <c r="C25" s="684"/>
      <c r="D25" s="514"/>
      <c r="E25" s="682"/>
      <c r="F25" s="682"/>
      <c r="G25" s="682"/>
      <c r="H25" s="537"/>
      <c r="I25" s="485"/>
      <c r="J25" s="485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37"/>
      <c r="X25" s="137"/>
      <c r="Y25" s="137"/>
    </row>
    <row r="26" spans="1:25" ht="15.75" customHeight="1" x14ac:dyDescent="0.2">
      <c r="A26" s="485"/>
      <c r="B26" s="685"/>
      <c r="C26" s="485"/>
      <c r="D26" s="514"/>
      <c r="E26" s="682"/>
      <c r="F26" s="682"/>
      <c r="G26" s="682"/>
      <c r="H26" s="537"/>
      <c r="I26" s="485"/>
      <c r="J26" s="485"/>
      <c r="K26" s="473"/>
      <c r="L26" s="473"/>
      <c r="M26" s="473"/>
      <c r="N26" s="473"/>
      <c r="O26" s="530"/>
      <c r="P26" s="531"/>
      <c r="Q26" s="473"/>
      <c r="R26" s="473"/>
      <c r="S26" s="473"/>
      <c r="T26" s="473"/>
      <c r="U26" s="473"/>
      <c r="V26" s="473"/>
      <c r="W26" s="137"/>
      <c r="X26" s="137"/>
      <c r="Y26" s="137"/>
    </row>
    <row r="27" spans="1:25" ht="15.75" customHeight="1" x14ac:dyDescent="0.2">
      <c r="A27" s="485"/>
      <c r="B27" s="685"/>
      <c r="C27" s="915" t="s">
        <v>545</v>
      </c>
      <c r="D27" s="532"/>
      <c r="E27" s="691"/>
      <c r="F27" s="691"/>
      <c r="G27" s="691"/>
      <c r="H27" s="538"/>
      <c r="I27" s="485"/>
      <c r="J27" s="485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137"/>
      <c r="X27" s="137"/>
      <c r="Y27" s="137"/>
    </row>
    <row r="28" spans="1:25" ht="15.75" customHeight="1" x14ac:dyDescent="0.2">
      <c r="A28" s="485"/>
      <c r="B28" s="685"/>
      <c r="C28" s="684"/>
      <c r="D28" s="514"/>
      <c r="E28" s="682"/>
      <c r="F28" s="682"/>
      <c r="G28" s="682"/>
      <c r="H28" s="537"/>
      <c r="I28" s="485"/>
      <c r="J28" s="485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137"/>
      <c r="X28" s="137"/>
      <c r="Y28" s="137"/>
    </row>
    <row r="29" spans="1:25" ht="15.75" customHeight="1" x14ac:dyDescent="0.2">
      <c r="A29" s="485"/>
      <c r="B29" s="685"/>
      <c r="C29" s="684"/>
      <c r="D29" s="514"/>
      <c r="E29" s="682"/>
      <c r="F29" s="682"/>
      <c r="G29" s="682"/>
      <c r="H29" s="537"/>
      <c r="I29" s="485"/>
      <c r="J29" s="485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137"/>
      <c r="X29" s="137"/>
      <c r="Y29" s="137"/>
    </row>
    <row r="30" spans="1:25" ht="15.75" customHeight="1" x14ac:dyDescent="0.2">
      <c r="A30" s="485"/>
      <c r="B30" s="685"/>
      <c r="C30" s="669"/>
      <c r="D30" s="516"/>
      <c r="E30" s="686"/>
      <c r="F30" s="686"/>
      <c r="G30" s="686"/>
      <c r="H30" s="522"/>
      <c r="I30" s="485"/>
      <c r="J30" s="485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137"/>
      <c r="X30" s="137"/>
      <c r="Y30" s="137"/>
    </row>
    <row r="31" spans="1:25" ht="15.75" customHeight="1" x14ac:dyDescent="0.2">
      <c r="A31" s="485"/>
      <c r="B31" s="685"/>
      <c r="C31" s="513"/>
      <c r="D31" s="514"/>
      <c r="E31" s="682"/>
      <c r="F31" s="682"/>
      <c r="G31" s="682"/>
      <c r="H31" s="521"/>
      <c r="I31" s="485"/>
      <c r="J31" s="485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137"/>
      <c r="X31" s="137"/>
      <c r="Y31" s="137"/>
    </row>
    <row r="32" spans="1:25" ht="15.75" customHeight="1" x14ac:dyDescent="0.2">
      <c r="A32" s="485"/>
      <c r="B32" s="685"/>
      <c r="C32" s="513"/>
      <c r="D32" s="514"/>
      <c r="E32" s="682"/>
      <c r="F32" s="682"/>
      <c r="G32" s="682"/>
      <c r="H32" s="521"/>
      <c r="I32" s="485"/>
      <c r="J32" s="485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137"/>
      <c r="X32" s="137"/>
      <c r="Y32" s="137"/>
    </row>
    <row r="33" spans="1:25" ht="15.75" customHeight="1" x14ac:dyDescent="0.2">
      <c r="A33" s="485"/>
      <c r="B33" s="685"/>
      <c r="C33" s="513"/>
      <c r="D33" s="516"/>
      <c r="E33" s="686"/>
      <c r="F33" s="686"/>
      <c r="G33" s="686"/>
      <c r="H33" s="522"/>
      <c r="I33" s="485"/>
      <c r="J33" s="485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137"/>
      <c r="X33" s="137"/>
      <c r="Y33" s="137"/>
    </row>
    <row r="34" spans="1:25" ht="15.75" hidden="1" customHeight="1" x14ac:dyDescent="0.2">
      <c r="A34" s="485"/>
      <c r="B34" s="687"/>
      <c r="C34" s="513"/>
      <c r="D34" s="518"/>
      <c r="E34" s="683"/>
      <c r="F34" s="683"/>
      <c r="G34" s="683"/>
      <c r="H34" s="523"/>
      <c r="I34" s="485"/>
      <c r="J34" s="485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137"/>
      <c r="X34" s="137"/>
      <c r="Y34" s="137"/>
    </row>
    <row r="35" spans="1:25" ht="15.75" hidden="1" customHeight="1" x14ac:dyDescent="0.2">
      <c r="A35" s="486"/>
      <c r="B35" s="486"/>
      <c r="C35" s="513"/>
      <c r="D35" s="488"/>
      <c r="E35" s="489"/>
      <c r="F35" s="489"/>
      <c r="G35" s="489"/>
      <c r="H35" s="490"/>
      <c r="I35" s="485"/>
      <c r="J35" s="485"/>
      <c r="K35" s="473"/>
      <c r="L35" s="912" t="s">
        <v>540</v>
      </c>
      <c r="M35" s="473" t="s">
        <v>539</v>
      </c>
      <c r="N35" s="473"/>
      <c r="O35" s="473"/>
      <c r="P35" s="473"/>
      <c r="Q35" s="473"/>
      <c r="R35" s="473"/>
      <c r="S35" s="473"/>
      <c r="T35" s="473"/>
      <c r="U35" s="473"/>
      <c r="V35" s="473"/>
      <c r="W35" s="137"/>
      <c r="X35" s="137"/>
      <c r="Y35" s="137"/>
    </row>
    <row r="36" spans="1:25" ht="15.75" hidden="1" customHeight="1" x14ac:dyDescent="0.2">
      <c r="A36" s="485"/>
      <c r="B36" s="485"/>
      <c r="C36" s="669"/>
      <c r="D36" s="485"/>
      <c r="E36" s="485"/>
      <c r="F36" s="485"/>
      <c r="G36" s="485"/>
      <c r="H36" s="485"/>
      <c r="I36" s="485"/>
      <c r="J36" s="485"/>
      <c r="K36" s="473"/>
      <c r="L36" s="912" t="s">
        <v>541</v>
      </c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137"/>
      <c r="X36" s="137"/>
      <c r="Y36" s="137"/>
    </row>
    <row r="37" spans="1:25" ht="15.75" customHeight="1" x14ac:dyDescent="0.15">
      <c r="A37" s="485"/>
      <c r="B37" s="485"/>
      <c r="C37" s="485"/>
      <c r="D37" s="485"/>
      <c r="E37" s="485"/>
      <c r="F37" s="485"/>
      <c r="G37" s="485"/>
      <c r="H37" s="485"/>
      <c r="I37" s="485"/>
      <c r="J37" s="485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137"/>
      <c r="X37" s="137"/>
      <c r="Y37" s="137"/>
    </row>
    <row r="38" spans="1:25" ht="15.75" customHeight="1" x14ac:dyDescent="0.15">
      <c r="A38" s="485"/>
      <c r="B38" s="476"/>
      <c r="C38" s="684"/>
      <c r="D38" s="530"/>
      <c r="E38" s="530"/>
      <c r="F38" s="690"/>
      <c r="G38" s="690"/>
      <c r="H38" s="692"/>
      <c r="I38" s="473"/>
      <c r="J38" s="473"/>
      <c r="K38" s="473"/>
      <c r="L38" s="473"/>
      <c r="M38" s="473"/>
      <c r="N38" s="473"/>
      <c r="O38" s="693"/>
      <c r="P38" s="476"/>
      <c r="Q38" s="473"/>
      <c r="R38" s="473"/>
      <c r="S38" s="473"/>
      <c r="T38" s="473"/>
      <c r="U38" s="473"/>
      <c r="V38" s="473"/>
      <c r="W38" s="137"/>
      <c r="X38" s="137"/>
      <c r="Y38" s="137"/>
    </row>
    <row r="39" spans="1:25" ht="15.75" customHeight="1" x14ac:dyDescent="0.15">
      <c r="A39" s="485"/>
      <c r="B39" s="685"/>
      <c r="C39" s="684"/>
      <c r="D39" s="688"/>
      <c r="E39" s="690"/>
      <c r="F39" s="690"/>
      <c r="G39" s="690"/>
      <c r="H39" s="692"/>
      <c r="I39" s="473"/>
      <c r="J39" s="694"/>
      <c r="K39" s="688"/>
      <c r="L39" s="688"/>
      <c r="M39" s="695"/>
      <c r="N39" s="695"/>
      <c r="O39" s="696"/>
      <c r="P39" s="693"/>
      <c r="Q39" s="473"/>
      <c r="R39" s="473"/>
      <c r="S39" s="473"/>
      <c r="T39" s="473"/>
      <c r="U39" s="473"/>
      <c r="V39" s="473"/>
      <c r="W39" s="137"/>
      <c r="X39" s="137"/>
      <c r="Y39" s="137"/>
    </row>
    <row r="40" spans="1:25" ht="15.75" customHeight="1" x14ac:dyDescent="0.15">
      <c r="A40" s="485"/>
      <c r="B40" s="678"/>
      <c r="C40" s="689"/>
      <c r="D40" s="674"/>
      <c r="E40" s="674"/>
      <c r="F40" s="674"/>
      <c r="G40" s="674"/>
      <c r="H40" s="675"/>
      <c r="I40" s="473"/>
      <c r="J40" s="678"/>
      <c r="K40" s="673"/>
      <c r="L40" s="674"/>
      <c r="M40" s="674"/>
      <c r="N40" s="674"/>
      <c r="O40" s="674"/>
      <c r="P40" s="675"/>
      <c r="Q40" s="473"/>
      <c r="R40" s="473"/>
      <c r="S40" s="473"/>
      <c r="T40" s="473"/>
      <c r="U40" s="473"/>
      <c r="V40" s="473"/>
      <c r="W40" s="137"/>
      <c r="X40" s="137"/>
      <c r="Y40" s="137"/>
    </row>
    <row r="41" spans="1:25" ht="15.75" customHeight="1" x14ac:dyDescent="0.2">
      <c r="A41" s="485"/>
      <c r="B41" s="678"/>
      <c r="C41" s="669"/>
      <c r="D41" s="528"/>
      <c r="E41" s="529"/>
      <c r="F41" s="529"/>
      <c r="G41" s="529"/>
      <c r="H41" s="675"/>
      <c r="I41" s="473"/>
      <c r="J41" s="678"/>
      <c r="K41" s="676"/>
      <c r="L41" s="528"/>
      <c r="M41" s="529"/>
      <c r="N41" s="529"/>
      <c r="O41" s="529"/>
      <c r="P41" s="675"/>
      <c r="Q41" s="485"/>
      <c r="R41" s="473"/>
      <c r="S41" s="473"/>
      <c r="T41" s="473"/>
      <c r="U41" s="473"/>
      <c r="V41" s="473"/>
      <c r="W41" s="137"/>
      <c r="X41" s="137"/>
      <c r="Y41" s="137"/>
    </row>
    <row r="42" spans="1:25" ht="15.75" customHeight="1" x14ac:dyDescent="0.15">
      <c r="A42" s="485"/>
      <c r="B42" s="678"/>
      <c r="C42" s="681"/>
      <c r="D42" s="675"/>
      <c r="E42" s="675"/>
      <c r="F42" s="675"/>
      <c r="G42" s="675"/>
      <c r="H42" s="675"/>
      <c r="I42" s="473"/>
      <c r="J42" s="678"/>
      <c r="K42" s="673"/>
      <c r="L42" s="674"/>
      <c r="M42" s="674"/>
      <c r="N42" s="674"/>
      <c r="O42" s="674"/>
      <c r="P42" s="675"/>
      <c r="Q42" s="485"/>
      <c r="R42" s="473"/>
      <c r="S42" s="473"/>
      <c r="T42" s="473"/>
      <c r="U42" s="473"/>
      <c r="V42" s="473"/>
      <c r="W42" s="137"/>
      <c r="X42" s="137"/>
      <c r="Y42" s="137"/>
    </row>
    <row r="43" spans="1:25" ht="15.75" customHeight="1" x14ac:dyDescent="0.3">
      <c r="A43" s="485"/>
      <c r="B43" s="539"/>
      <c r="C43" s="513"/>
      <c r="D43" s="514"/>
      <c r="E43" s="526"/>
      <c r="F43" s="526"/>
      <c r="G43" s="526"/>
      <c r="H43" s="537"/>
      <c r="I43" s="473"/>
      <c r="J43" s="520"/>
      <c r="K43" s="513"/>
      <c r="L43" s="514"/>
      <c r="M43" s="526"/>
      <c r="N43" s="526"/>
      <c r="O43" s="526"/>
      <c r="P43" s="521"/>
      <c r="Q43" s="485"/>
      <c r="R43" s="473"/>
      <c r="S43" s="473"/>
      <c r="T43" s="473"/>
      <c r="U43" s="473"/>
      <c r="V43" s="473"/>
      <c r="W43" s="137"/>
      <c r="X43" s="137"/>
      <c r="Y43" s="137"/>
    </row>
    <row r="44" spans="1:25" ht="15.75" customHeight="1" x14ac:dyDescent="0.2">
      <c r="A44" s="485"/>
      <c r="B44" s="539"/>
      <c r="C44" s="676"/>
      <c r="D44" s="676"/>
      <c r="E44" s="676"/>
      <c r="F44" s="528"/>
      <c r="G44" s="676"/>
      <c r="H44" s="528"/>
      <c r="I44" s="676"/>
      <c r="J44" s="528"/>
      <c r="K44" s="676"/>
      <c r="L44" s="528"/>
      <c r="M44" s="676"/>
      <c r="N44" s="528"/>
      <c r="O44" s="676"/>
      <c r="P44" s="528"/>
      <c r="Q44" s="676"/>
      <c r="R44" s="676"/>
      <c r="S44" s="676"/>
      <c r="T44" s="676"/>
      <c r="U44" s="676"/>
      <c r="V44" s="473"/>
      <c r="W44" s="137"/>
      <c r="X44" s="137"/>
      <c r="Y44" s="137"/>
    </row>
    <row r="45" spans="1:25" ht="15.75" customHeight="1" x14ac:dyDescent="0.3">
      <c r="A45" s="485"/>
      <c r="B45" s="539"/>
      <c r="C45" s="513"/>
      <c r="D45" s="514"/>
      <c r="E45" s="526"/>
      <c r="F45" s="526"/>
      <c r="G45" s="526"/>
      <c r="H45" s="537"/>
      <c r="I45" s="473"/>
      <c r="J45" s="520"/>
      <c r="K45" s="513"/>
      <c r="L45" s="514"/>
      <c r="M45" s="526"/>
      <c r="N45" s="526"/>
      <c r="O45" s="526"/>
      <c r="P45" s="521"/>
      <c r="Q45" s="485"/>
      <c r="R45" s="473"/>
      <c r="S45" s="473"/>
      <c r="T45" s="473"/>
      <c r="U45" s="473"/>
      <c r="V45" s="473"/>
      <c r="W45" s="137"/>
      <c r="X45" s="137"/>
      <c r="Y45" s="137"/>
    </row>
    <row r="46" spans="1:25" ht="15.75" customHeight="1" x14ac:dyDescent="0.3">
      <c r="A46" s="485"/>
      <c r="B46" s="539"/>
      <c r="C46" s="669"/>
      <c r="D46" s="514"/>
      <c r="E46" s="526"/>
      <c r="F46" s="526"/>
      <c r="G46" s="526"/>
      <c r="H46" s="537"/>
      <c r="I46" s="473"/>
      <c r="J46" s="520"/>
      <c r="K46" s="513"/>
      <c r="L46" s="514"/>
      <c r="M46" s="526"/>
      <c r="N46" s="526"/>
      <c r="O46" s="526"/>
      <c r="P46" s="521"/>
      <c r="Q46" s="485"/>
      <c r="R46" s="473"/>
      <c r="S46" s="473"/>
      <c r="T46" s="473"/>
      <c r="U46" s="473"/>
      <c r="V46" s="473"/>
      <c r="W46" s="137"/>
      <c r="X46" s="137"/>
      <c r="Y46" s="137"/>
    </row>
    <row r="47" spans="1:25" ht="15.75" customHeight="1" x14ac:dyDescent="0.3">
      <c r="A47" s="485"/>
      <c r="B47" s="539"/>
      <c r="C47" s="669"/>
      <c r="D47" s="514"/>
      <c r="E47" s="526"/>
      <c r="F47" s="526"/>
      <c r="G47" s="526"/>
      <c r="H47" s="537"/>
      <c r="I47" s="473"/>
      <c r="J47" s="520"/>
      <c r="K47" s="513"/>
      <c r="L47" s="514"/>
      <c r="M47" s="526"/>
      <c r="N47" s="526"/>
      <c r="O47" s="526"/>
      <c r="P47" s="521"/>
      <c r="Q47" s="485"/>
      <c r="R47" s="473"/>
      <c r="S47" s="473"/>
      <c r="T47" s="473"/>
      <c r="U47" s="473"/>
      <c r="V47" s="473"/>
      <c r="W47" s="137"/>
      <c r="X47" s="137"/>
      <c r="Y47" s="137"/>
    </row>
    <row r="48" spans="1:25" ht="15.75" customHeight="1" x14ac:dyDescent="0.3">
      <c r="A48" s="485"/>
      <c r="B48" s="539"/>
      <c r="C48" s="517"/>
      <c r="D48" s="514"/>
      <c r="E48" s="526"/>
      <c r="F48" s="526"/>
      <c r="G48" s="526"/>
      <c r="H48" s="537"/>
      <c r="I48" s="473"/>
      <c r="J48" s="520"/>
      <c r="K48" s="515"/>
      <c r="L48" s="516"/>
      <c r="M48" s="526"/>
      <c r="N48" s="526"/>
      <c r="O48" s="526"/>
      <c r="P48" s="522"/>
      <c r="Q48" s="485"/>
      <c r="R48" s="473"/>
      <c r="S48" s="473"/>
      <c r="T48" s="473"/>
      <c r="U48" s="473"/>
      <c r="V48" s="473"/>
      <c r="W48" s="137"/>
      <c r="X48" s="137"/>
      <c r="Y48" s="137"/>
    </row>
    <row r="49" spans="1:25" ht="15.75" customHeight="1" x14ac:dyDescent="0.3">
      <c r="A49" s="485"/>
      <c r="B49" s="539"/>
      <c r="C49" s="668"/>
      <c r="D49" s="532"/>
      <c r="E49" s="526"/>
      <c r="F49" s="526"/>
      <c r="G49" s="526"/>
      <c r="H49" s="538"/>
      <c r="I49" s="473"/>
      <c r="J49" s="520"/>
      <c r="K49" s="513"/>
      <c r="L49" s="514"/>
      <c r="M49" s="526"/>
      <c r="N49" s="526"/>
      <c r="O49" s="526"/>
      <c r="P49" s="521"/>
      <c r="Q49" s="485"/>
      <c r="R49" s="473"/>
      <c r="S49" s="473"/>
      <c r="T49" s="473"/>
      <c r="U49" s="473"/>
      <c r="V49" s="473"/>
      <c r="W49" s="137"/>
      <c r="X49" s="137"/>
      <c r="Y49" s="137"/>
    </row>
    <row r="50" spans="1:25" ht="15.75" customHeight="1" x14ac:dyDescent="0.3">
      <c r="A50" s="485"/>
      <c r="B50" s="539"/>
      <c r="C50" s="513"/>
      <c r="D50" s="514"/>
      <c r="E50" s="526"/>
      <c r="F50" s="526"/>
      <c r="G50" s="526"/>
      <c r="H50" s="537"/>
      <c r="I50" s="473"/>
      <c r="J50" s="520"/>
      <c r="K50" s="513"/>
      <c r="L50" s="514"/>
      <c r="M50" s="526"/>
      <c r="N50" s="526"/>
      <c r="O50" s="526"/>
      <c r="P50" s="521"/>
      <c r="Q50" s="485"/>
      <c r="R50" s="473"/>
      <c r="S50" s="473"/>
      <c r="T50" s="473"/>
      <c r="U50" s="473"/>
      <c r="V50" s="473"/>
      <c r="W50" s="137"/>
      <c r="X50" s="137"/>
      <c r="Y50" s="137"/>
    </row>
    <row r="51" spans="1:25" ht="15.75" customHeight="1" x14ac:dyDescent="0.3">
      <c r="A51" s="485"/>
      <c r="B51" s="539"/>
      <c r="C51" s="513"/>
      <c r="D51" s="514"/>
      <c r="E51" s="526"/>
      <c r="F51" s="526"/>
      <c r="G51" s="526"/>
      <c r="H51" s="537"/>
      <c r="I51" s="473"/>
      <c r="J51" s="520"/>
      <c r="K51" s="515"/>
      <c r="L51" s="516"/>
      <c r="M51" s="526"/>
      <c r="N51" s="526"/>
      <c r="O51" s="526"/>
      <c r="P51" s="522"/>
      <c r="Q51" s="485"/>
      <c r="R51" s="473"/>
      <c r="S51" s="473"/>
      <c r="T51" s="473"/>
      <c r="U51" s="473"/>
      <c r="V51" s="473"/>
      <c r="W51" s="137"/>
      <c r="X51" s="137"/>
      <c r="Y51" s="137"/>
    </row>
    <row r="52" spans="1:25" ht="15.75" customHeight="1" x14ac:dyDescent="0.3">
      <c r="A52" s="544"/>
      <c r="B52" s="539"/>
      <c r="C52" s="668"/>
      <c r="D52" s="532"/>
      <c r="E52" s="526"/>
      <c r="F52" s="526"/>
      <c r="G52" s="526"/>
      <c r="H52" s="538"/>
      <c r="I52" s="473"/>
      <c r="J52" s="520"/>
      <c r="K52" s="513"/>
      <c r="L52" s="514"/>
      <c r="M52" s="526"/>
      <c r="N52" s="526"/>
      <c r="O52" s="526"/>
      <c r="P52" s="521"/>
      <c r="Q52" s="485"/>
      <c r="R52" s="137"/>
      <c r="S52" s="137"/>
      <c r="T52" s="137"/>
      <c r="U52" s="137"/>
      <c r="V52" s="473"/>
      <c r="W52" s="137"/>
      <c r="X52" s="137"/>
      <c r="Y52" s="137"/>
    </row>
    <row r="53" spans="1:25" ht="15.75" customHeight="1" x14ac:dyDescent="0.3">
      <c r="A53" s="544"/>
      <c r="B53" s="539"/>
      <c r="C53" s="669"/>
      <c r="D53" s="518"/>
      <c r="E53" s="527"/>
      <c r="F53" s="527"/>
      <c r="G53" s="527"/>
      <c r="H53" s="540"/>
      <c r="I53" s="473"/>
      <c r="J53" s="520"/>
      <c r="K53" s="513"/>
      <c r="L53" s="514"/>
      <c r="M53" s="526"/>
      <c r="N53" s="526"/>
      <c r="O53" s="526"/>
      <c r="P53" s="521"/>
      <c r="Q53" s="485"/>
      <c r="R53" s="137"/>
      <c r="S53" s="137"/>
      <c r="T53" s="137"/>
      <c r="U53" s="137"/>
      <c r="V53" s="473"/>
      <c r="W53" s="137"/>
      <c r="X53" s="137"/>
      <c r="Y53" s="137"/>
    </row>
    <row r="54" spans="1:25" ht="15.75" customHeight="1" x14ac:dyDescent="0.3">
      <c r="A54" s="544"/>
      <c r="B54" s="539"/>
      <c r="C54" s="670"/>
      <c r="D54" s="533"/>
      <c r="E54" s="534"/>
      <c r="F54" s="534"/>
      <c r="G54" s="534"/>
      <c r="H54" s="540"/>
      <c r="I54" s="473"/>
      <c r="J54" s="520"/>
      <c r="K54" s="513"/>
      <c r="L54" s="514"/>
      <c r="M54" s="526"/>
      <c r="N54" s="526"/>
      <c r="O54" s="526"/>
      <c r="P54" s="521"/>
      <c r="Q54" s="485"/>
      <c r="R54" s="137"/>
      <c r="S54" s="137"/>
      <c r="T54" s="137"/>
      <c r="U54" s="137"/>
      <c r="V54" s="473"/>
      <c r="W54" s="137"/>
    </row>
    <row r="55" spans="1:25" ht="15.75" customHeight="1" x14ac:dyDescent="0.3">
      <c r="A55" s="544"/>
      <c r="B55" s="539"/>
      <c r="C55" s="671"/>
      <c r="D55" s="528"/>
      <c r="E55" s="529"/>
      <c r="F55" s="529"/>
      <c r="G55" s="529"/>
      <c r="H55" s="540"/>
      <c r="I55" s="473"/>
      <c r="J55" s="520"/>
      <c r="K55" s="515"/>
      <c r="L55" s="516"/>
      <c r="M55" s="526"/>
      <c r="N55" s="526"/>
      <c r="O55" s="526"/>
      <c r="P55" s="522"/>
      <c r="Q55" s="485"/>
      <c r="R55" s="137"/>
      <c r="S55" s="137"/>
      <c r="T55" s="137"/>
      <c r="U55" s="137"/>
      <c r="V55" s="473"/>
      <c r="W55" s="137"/>
    </row>
    <row r="56" spans="1:25" ht="15.75" customHeight="1" x14ac:dyDescent="0.3">
      <c r="A56" s="544"/>
      <c r="B56" s="539"/>
      <c r="C56" s="672"/>
      <c r="D56" s="524"/>
      <c r="E56" s="535"/>
      <c r="F56" s="535"/>
      <c r="G56" s="535"/>
      <c r="H56" s="540"/>
      <c r="I56" s="473"/>
      <c r="J56" s="520"/>
      <c r="K56" s="513"/>
      <c r="L56" s="514"/>
      <c r="M56" s="526"/>
      <c r="N56" s="526"/>
      <c r="O56" s="526"/>
      <c r="P56" s="521"/>
      <c r="Q56" s="485"/>
      <c r="R56" s="137"/>
      <c r="S56" s="137"/>
      <c r="T56" s="137"/>
      <c r="U56" s="137"/>
      <c r="V56" s="473"/>
      <c r="W56" s="137"/>
    </row>
    <row r="57" spans="1:25" ht="15.75" customHeight="1" x14ac:dyDescent="0.3">
      <c r="A57" s="544"/>
      <c r="B57" s="919"/>
      <c r="C57" s="513"/>
      <c r="D57" s="514"/>
      <c r="E57" s="526"/>
      <c r="F57" s="526"/>
      <c r="G57" s="526"/>
      <c r="H57" s="537"/>
      <c r="I57" s="473"/>
      <c r="J57" s="520"/>
      <c r="K57" s="517"/>
      <c r="L57" s="518"/>
      <c r="M57" s="527"/>
      <c r="N57" s="527"/>
      <c r="O57" s="527"/>
      <c r="P57" s="523"/>
      <c r="Q57" s="485"/>
      <c r="R57" s="137"/>
      <c r="S57" s="137"/>
      <c r="T57" s="137"/>
      <c r="U57" s="137"/>
      <c r="V57" s="473"/>
      <c r="W57" s="137"/>
    </row>
    <row r="58" spans="1:25" ht="16.5" x14ac:dyDescent="0.3">
      <c r="A58" s="544"/>
      <c r="B58" s="919"/>
      <c r="C58" s="513"/>
      <c r="D58" s="514"/>
      <c r="E58" s="526"/>
      <c r="F58" s="526"/>
      <c r="G58" s="526"/>
      <c r="H58" s="537"/>
      <c r="I58" s="473"/>
      <c r="J58" s="520"/>
      <c r="K58" s="524"/>
      <c r="L58" s="525"/>
      <c r="M58" s="523"/>
      <c r="N58" s="523"/>
      <c r="O58" s="523"/>
      <c r="P58" s="473"/>
      <c r="Q58" s="485"/>
      <c r="R58" s="137"/>
      <c r="S58" s="137"/>
      <c r="T58" s="137"/>
      <c r="U58" s="137"/>
      <c r="V58" s="473"/>
      <c r="W58" s="137"/>
    </row>
    <row r="59" spans="1:25" ht="15" x14ac:dyDescent="0.2">
      <c r="A59" s="544"/>
      <c r="B59" s="919"/>
      <c r="C59" s="513"/>
      <c r="D59" s="514"/>
      <c r="E59" s="526"/>
      <c r="F59" s="526"/>
      <c r="G59" s="526"/>
      <c r="H59" s="537"/>
      <c r="I59" s="485"/>
      <c r="J59" s="485"/>
      <c r="K59" s="920"/>
      <c r="L59" s="920"/>
      <c r="M59" s="920"/>
      <c r="N59" s="920"/>
      <c r="O59" s="920"/>
      <c r="P59" s="920"/>
      <c r="Q59" s="485"/>
      <c r="R59" s="137"/>
      <c r="S59" s="137"/>
      <c r="T59" s="137"/>
      <c r="U59" s="137"/>
      <c r="V59" s="137"/>
      <c r="W59" s="137"/>
    </row>
    <row r="60" spans="1:25" ht="15" x14ac:dyDescent="0.2">
      <c r="A60" s="544"/>
      <c r="B60" s="919"/>
      <c r="C60" s="513"/>
      <c r="D60" s="514"/>
      <c r="E60" s="526"/>
      <c r="F60" s="526"/>
      <c r="G60" s="526"/>
      <c r="H60" s="537"/>
      <c r="I60" s="485"/>
      <c r="J60" s="485"/>
      <c r="K60" s="473"/>
      <c r="L60" s="473"/>
      <c r="M60" s="473"/>
      <c r="N60" s="473"/>
      <c r="O60" s="530"/>
      <c r="P60" s="531"/>
      <c r="Q60" s="485"/>
      <c r="R60" s="137"/>
      <c r="S60" s="137"/>
      <c r="T60" s="137"/>
      <c r="U60" s="137"/>
      <c r="V60" s="137"/>
      <c r="W60" s="137"/>
    </row>
    <row r="61" spans="1:25" ht="15" x14ac:dyDescent="0.2">
      <c r="A61" s="544"/>
      <c r="B61" s="919"/>
      <c r="C61" s="519"/>
      <c r="D61" s="532"/>
      <c r="E61" s="526"/>
      <c r="F61" s="526"/>
      <c r="G61" s="526"/>
      <c r="H61" s="538"/>
      <c r="I61" s="485"/>
      <c r="J61" s="485"/>
      <c r="K61" s="473"/>
      <c r="L61" s="473"/>
      <c r="M61" s="473"/>
      <c r="N61" s="473"/>
      <c r="O61" s="473"/>
      <c r="P61" s="473"/>
      <c r="Q61" s="485"/>
      <c r="R61" s="137"/>
      <c r="S61" s="137"/>
      <c r="T61" s="137"/>
      <c r="U61" s="137"/>
      <c r="V61" s="137"/>
      <c r="W61" s="137"/>
    </row>
    <row r="62" spans="1:25" ht="15" x14ac:dyDescent="0.2">
      <c r="A62" s="544"/>
      <c r="B62" s="919"/>
      <c r="C62" s="513"/>
      <c r="D62" s="514"/>
      <c r="E62" s="526"/>
      <c r="F62" s="526"/>
      <c r="G62" s="526"/>
      <c r="H62" s="537"/>
      <c r="I62" s="485"/>
      <c r="J62" s="485"/>
      <c r="K62" s="473"/>
      <c r="L62" s="473"/>
      <c r="M62" s="473"/>
      <c r="N62" s="473"/>
      <c r="O62" s="473"/>
      <c r="P62" s="473"/>
      <c r="Q62" s="485"/>
      <c r="R62" s="137"/>
      <c r="S62" s="137"/>
      <c r="T62" s="137"/>
      <c r="U62" s="137"/>
      <c r="V62" s="137"/>
      <c r="W62" s="137"/>
    </row>
    <row r="63" spans="1:25" ht="15" x14ac:dyDescent="0.2">
      <c r="A63" s="544"/>
      <c r="B63" s="919"/>
      <c r="C63" s="513"/>
      <c r="D63" s="514"/>
      <c r="E63" s="526"/>
      <c r="F63" s="526"/>
      <c r="G63" s="526"/>
      <c r="H63" s="537"/>
      <c r="I63" s="485"/>
      <c r="J63" s="485"/>
      <c r="K63" s="473"/>
      <c r="L63" s="473"/>
      <c r="M63" s="473"/>
      <c r="N63" s="473"/>
      <c r="O63" s="473"/>
      <c r="P63" s="473"/>
      <c r="Q63" s="485"/>
      <c r="R63" s="137"/>
      <c r="S63" s="137"/>
      <c r="T63" s="137"/>
      <c r="U63" s="137"/>
      <c r="V63" s="137"/>
      <c r="W63" s="137"/>
    </row>
    <row r="64" spans="1:25" ht="15" x14ac:dyDescent="0.2">
      <c r="A64" s="544"/>
      <c r="B64" s="919"/>
      <c r="C64" s="536"/>
      <c r="D64" s="516"/>
      <c r="E64" s="526"/>
      <c r="F64" s="526"/>
      <c r="G64" s="526"/>
      <c r="H64" s="522"/>
      <c r="I64" s="485"/>
      <c r="J64" s="485"/>
      <c r="K64" s="473"/>
      <c r="L64" s="473"/>
      <c r="M64" s="473"/>
      <c r="N64" s="473"/>
      <c r="O64" s="473"/>
      <c r="P64" s="473"/>
      <c r="Q64" s="485"/>
      <c r="R64" s="137"/>
      <c r="S64" s="137"/>
      <c r="T64" s="137"/>
      <c r="U64" s="137"/>
      <c r="V64" s="137"/>
      <c r="W64" s="137"/>
    </row>
    <row r="65" spans="1:23" ht="15" x14ac:dyDescent="0.2">
      <c r="A65" s="544"/>
      <c r="B65" s="919"/>
      <c r="C65" s="513"/>
      <c r="D65" s="514"/>
      <c r="E65" s="526"/>
      <c r="F65" s="526"/>
      <c r="G65" s="526"/>
      <c r="H65" s="521"/>
      <c r="I65" s="485"/>
      <c r="J65" s="485"/>
      <c r="K65" s="473"/>
      <c r="L65" s="473"/>
      <c r="M65" s="473"/>
      <c r="N65" s="473"/>
      <c r="O65" s="473"/>
      <c r="P65" s="473"/>
      <c r="Q65" s="485"/>
      <c r="R65" s="137"/>
      <c r="S65" s="137"/>
      <c r="T65" s="137"/>
      <c r="U65" s="137"/>
      <c r="V65" s="137"/>
      <c r="W65" s="137"/>
    </row>
    <row r="66" spans="1:23" ht="15" x14ac:dyDescent="0.2">
      <c r="A66" s="544"/>
      <c r="B66" s="919"/>
      <c r="C66" s="513"/>
      <c r="D66" s="514"/>
      <c r="E66" s="526"/>
      <c r="F66" s="526"/>
      <c r="G66" s="526"/>
      <c r="H66" s="521"/>
      <c r="I66" s="485"/>
      <c r="J66" s="485"/>
      <c r="K66" s="473"/>
      <c r="L66" s="473"/>
      <c r="M66" s="473"/>
      <c r="N66" s="473"/>
      <c r="O66" s="473"/>
      <c r="P66" s="473"/>
      <c r="Q66" s="485"/>
      <c r="R66" s="137"/>
      <c r="S66" s="137"/>
      <c r="T66" s="137"/>
      <c r="U66" s="137"/>
      <c r="V66" s="137"/>
      <c r="W66" s="137"/>
    </row>
    <row r="67" spans="1:23" ht="15" x14ac:dyDescent="0.2">
      <c r="A67" s="544"/>
      <c r="B67" s="919"/>
      <c r="C67" s="515"/>
      <c r="D67" s="516"/>
      <c r="E67" s="526"/>
      <c r="F67" s="526"/>
      <c r="G67" s="526"/>
      <c r="H67" s="522"/>
      <c r="I67" s="485"/>
      <c r="J67" s="485"/>
      <c r="K67" s="473"/>
      <c r="L67" s="473"/>
      <c r="M67" s="473"/>
      <c r="N67" s="473"/>
      <c r="O67" s="473"/>
      <c r="P67" s="473"/>
      <c r="Q67" s="485"/>
      <c r="R67" s="137"/>
      <c r="S67" s="137"/>
      <c r="T67" s="137"/>
      <c r="U67" s="137"/>
      <c r="V67" s="137"/>
      <c r="W67" s="137"/>
    </row>
    <row r="68" spans="1:23" ht="15" x14ac:dyDescent="0.2">
      <c r="A68" s="544"/>
      <c r="B68" s="581"/>
      <c r="C68" s="551"/>
      <c r="D68" s="561"/>
      <c r="E68" s="595"/>
      <c r="F68" s="595"/>
      <c r="G68" s="595"/>
      <c r="H68" s="574"/>
      <c r="I68" s="544"/>
      <c r="J68" s="544"/>
      <c r="K68" s="576"/>
      <c r="L68" s="576"/>
      <c r="M68" s="576"/>
      <c r="N68" s="576"/>
      <c r="O68" s="576"/>
      <c r="P68" s="576"/>
      <c r="Q68" s="544"/>
    </row>
    <row r="69" spans="1:23" x14ac:dyDescent="0.15">
      <c r="A69" s="544"/>
      <c r="B69" s="582"/>
      <c r="C69" s="583"/>
      <c r="D69" s="583"/>
      <c r="E69" s="584"/>
      <c r="F69" s="584"/>
      <c r="G69" s="584"/>
      <c r="H69" s="585"/>
      <c r="I69" s="544"/>
      <c r="J69" s="544"/>
      <c r="K69" s="576"/>
      <c r="L69" s="576"/>
      <c r="M69" s="576"/>
      <c r="N69" s="576"/>
      <c r="O69" s="576"/>
      <c r="P69" s="576"/>
      <c r="Q69" s="544"/>
    </row>
    <row r="70" spans="1:23" x14ac:dyDescent="0.15">
      <c r="A70" s="544"/>
      <c r="B70" s="544"/>
      <c r="C70" s="544"/>
      <c r="D70" s="544"/>
      <c r="E70" s="544"/>
      <c r="F70" s="544"/>
      <c r="G70" s="544"/>
      <c r="H70" s="544"/>
      <c r="I70" s="544"/>
      <c r="J70" s="544"/>
      <c r="K70" s="544"/>
      <c r="L70" s="544"/>
      <c r="M70" s="544"/>
      <c r="N70" s="544"/>
      <c r="O70" s="544"/>
      <c r="P70" s="544"/>
      <c r="Q70" s="544"/>
    </row>
    <row r="71" spans="1:23" ht="9" customHeight="1" x14ac:dyDescent="0.15">
      <c r="A71" s="544"/>
      <c r="B71" s="544"/>
      <c r="C71" s="544"/>
      <c r="D71" s="544"/>
      <c r="E71" s="544"/>
      <c r="F71" s="544"/>
      <c r="G71" s="544"/>
      <c r="H71" s="544"/>
      <c r="I71" s="544"/>
      <c r="J71" s="544"/>
      <c r="K71" s="576"/>
      <c r="L71" s="576"/>
      <c r="M71" s="576"/>
      <c r="N71" s="576"/>
      <c r="O71" s="576"/>
      <c r="P71" s="576"/>
      <c r="Q71" s="544"/>
    </row>
    <row r="72" spans="1:23" ht="42" customHeight="1" x14ac:dyDescent="0.25">
      <c r="A72" s="544"/>
      <c r="B72" s="542"/>
      <c r="C72" s="543"/>
      <c r="D72" s="577"/>
      <c r="E72" s="577"/>
      <c r="F72" s="921"/>
      <c r="G72" s="921"/>
      <c r="H72" s="921"/>
      <c r="I72" s="576"/>
      <c r="J72" s="576"/>
      <c r="K72" s="576"/>
      <c r="L72" s="576"/>
      <c r="M72" s="576"/>
      <c r="N72" s="576"/>
      <c r="O72" s="586"/>
      <c r="P72" s="542"/>
      <c r="Q72" s="544"/>
    </row>
    <row r="73" spans="1:23" ht="16.5" x14ac:dyDescent="0.15">
      <c r="A73" s="544"/>
      <c r="B73" s="573"/>
      <c r="C73" s="587"/>
      <c r="D73" s="587"/>
      <c r="E73" s="588"/>
      <c r="F73" s="588"/>
      <c r="G73" s="588"/>
      <c r="H73" s="589"/>
      <c r="I73" s="576"/>
      <c r="J73" s="590"/>
      <c r="K73" s="587"/>
      <c r="L73" s="587"/>
      <c r="M73" s="591"/>
      <c r="N73" s="591"/>
      <c r="O73" s="592"/>
      <c r="P73" s="586"/>
      <c r="Q73" s="544"/>
    </row>
    <row r="74" spans="1:23" x14ac:dyDescent="0.15">
      <c r="A74" s="544"/>
      <c r="B74" s="593"/>
      <c r="C74" s="545"/>
      <c r="D74" s="546"/>
      <c r="E74" s="546"/>
      <c r="F74" s="546"/>
      <c r="G74" s="546"/>
      <c r="H74" s="547"/>
      <c r="I74" s="576"/>
      <c r="J74" s="593"/>
      <c r="K74" s="545"/>
      <c r="L74" s="546"/>
      <c r="M74" s="546"/>
      <c r="N74" s="546"/>
      <c r="O74" s="546"/>
      <c r="P74" s="547"/>
      <c r="Q74" s="544"/>
    </row>
    <row r="75" spans="1:23" ht="15" x14ac:dyDescent="0.2">
      <c r="A75" s="544"/>
      <c r="B75" s="593"/>
      <c r="C75" s="566"/>
      <c r="D75" s="567"/>
      <c r="E75" s="566"/>
      <c r="F75" s="559"/>
      <c r="G75" s="559"/>
      <c r="H75" s="547"/>
      <c r="I75" s="576"/>
      <c r="J75" s="593"/>
      <c r="K75" s="596"/>
      <c r="L75" s="597"/>
      <c r="M75" s="559"/>
      <c r="N75" s="559"/>
      <c r="O75" s="559"/>
      <c r="P75" s="547"/>
      <c r="Q75" s="544"/>
    </row>
    <row r="76" spans="1:23" x14ac:dyDescent="0.15">
      <c r="A76" s="544"/>
      <c r="B76" s="593"/>
      <c r="C76" s="548"/>
      <c r="D76" s="547"/>
      <c r="E76" s="547"/>
      <c r="F76" s="547"/>
      <c r="G76" s="547"/>
      <c r="H76" s="547"/>
      <c r="I76" s="576"/>
      <c r="J76" s="593"/>
      <c r="K76" s="545"/>
      <c r="L76" s="546"/>
      <c r="M76" s="546"/>
      <c r="N76" s="546"/>
      <c r="O76" s="546"/>
      <c r="P76" s="547"/>
      <c r="Q76" s="544"/>
    </row>
    <row r="77" spans="1:23" ht="16.5" x14ac:dyDescent="0.3">
      <c r="A77" s="544"/>
      <c r="B77" s="917"/>
      <c r="C77" s="549"/>
      <c r="D77" s="550"/>
      <c r="E77" s="594"/>
      <c r="F77" s="594"/>
      <c r="G77" s="594"/>
      <c r="H77" s="553"/>
      <c r="I77" s="576"/>
      <c r="J77" s="554"/>
      <c r="K77" s="549"/>
      <c r="L77" s="550"/>
      <c r="M77" s="552"/>
      <c r="N77" s="594"/>
      <c r="O77" s="594"/>
      <c r="P77" s="558"/>
      <c r="Q77" s="544"/>
    </row>
    <row r="78" spans="1:23" ht="16.5" x14ac:dyDescent="0.3">
      <c r="A78" s="544"/>
      <c r="B78" s="917"/>
      <c r="C78" s="549"/>
      <c r="D78" s="550"/>
      <c r="E78" s="594"/>
      <c r="F78" s="594"/>
      <c r="G78" s="594"/>
      <c r="H78" s="553"/>
      <c r="I78" s="576"/>
      <c r="J78" s="554"/>
      <c r="K78" s="549"/>
      <c r="L78" s="550"/>
      <c r="M78" s="552"/>
      <c r="N78" s="594"/>
      <c r="O78" s="594"/>
      <c r="P78" s="558"/>
      <c r="Q78" s="544"/>
    </row>
    <row r="79" spans="1:23" ht="16.5" x14ac:dyDescent="0.3">
      <c r="A79" s="544"/>
      <c r="B79" s="917"/>
      <c r="C79" s="549"/>
      <c r="D79" s="550"/>
      <c r="E79" s="594"/>
      <c r="F79" s="594"/>
      <c r="G79" s="594"/>
      <c r="H79" s="553"/>
      <c r="I79" s="576"/>
      <c r="J79" s="554"/>
      <c r="K79" s="549"/>
      <c r="L79" s="550"/>
      <c r="M79" s="552"/>
      <c r="N79" s="594"/>
      <c r="O79" s="594"/>
      <c r="P79" s="558"/>
      <c r="Q79" s="544"/>
    </row>
    <row r="80" spans="1:23" ht="16.5" x14ac:dyDescent="0.3">
      <c r="A80" s="544"/>
      <c r="B80" s="917"/>
      <c r="C80" s="549"/>
      <c r="D80" s="550"/>
      <c r="E80" s="594"/>
      <c r="F80" s="594"/>
      <c r="G80" s="594"/>
      <c r="H80" s="553"/>
      <c r="I80" s="576"/>
      <c r="J80" s="554"/>
      <c r="K80" s="555"/>
      <c r="L80" s="556"/>
      <c r="M80" s="552"/>
      <c r="N80" s="594"/>
      <c r="O80" s="594"/>
      <c r="P80" s="557"/>
      <c r="Q80" s="544"/>
    </row>
    <row r="81" spans="1:17" ht="16.5" x14ac:dyDescent="0.3">
      <c r="A81" s="544"/>
      <c r="B81" s="917"/>
      <c r="C81" s="559"/>
      <c r="D81" s="560"/>
      <c r="E81" s="594"/>
      <c r="F81" s="594"/>
      <c r="G81" s="594"/>
      <c r="H81" s="579"/>
      <c r="I81" s="576"/>
      <c r="J81" s="554"/>
      <c r="K81" s="549"/>
      <c r="L81" s="550"/>
      <c r="M81" s="552"/>
      <c r="N81" s="594"/>
      <c r="O81" s="594"/>
      <c r="P81" s="558"/>
      <c r="Q81" s="544"/>
    </row>
    <row r="82" spans="1:17" ht="16.5" x14ac:dyDescent="0.3">
      <c r="A82" s="544"/>
      <c r="B82" s="917"/>
      <c r="C82" s="549"/>
      <c r="D82" s="550"/>
      <c r="E82" s="594"/>
      <c r="F82" s="594"/>
      <c r="G82" s="594"/>
      <c r="H82" s="553"/>
      <c r="I82" s="576"/>
      <c r="J82" s="554"/>
      <c r="K82" s="549"/>
      <c r="L82" s="550"/>
      <c r="M82" s="552"/>
      <c r="N82" s="594"/>
      <c r="O82" s="594"/>
      <c r="P82" s="558"/>
      <c r="Q82" s="544"/>
    </row>
    <row r="83" spans="1:17" ht="16.5" x14ac:dyDescent="0.3">
      <c r="A83" s="544"/>
      <c r="B83" s="917"/>
      <c r="C83" s="549"/>
      <c r="D83" s="550"/>
      <c r="E83" s="594"/>
      <c r="F83" s="594"/>
      <c r="G83" s="594"/>
      <c r="H83" s="553"/>
      <c r="I83" s="576"/>
      <c r="J83" s="554"/>
      <c r="K83" s="555"/>
      <c r="L83" s="556"/>
      <c r="M83" s="552"/>
      <c r="N83" s="594"/>
      <c r="O83" s="594"/>
      <c r="P83" s="557"/>
      <c r="Q83" s="544"/>
    </row>
    <row r="84" spans="1:17" ht="16.5" x14ac:dyDescent="0.3">
      <c r="A84" s="544"/>
      <c r="B84" s="917"/>
      <c r="C84" s="559"/>
      <c r="D84" s="560"/>
      <c r="E84" s="594"/>
      <c r="F84" s="594"/>
      <c r="G84" s="594"/>
      <c r="H84" s="579"/>
      <c r="I84" s="576"/>
      <c r="J84" s="554"/>
      <c r="K84" s="549"/>
      <c r="L84" s="550"/>
      <c r="M84" s="552"/>
      <c r="N84" s="594"/>
      <c r="O84" s="594"/>
      <c r="P84" s="558"/>
      <c r="Q84" s="544"/>
    </row>
    <row r="85" spans="1:17" ht="16.5" x14ac:dyDescent="0.3">
      <c r="A85" s="544"/>
      <c r="B85" s="565"/>
      <c r="C85" s="551"/>
      <c r="D85" s="561"/>
      <c r="E85" s="594"/>
      <c r="F85" s="595"/>
      <c r="G85" s="595"/>
      <c r="H85" s="569"/>
      <c r="I85" s="576"/>
      <c r="J85" s="554"/>
      <c r="K85" s="549"/>
      <c r="L85" s="550"/>
      <c r="M85" s="552"/>
      <c r="N85" s="594"/>
      <c r="O85" s="594"/>
      <c r="P85" s="558"/>
      <c r="Q85" s="544"/>
    </row>
    <row r="86" spans="1:17" ht="16.5" x14ac:dyDescent="0.3">
      <c r="A86" s="544"/>
      <c r="B86" s="565"/>
      <c r="C86" s="562"/>
      <c r="D86" s="563"/>
      <c r="E86" s="564"/>
      <c r="F86" s="564"/>
      <c r="G86" s="564"/>
      <c r="H86" s="569"/>
      <c r="I86" s="576"/>
      <c r="J86" s="554"/>
      <c r="K86" s="549"/>
      <c r="L86" s="550"/>
      <c r="M86" s="552"/>
      <c r="N86" s="594"/>
      <c r="O86" s="594"/>
      <c r="P86" s="558"/>
      <c r="Q86" s="544"/>
    </row>
    <row r="87" spans="1:17" ht="16.5" x14ac:dyDescent="0.3">
      <c r="A87" s="544"/>
      <c r="B87" s="565"/>
      <c r="C87" s="566"/>
      <c r="D87" s="567"/>
      <c r="E87" s="568"/>
      <c r="F87" s="568"/>
      <c r="G87" s="568"/>
      <c r="H87" s="569"/>
      <c r="I87" s="576"/>
      <c r="J87" s="554"/>
      <c r="K87" s="555"/>
      <c r="L87" s="556"/>
      <c r="M87" s="552"/>
      <c r="N87" s="594"/>
      <c r="O87" s="594"/>
      <c r="P87" s="557"/>
      <c r="Q87" s="544"/>
    </row>
    <row r="88" spans="1:17" ht="16.5" x14ac:dyDescent="0.3">
      <c r="A88" s="544"/>
      <c r="B88" s="565"/>
      <c r="C88" s="570"/>
      <c r="D88" s="571"/>
      <c r="E88" s="572"/>
      <c r="F88" s="572"/>
      <c r="G88" s="572"/>
      <c r="H88" s="569"/>
      <c r="I88" s="576"/>
      <c r="J88" s="554"/>
      <c r="K88" s="549"/>
      <c r="L88" s="550"/>
      <c r="M88" s="552"/>
      <c r="N88" s="594"/>
      <c r="O88" s="594"/>
      <c r="P88" s="558"/>
      <c r="Q88" s="544"/>
    </row>
    <row r="89" spans="1:17" ht="16.5" x14ac:dyDescent="0.3">
      <c r="A89" s="544"/>
      <c r="B89" s="917"/>
      <c r="C89" s="549"/>
      <c r="D89" s="550"/>
      <c r="E89" s="552"/>
      <c r="F89" s="594"/>
      <c r="G89" s="594"/>
      <c r="H89" s="553"/>
      <c r="I89" s="576"/>
      <c r="J89" s="554"/>
      <c r="K89" s="551"/>
      <c r="L89" s="561"/>
      <c r="M89" s="552"/>
      <c r="N89" s="595"/>
      <c r="O89" s="595"/>
      <c r="P89" s="574"/>
      <c r="Q89" s="544"/>
    </row>
    <row r="90" spans="1:17" ht="16.5" x14ac:dyDescent="0.3">
      <c r="A90" s="544"/>
      <c r="B90" s="917"/>
      <c r="C90" s="549"/>
      <c r="D90" s="550"/>
      <c r="E90" s="552"/>
      <c r="F90" s="594"/>
      <c r="G90" s="594"/>
      <c r="H90" s="553"/>
      <c r="I90" s="576"/>
      <c r="J90" s="554"/>
      <c r="K90" s="571"/>
      <c r="L90" s="575"/>
      <c r="M90" s="574"/>
      <c r="N90" s="574"/>
      <c r="O90" s="574"/>
      <c r="P90" s="576"/>
      <c r="Q90" s="544"/>
    </row>
    <row r="91" spans="1:17" ht="15" x14ac:dyDescent="0.2">
      <c r="A91" s="544"/>
      <c r="B91" s="917"/>
      <c r="C91" s="549"/>
      <c r="D91" s="550"/>
      <c r="E91" s="552"/>
      <c r="F91" s="594"/>
      <c r="G91" s="594"/>
      <c r="H91" s="553"/>
      <c r="I91" s="544"/>
      <c r="J91" s="544"/>
      <c r="K91" s="918"/>
      <c r="L91" s="918"/>
      <c r="M91" s="918"/>
      <c r="N91" s="918"/>
      <c r="O91" s="918"/>
      <c r="P91" s="918"/>
      <c r="Q91" s="544"/>
    </row>
    <row r="92" spans="1:17" ht="15" x14ac:dyDescent="0.2">
      <c r="A92" s="544"/>
      <c r="B92" s="917"/>
      <c r="C92" s="549"/>
      <c r="D92" s="550"/>
      <c r="E92" s="552"/>
      <c r="F92" s="594"/>
      <c r="G92" s="594"/>
      <c r="H92" s="553"/>
      <c r="I92" s="544"/>
      <c r="J92" s="544"/>
      <c r="K92" s="576"/>
      <c r="L92" s="576"/>
      <c r="M92" s="576"/>
      <c r="N92" s="576"/>
      <c r="O92" s="577"/>
      <c r="P92" s="578"/>
      <c r="Q92" s="544"/>
    </row>
    <row r="93" spans="1:17" ht="15" x14ac:dyDescent="0.2">
      <c r="A93" s="544"/>
      <c r="B93" s="917"/>
      <c r="C93" s="559"/>
      <c r="D93" s="560"/>
      <c r="E93" s="552"/>
      <c r="F93" s="594"/>
      <c r="G93" s="594"/>
      <c r="H93" s="579"/>
      <c r="I93" s="544"/>
      <c r="J93" s="544"/>
      <c r="K93" s="576"/>
      <c r="L93" s="576"/>
      <c r="M93" s="576"/>
      <c r="N93" s="576"/>
      <c r="O93" s="576"/>
      <c r="P93" s="576"/>
      <c r="Q93" s="544"/>
    </row>
    <row r="94" spans="1:17" ht="15" x14ac:dyDescent="0.2">
      <c r="A94" s="544"/>
      <c r="B94" s="917"/>
      <c r="C94" s="549"/>
      <c r="D94" s="550"/>
      <c r="E94" s="552"/>
      <c r="F94" s="594"/>
      <c r="G94" s="594"/>
      <c r="H94" s="553"/>
      <c r="I94" s="544"/>
      <c r="J94" s="544"/>
      <c r="K94" s="576"/>
      <c r="L94" s="576"/>
      <c r="M94" s="576"/>
      <c r="N94" s="576"/>
      <c r="O94" s="576"/>
      <c r="P94" s="576"/>
      <c r="Q94" s="544"/>
    </row>
    <row r="95" spans="1:17" ht="15" x14ac:dyDescent="0.2">
      <c r="A95" s="544"/>
      <c r="B95" s="917"/>
      <c r="C95" s="549"/>
      <c r="D95" s="550"/>
      <c r="E95" s="552"/>
      <c r="F95" s="594"/>
      <c r="G95" s="594"/>
      <c r="H95" s="553"/>
      <c r="I95" s="544"/>
      <c r="J95" s="544"/>
      <c r="K95" s="576"/>
      <c r="L95" s="576"/>
      <c r="M95" s="576"/>
      <c r="N95" s="576"/>
      <c r="O95" s="576"/>
      <c r="P95" s="576"/>
      <c r="Q95" s="544"/>
    </row>
    <row r="96" spans="1:17" ht="15" x14ac:dyDescent="0.2">
      <c r="A96" s="544"/>
      <c r="B96" s="917"/>
      <c r="C96" s="580"/>
      <c r="D96" s="556"/>
      <c r="E96" s="552"/>
      <c r="F96" s="594"/>
      <c r="G96" s="594"/>
      <c r="H96" s="557"/>
      <c r="I96" s="544"/>
      <c r="J96" s="544"/>
      <c r="K96" s="576"/>
      <c r="L96" s="576"/>
      <c r="M96" s="576"/>
      <c r="N96" s="576"/>
      <c r="O96" s="576"/>
      <c r="P96" s="576"/>
      <c r="Q96" s="544"/>
    </row>
    <row r="97" spans="1:18" ht="15" x14ac:dyDescent="0.2">
      <c r="A97" s="544"/>
      <c r="B97" s="917"/>
      <c r="C97" s="549"/>
      <c r="D97" s="550"/>
      <c r="E97" s="552"/>
      <c r="F97" s="594"/>
      <c r="G97" s="594"/>
      <c r="H97" s="558"/>
      <c r="I97" s="544"/>
      <c r="J97" s="544"/>
      <c r="K97" s="576"/>
      <c r="L97" s="576"/>
      <c r="M97" s="576"/>
      <c r="N97" s="576"/>
      <c r="O97" s="576"/>
      <c r="P97" s="576"/>
      <c r="Q97" s="544"/>
    </row>
    <row r="98" spans="1:18" ht="15" x14ac:dyDescent="0.2">
      <c r="A98" s="544"/>
      <c r="B98" s="917"/>
      <c r="C98" s="549"/>
      <c r="D98" s="550"/>
      <c r="E98" s="552"/>
      <c r="F98" s="594"/>
      <c r="G98" s="594"/>
      <c r="H98" s="558"/>
      <c r="I98" s="544"/>
      <c r="J98" s="544"/>
      <c r="K98" s="576"/>
      <c r="L98" s="576"/>
      <c r="M98" s="576"/>
      <c r="N98" s="576"/>
      <c r="O98" s="576"/>
      <c r="P98" s="576"/>
      <c r="Q98" s="544"/>
    </row>
    <row r="99" spans="1:18" ht="15" x14ac:dyDescent="0.2">
      <c r="A99" s="544"/>
      <c r="B99" s="917"/>
      <c r="C99" s="555"/>
      <c r="D99" s="556"/>
      <c r="E99" s="552"/>
      <c r="F99" s="594"/>
      <c r="G99" s="594"/>
      <c r="H99" s="557"/>
      <c r="I99" s="544"/>
      <c r="J99" s="544"/>
      <c r="K99" s="576"/>
      <c r="L99" s="576"/>
      <c r="M99" s="576"/>
      <c r="N99" s="576"/>
      <c r="O99" s="576"/>
      <c r="P99" s="576"/>
      <c r="Q99" s="544"/>
    </row>
    <row r="100" spans="1:18" ht="15" x14ac:dyDescent="0.2">
      <c r="A100" s="544"/>
      <c r="B100" s="581"/>
      <c r="C100" s="551"/>
      <c r="D100" s="561"/>
      <c r="E100" s="561"/>
      <c r="F100" s="595"/>
      <c r="G100" s="595"/>
      <c r="H100" s="574"/>
      <c r="I100" s="544"/>
      <c r="J100" s="544"/>
      <c r="K100" s="576"/>
      <c r="L100" s="576"/>
      <c r="M100" s="576"/>
      <c r="N100" s="576"/>
      <c r="O100" s="576"/>
      <c r="P100" s="576"/>
      <c r="Q100" s="544"/>
    </row>
    <row r="101" spans="1:18" x14ac:dyDescent="0.15">
      <c r="A101" s="544"/>
      <c r="B101" s="544"/>
      <c r="C101" s="544"/>
      <c r="D101" s="544"/>
      <c r="E101" s="544"/>
      <c r="F101" s="544"/>
      <c r="G101" s="544"/>
      <c r="H101" s="544"/>
      <c r="I101" s="544"/>
      <c r="J101" s="544"/>
      <c r="K101" s="544"/>
      <c r="L101" s="544"/>
      <c r="M101" s="544"/>
      <c r="N101" s="544"/>
      <c r="O101" s="544"/>
      <c r="P101" s="544"/>
      <c r="Q101" s="544"/>
    </row>
    <row r="102" spans="1:18" x14ac:dyDescent="0.15">
      <c r="A102" s="544"/>
      <c r="B102" s="544"/>
      <c r="C102" s="544"/>
      <c r="D102" s="544"/>
      <c r="E102" s="544"/>
      <c r="F102" s="544"/>
      <c r="G102" s="544"/>
      <c r="H102" s="544"/>
      <c r="I102" s="544"/>
      <c r="J102" s="544"/>
      <c r="K102" s="544"/>
      <c r="L102" s="544"/>
      <c r="M102" s="544"/>
      <c r="N102" s="544"/>
      <c r="O102" s="544"/>
      <c r="P102" s="544"/>
      <c r="Q102" s="544"/>
    </row>
    <row r="103" spans="1:18" ht="9" customHeight="1" x14ac:dyDescent="0.15">
      <c r="A103" s="544"/>
      <c r="B103" s="544"/>
      <c r="C103" s="544"/>
      <c r="D103" s="544"/>
      <c r="E103" s="544"/>
      <c r="F103" s="544"/>
      <c r="G103" s="544"/>
      <c r="H103" s="544"/>
      <c r="I103" s="544"/>
      <c r="J103" s="544"/>
      <c r="K103" s="576"/>
      <c r="L103" s="576"/>
      <c r="M103" s="576"/>
      <c r="N103" s="576"/>
      <c r="O103" s="576"/>
      <c r="P103" s="576"/>
      <c r="Q103" s="544"/>
    </row>
    <row r="104" spans="1:18" ht="42" customHeight="1" x14ac:dyDescent="0.15">
      <c r="A104" s="544"/>
      <c r="B104" s="542"/>
      <c r="C104" s="544"/>
      <c r="D104" s="544"/>
      <c r="E104" s="544"/>
      <c r="F104" s="544"/>
      <c r="G104" s="544"/>
      <c r="H104" s="544"/>
      <c r="I104" s="544"/>
      <c r="J104" s="544"/>
      <c r="K104" s="544"/>
      <c r="L104" s="544"/>
      <c r="M104" s="544"/>
      <c r="N104" s="544"/>
      <c r="O104" s="544"/>
      <c r="P104" s="544"/>
      <c r="Q104" s="544"/>
    </row>
    <row r="105" spans="1:18" ht="16.5" customHeight="1" x14ac:dyDescent="0.15">
      <c r="A105" s="544"/>
      <c r="B105" s="598"/>
      <c r="C105" s="587"/>
      <c r="D105" s="587"/>
      <c r="E105" s="599"/>
      <c r="F105" s="599"/>
      <c r="G105" s="600"/>
      <c r="H105" s="601"/>
      <c r="I105" s="544"/>
      <c r="J105" s="598"/>
      <c r="K105" s="602"/>
      <c r="L105" s="603"/>
      <c r="M105" s="599"/>
      <c r="N105" s="599"/>
      <c r="O105" s="604"/>
      <c r="P105" s="601"/>
      <c r="Q105" s="544"/>
    </row>
    <row r="106" spans="1:18" x14ac:dyDescent="0.15">
      <c r="A106" s="544"/>
      <c r="B106" s="605"/>
      <c r="C106" s="606"/>
      <c r="D106" s="607"/>
      <c r="E106" s="607"/>
      <c r="F106" s="607"/>
      <c r="G106" s="607"/>
      <c r="H106" s="608"/>
      <c r="I106" s="544"/>
      <c r="J106" s="605"/>
      <c r="K106" s="609"/>
      <c r="L106" s="608"/>
      <c r="M106" s="608"/>
      <c r="N106" s="608"/>
      <c r="O106" s="608"/>
      <c r="P106" s="608"/>
      <c r="Q106" s="544"/>
    </row>
    <row r="107" spans="1:18" ht="15" x14ac:dyDescent="0.2">
      <c r="A107" s="544"/>
      <c r="B107" s="605"/>
      <c r="C107" s="566"/>
      <c r="D107" s="567"/>
      <c r="E107" s="568"/>
      <c r="F107" s="568"/>
      <c r="G107" s="568"/>
      <c r="H107" s="608"/>
      <c r="I107" s="544"/>
      <c r="J107" s="610"/>
      <c r="K107" s="566"/>
      <c r="L107" s="567"/>
      <c r="M107" s="568"/>
      <c r="N107" s="568"/>
      <c r="O107" s="568"/>
      <c r="P107" s="608"/>
      <c r="Q107" s="544"/>
      <c r="R107" s="611"/>
    </row>
    <row r="108" spans="1:18" x14ac:dyDescent="0.15">
      <c r="A108" s="544"/>
      <c r="B108" s="605"/>
      <c r="C108" s="612"/>
      <c r="D108" s="613"/>
      <c r="E108" s="614"/>
      <c r="F108" s="614"/>
      <c r="G108" s="612"/>
      <c r="H108" s="608"/>
      <c r="I108" s="544"/>
      <c r="J108" s="610"/>
      <c r="K108" s="612"/>
      <c r="L108" s="613"/>
      <c r="M108" s="615"/>
      <c r="N108" s="615"/>
      <c r="O108" s="615"/>
      <c r="P108" s="608"/>
      <c r="Q108" s="544"/>
      <c r="R108" s="616"/>
    </row>
    <row r="109" spans="1:18" ht="15" x14ac:dyDescent="0.2">
      <c r="A109" s="544"/>
      <c r="B109" s="617"/>
      <c r="C109" s="618"/>
      <c r="D109" s="619"/>
      <c r="E109" s="620"/>
      <c r="F109" s="620"/>
      <c r="G109" s="620"/>
      <c r="H109" s="621"/>
      <c r="I109" s="544"/>
      <c r="J109" s="610"/>
      <c r="K109" s="618"/>
      <c r="L109" s="619"/>
      <c r="M109" s="622"/>
      <c r="N109" s="622"/>
      <c r="O109" s="622"/>
      <c r="P109" s="623"/>
      <c r="Q109" s="544"/>
      <c r="R109" s="624"/>
    </row>
    <row r="110" spans="1:18" ht="15" x14ac:dyDescent="0.2">
      <c r="A110" s="544"/>
      <c r="B110" s="617"/>
      <c r="C110" s="618"/>
      <c r="D110" s="619"/>
      <c r="E110" s="620"/>
      <c r="F110" s="620"/>
      <c r="G110" s="620"/>
      <c r="H110" s="621"/>
      <c r="I110" s="544"/>
      <c r="J110" s="610"/>
      <c r="K110" s="618"/>
      <c r="L110" s="619"/>
      <c r="M110" s="622"/>
      <c r="N110" s="622"/>
      <c r="O110" s="622"/>
      <c r="P110" s="623"/>
      <c r="Q110" s="544"/>
      <c r="R110" s="624"/>
    </row>
    <row r="111" spans="1:18" ht="15" x14ac:dyDescent="0.2">
      <c r="A111" s="544"/>
      <c r="B111" s="617"/>
      <c r="C111" s="618"/>
      <c r="D111" s="619"/>
      <c r="E111" s="620"/>
      <c r="F111" s="620"/>
      <c r="G111" s="620"/>
      <c r="H111" s="621"/>
      <c r="I111" s="544"/>
      <c r="J111" s="610"/>
      <c r="K111" s="618"/>
      <c r="L111" s="619"/>
      <c r="M111" s="622"/>
      <c r="N111" s="622"/>
      <c r="O111" s="622"/>
      <c r="P111" s="623"/>
      <c r="Q111" s="544"/>
      <c r="R111" s="624"/>
    </row>
    <row r="112" spans="1:18" ht="15" x14ac:dyDescent="0.2">
      <c r="A112" s="544"/>
      <c r="B112" s="617"/>
      <c r="C112" s="618"/>
      <c r="D112" s="619"/>
      <c r="E112" s="620"/>
      <c r="F112" s="620"/>
      <c r="G112" s="620"/>
      <c r="H112" s="621"/>
      <c r="I112" s="544"/>
      <c r="J112" s="625"/>
      <c r="K112" s="566"/>
      <c r="L112" s="567"/>
      <c r="M112" s="568"/>
      <c r="N112" s="568"/>
      <c r="O112" s="568"/>
      <c r="P112" s="626"/>
      <c r="Q112" s="544"/>
      <c r="R112" s="627"/>
    </row>
    <row r="113" spans="1:18" ht="15" x14ac:dyDescent="0.2">
      <c r="A113" s="544"/>
      <c r="B113" s="617"/>
      <c r="C113" s="618"/>
      <c r="D113" s="619"/>
      <c r="E113" s="620"/>
      <c r="F113" s="620"/>
      <c r="G113" s="620"/>
      <c r="H113" s="621"/>
      <c r="I113" s="544"/>
      <c r="J113" s="625"/>
      <c r="K113" s="628"/>
      <c r="L113" s="629"/>
      <c r="M113" s="630"/>
      <c r="N113" s="630"/>
      <c r="O113" s="630"/>
      <c r="P113" s="626"/>
      <c r="Q113" s="544"/>
      <c r="R113" s="631"/>
    </row>
    <row r="114" spans="1:18" ht="15" x14ac:dyDescent="0.2">
      <c r="A114" s="544"/>
      <c r="B114" s="617"/>
      <c r="C114" s="618"/>
      <c r="D114" s="619"/>
      <c r="E114" s="620"/>
      <c r="F114" s="620"/>
      <c r="G114" s="620"/>
      <c r="H114" s="621"/>
      <c r="I114" s="544"/>
      <c r="J114" s="625"/>
      <c r="K114" s="618"/>
      <c r="L114" s="619"/>
      <c r="M114" s="622"/>
      <c r="N114" s="622"/>
      <c r="O114" s="622"/>
      <c r="P114" s="632"/>
      <c r="Q114" s="544"/>
      <c r="R114" s="624"/>
    </row>
    <row r="115" spans="1:18" ht="15" x14ac:dyDescent="0.2">
      <c r="A115" s="544"/>
      <c r="B115" s="617"/>
      <c r="C115" s="618"/>
      <c r="D115" s="619"/>
      <c r="E115" s="620"/>
      <c r="F115" s="620"/>
      <c r="G115" s="620"/>
      <c r="H115" s="621"/>
      <c r="I115" s="544"/>
      <c r="J115" s="625"/>
      <c r="K115" s="618"/>
      <c r="L115" s="619"/>
      <c r="M115" s="622"/>
      <c r="N115" s="622"/>
      <c r="O115" s="622"/>
      <c r="P115" s="623"/>
      <c r="Q115" s="544"/>
      <c r="R115" s="624"/>
    </row>
    <row r="116" spans="1:18" ht="15" x14ac:dyDescent="0.2">
      <c r="A116" s="544"/>
      <c r="B116" s="617"/>
      <c r="C116" s="618"/>
      <c r="D116" s="619"/>
      <c r="E116" s="620"/>
      <c r="F116" s="620"/>
      <c r="G116" s="620"/>
      <c r="H116" s="621"/>
      <c r="I116" s="544"/>
      <c r="J116" s="625"/>
      <c r="K116" s="618"/>
      <c r="L116" s="619"/>
      <c r="M116" s="622"/>
      <c r="N116" s="622"/>
      <c r="O116" s="622"/>
      <c r="P116" s="623"/>
      <c r="Q116" s="544"/>
      <c r="R116" s="624"/>
    </row>
    <row r="117" spans="1:18" ht="15" x14ac:dyDescent="0.2">
      <c r="A117" s="544"/>
      <c r="B117" s="633"/>
      <c r="C117" s="634"/>
      <c r="D117" s="635"/>
      <c r="E117" s="636"/>
      <c r="F117" s="636"/>
      <c r="G117" s="636"/>
      <c r="H117" s="626"/>
      <c r="I117" s="544"/>
      <c r="J117" s="625"/>
      <c r="K117" s="618"/>
      <c r="L117" s="619"/>
      <c r="M117" s="622"/>
      <c r="N117" s="622"/>
      <c r="O117" s="622"/>
      <c r="P117" s="623"/>
      <c r="Q117" s="544"/>
      <c r="R117" s="624"/>
    </row>
    <row r="118" spans="1:18" ht="15" x14ac:dyDescent="0.2">
      <c r="A118" s="544"/>
      <c r="B118" s="633"/>
      <c r="C118" s="634"/>
      <c r="D118" s="635"/>
      <c r="E118" s="636"/>
      <c r="F118" s="636"/>
      <c r="G118" s="636"/>
      <c r="H118" s="626"/>
      <c r="I118" s="544"/>
      <c r="J118" s="625"/>
      <c r="K118" s="618"/>
      <c r="L118" s="619"/>
      <c r="M118" s="622"/>
      <c r="N118" s="622"/>
      <c r="O118" s="622"/>
      <c r="P118" s="623"/>
      <c r="Q118" s="544"/>
      <c r="R118" s="624"/>
    </row>
    <row r="119" spans="1:18" ht="15" x14ac:dyDescent="0.2">
      <c r="A119" s="544"/>
      <c r="B119" s="637"/>
      <c r="C119" s="566"/>
      <c r="D119" s="567"/>
      <c r="E119" s="568"/>
      <c r="F119" s="568"/>
      <c r="G119" s="568"/>
      <c r="H119" s="608"/>
      <c r="I119" s="544"/>
      <c r="J119" s="625"/>
      <c r="K119" s="566"/>
      <c r="L119" s="567"/>
      <c r="M119" s="568"/>
      <c r="N119" s="568"/>
      <c r="O119" s="568"/>
      <c r="P119" s="638"/>
      <c r="Q119" s="544"/>
      <c r="R119" s="627"/>
    </row>
    <row r="120" spans="1:18" ht="15" x14ac:dyDescent="0.2">
      <c r="A120" s="544"/>
      <c r="B120" s="637"/>
      <c r="C120" s="612"/>
      <c r="D120" s="613"/>
      <c r="E120" s="614"/>
      <c r="F120" s="614"/>
      <c r="G120" s="612"/>
      <c r="H120" s="608"/>
      <c r="I120" s="544"/>
      <c r="J120" s="625"/>
      <c r="K120" s="628"/>
      <c r="L120" s="629"/>
      <c r="M120" s="639"/>
      <c r="N120" s="639"/>
      <c r="O120" s="639"/>
      <c r="P120" s="638"/>
      <c r="Q120" s="544"/>
      <c r="R120" s="631"/>
    </row>
    <row r="121" spans="1:18" ht="15" x14ac:dyDescent="0.2">
      <c r="A121" s="544"/>
      <c r="B121" s="640"/>
      <c r="C121" s="618"/>
      <c r="D121" s="619"/>
      <c r="E121" s="620"/>
      <c r="F121" s="620"/>
      <c r="G121" s="620"/>
      <c r="H121" s="621"/>
      <c r="I121" s="544"/>
      <c r="J121" s="625"/>
      <c r="K121" s="618"/>
      <c r="L121" s="619"/>
      <c r="M121" s="641"/>
      <c r="N121" s="641"/>
      <c r="O121" s="641"/>
      <c r="P121" s="642"/>
      <c r="Q121" s="544"/>
      <c r="R121" s="624"/>
    </row>
    <row r="122" spans="1:18" ht="15" x14ac:dyDescent="0.2">
      <c r="A122" s="544"/>
      <c r="B122" s="633"/>
      <c r="C122" s="634"/>
      <c r="D122" s="635"/>
      <c r="E122" s="636"/>
      <c r="F122" s="636"/>
      <c r="G122" s="636"/>
      <c r="H122" s="626"/>
      <c r="I122" s="544"/>
      <c r="J122" s="625"/>
      <c r="K122" s="618"/>
      <c r="L122" s="619"/>
      <c r="M122" s="641"/>
      <c r="N122" s="641"/>
      <c r="O122" s="641"/>
      <c r="P122" s="642"/>
      <c r="Q122" s="544"/>
      <c r="R122" s="624"/>
    </row>
    <row r="123" spans="1:18" ht="15" x14ac:dyDescent="0.2">
      <c r="A123" s="544"/>
      <c r="B123" s="633"/>
      <c r="C123" s="634"/>
      <c r="D123" s="635"/>
      <c r="E123" s="636"/>
      <c r="F123" s="636"/>
      <c r="G123" s="636"/>
      <c r="H123" s="626"/>
      <c r="I123" s="544"/>
      <c r="J123" s="625"/>
      <c r="K123" s="618"/>
      <c r="L123" s="619"/>
      <c r="M123" s="641"/>
      <c r="N123" s="641"/>
      <c r="O123" s="641"/>
      <c r="P123" s="642"/>
      <c r="Q123" s="544"/>
      <c r="R123" s="624"/>
    </row>
    <row r="124" spans="1:18" ht="15" x14ac:dyDescent="0.2">
      <c r="A124" s="544"/>
      <c r="B124" s="637"/>
      <c r="C124" s="566"/>
      <c r="D124" s="567"/>
      <c r="E124" s="568"/>
      <c r="F124" s="568"/>
      <c r="G124" s="568"/>
      <c r="H124" s="643"/>
      <c r="I124" s="544"/>
      <c r="J124" s="625"/>
      <c r="K124" s="618"/>
      <c r="L124" s="619"/>
      <c r="M124" s="641"/>
      <c r="N124" s="641"/>
      <c r="O124" s="641"/>
      <c r="P124" s="642"/>
      <c r="Q124" s="544"/>
      <c r="R124" s="624"/>
    </row>
    <row r="125" spans="1:18" ht="15" x14ac:dyDescent="0.2">
      <c r="A125" s="544"/>
      <c r="B125" s="637"/>
      <c r="C125" s="612"/>
      <c r="D125" s="613"/>
      <c r="E125" s="614"/>
      <c r="F125" s="614"/>
      <c r="G125" s="612"/>
      <c r="H125" s="643"/>
      <c r="I125" s="544"/>
      <c r="J125" s="625"/>
      <c r="K125" s="618"/>
      <c r="L125" s="619"/>
      <c r="M125" s="641"/>
      <c r="N125" s="641"/>
      <c r="O125" s="641"/>
      <c r="P125" s="642"/>
      <c r="Q125" s="544"/>
      <c r="R125" s="624"/>
    </row>
    <row r="126" spans="1:18" ht="15" x14ac:dyDescent="0.2">
      <c r="A126" s="544"/>
      <c r="B126" s="640"/>
      <c r="C126" s="618"/>
      <c r="D126" s="619"/>
      <c r="E126" s="620"/>
      <c r="F126" s="620"/>
      <c r="G126" s="620"/>
      <c r="H126" s="621"/>
      <c r="I126" s="544"/>
      <c r="J126" s="625"/>
      <c r="K126" s="618"/>
      <c r="L126" s="619"/>
      <c r="M126" s="641"/>
      <c r="N126" s="641"/>
      <c r="O126" s="641"/>
      <c r="P126" s="642"/>
      <c r="Q126" s="544"/>
      <c r="R126" s="624"/>
    </row>
    <row r="127" spans="1:18" ht="15" x14ac:dyDescent="0.2">
      <c r="A127" s="544"/>
      <c r="B127" s="640"/>
      <c r="C127" s="618"/>
      <c r="D127" s="619"/>
      <c r="E127" s="620"/>
      <c r="F127" s="620"/>
      <c r="G127" s="620"/>
      <c r="H127" s="621"/>
      <c r="I127" s="544"/>
      <c r="J127" s="617"/>
      <c r="K127" s="566"/>
      <c r="L127" s="567"/>
      <c r="M127" s="568"/>
      <c r="N127" s="568"/>
      <c r="O127" s="568"/>
      <c r="P127" s="621"/>
      <c r="Q127" s="544"/>
      <c r="R127" s="627"/>
    </row>
    <row r="128" spans="1:18" ht="15" x14ac:dyDescent="0.2">
      <c r="A128" s="544"/>
      <c r="B128" s="640"/>
      <c r="C128" s="618"/>
      <c r="D128" s="619"/>
      <c r="E128" s="636"/>
      <c r="F128" s="620"/>
      <c r="G128" s="620"/>
      <c r="H128" s="621"/>
      <c r="I128" s="544"/>
      <c r="J128" s="617"/>
      <c r="K128" s="628"/>
      <c r="L128" s="629"/>
      <c r="M128" s="630"/>
      <c r="N128" s="630"/>
      <c r="O128" s="630"/>
      <c r="P128" s="621"/>
      <c r="Q128" s="544"/>
      <c r="R128" s="631"/>
    </row>
    <row r="129" spans="1:18" ht="15" x14ac:dyDescent="0.2">
      <c r="A129" s="544"/>
      <c r="B129" s="640"/>
      <c r="C129" s="618"/>
      <c r="D129" s="619"/>
      <c r="E129" s="620"/>
      <c r="F129" s="620"/>
      <c r="G129" s="620"/>
      <c r="H129" s="621"/>
      <c r="I129" s="544"/>
      <c r="J129" s="617"/>
      <c r="K129" s="618"/>
      <c r="L129" s="619"/>
      <c r="M129" s="644"/>
      <c r="N129" s="644"/>
      <c r="O129" s="644"/>
      <c r="P129" s="645"/>
      <c r="Q129" s="544"/>
      <c r="R129" s="624"/>
    </row>
    <row r="130" spans="1:18" ht="15" x14ac:dyDescent="0.2">
      <c r="A130" s="544"/>
      <c r="B130" s="640"/>
      <c r="C130" s="618"/>
      <c r="D130" s="619"/>
      <c r="E130" s="620"/>
      <c r="F130" s="620"/>
      <c r="G130" s="620"/>
      <c r="H130" s="621"/>
      <c r="I130" s="544"/>
      <c r="J130" s="617"/>
      <c r="K130" s="618"/>
      <c r="L130" s="619"/>
      <c r="M130" s="644"/>
      <c r="N130" s="644"/>
      <c r="O130" s="644"/>
      <c r="P130" s="645"/>
      <c r="Q130" s="544"/>
      <c r="R130" s="624"/>
    </row>
    <row r="131" spans="1:18" ht="15" x14ac:dyDescent="0.2">
      <c r="A131" s="544"/>
      <c r="B131" s="633"/>
      <c r="C131" s="634"/>
      <c r="D131" s="635"/>
      <c r="E131" s="636"/>
      <c r="F131" s="636"/>
      <c r="G131" s="636"/>
      <c r="H131" s="626"/>
      <c r="I131" s="544"/>
      <c r="J131" s="617"/>
      <c r="K131" s="618"/>
      <c r="L131" s="619"/>
      <c r="M131" s="644"/>
      <c r="N131" s="644"/>
      <c r="O131" s="644"/>
      <c r="P131" s="645"/>
      <c r="Q131" s="544"/>
      <c r="R131" s="624"/>
    </row>
    <row r="132" spans="1:18" ht="15" x14ac:dyDescent="0.2">
      <c r="A132" s="544"/>
      <c r="B132" s="617"/>
      <c r="C132" s="646"/>
      <c r="D132" s="647"/>
      <c r="E132" s="648"/>
      <c r="F132" s="648"/>
      <c r="G132" s="648"/>
      <c r="H132" s="621"/>
      <c r="I132" s="544"/>
      <c r="J132" s="617"/>
      <c r="K132" s="618"/>
      <c r="L132" s="619"/>
      <c r="M132" s="644"/>
      <c r="N132" s="644"/>
      <c r="O132" s="644"/>
      <c r="P132" s="645"/>
      <c r="Q132" s="544"/>
      <c r="R132" s="624"/>
    </row>
    <row r="133" spans="1:18" ht="15" x14ac:dyDescent="0.2">
      <c r="A133" s="544"/>
      <c r="B133" s="617"/>
      <c r="C133" s="646"/>
      <c r="D133" s="647"/>
      <c r="E133" s="648"/>
      <c r="F133" s="648"/>
      <c r="G133" s="648"/>
      <c r="H133" s="649"/>
      <c r="I133" s="544"/>
      <c r="J133" s="617"/>
      <c r="K133" s="618"/>
      <c r="L133" s="619"/>
      <c r="M133" s="644"/>
      <c r="N133" s="644"/>
      <c r="O133" s="644"/>
      <c r="P133" s="645"/>
      <c r="Q133" s="544"/>
      <c r="R133" s="624"/>
    </row>
    <row r="134" spans="1:18" ht="15" x14ac:dyDescent="0.2">
      <c r="A134" s="544"/>
      <c r="B134" s="632"/>
      <c r="C134" s="624"/>
      <c r="D134" s="650"/>
      <c r="E134" s="638"/>
      <c r="F134" s="638"/>
      <c r="G134" s="638"/>
      <c r="H134" s="632"/>
      <c r="I134" s="544"/>
      <c r="J134" s="617"/>
      <c r="K134" s="618"/>
      <c r="L134" s="619"/>
      <c r="M134" s="644"/>
      <c r="N134" s="644"/>
      <c r="O134" s="644"/>
      <c r="P134" s="645"/>
      <c r="Q134" s="544"/>
      <c r="R134" s="624"/>
    </row>
    <row r="135" spans="1:18" ht="15" x14ac:dyDescent="0.2">
      <c r="A135" s="544"/>
      <c r="B135" s="544"/>
      <c r="C135" s="544"/>
      <c r="D135" s="544"/>
      <c r="E135" s="544"/>
      <c r="F135" s="544"/>
      <c r="G135" s="544"/>
      <c r="H135" s="544"/>
      <c r="I135" s="544"/>
      <c r="J135" s="617"/>
      <c r="K135" s="566"/>
      <c r="L135" s="567"/>
      <c r="M135" s="568"/>
      <c r="N135" s="568"/>
      <c r="O135" s="568"/>
      <c r="P135" s="621"/>
      <c r="Q135" s="544"/>
      <c r="R135" s="627"/>
    </row>
    <row r="136" spans="1:18" x14ac:dyDescent="0.15">
      <c r="A136" s="544"/>
      <c r="B136" s="544"/>
      <c r="C136" s="544"/>
      <c r="D136" s="544"/>
      <c r="E136" s="544"/>
      <c r="F136" s="544"/>
      <c r="G136" s="544"/>
      <c r="H136" s="544"/>
      <c r="I136" s="544"/>
      <c r="J136" s="544"/>
      <c r="K136" s="544"/>
      <c r="L136" s="544"/>
      <c r="M136" s="544"/>
      <c r="N136" s="544"/>
      <c r="O136" s="544"/>
      <c r="P136" s="544"/>
      <c r="Q136" s="544"/>
      <c r="R136" s="576"/>
    </row>
    <row r="137" spans="1:18" x14ac:dyDescent="0.15">
      <c r="A137" s="544"/>
      <c r="B137" s="544"/>
      <c r="C137" s="544"/>
      <c r="D137" s="544"/>
      <c r="E137" s="544"/>
      <c r="F137" s="544"/>
      <c r="G137" s="544"/>
      <c r="H137" s="544"/>
      <c r="I137" s="544"/>
      <c r="J137" s="544"/>
      <c r="K137" s="544"/>
      <c r="L137" s="544"/>
      <c r="M137" s="544"/>
      <c r="N137" s="544"/>
      <c r="O137" s="544"/>
      <c r="P137" s="544"/>
      <c r="Q137" s="544"/>
    </row>
    <row r="138" spans="1:18" x14ac:dyDescent="0.15">
      <c r="A138" s="544"/>
      <c r="B138" s="544"/>
      <c r="C138" s="544"/>
      <c r="D138" s="544"/>
      <c r="E138" s="544"/>
      <c r="F138" s="544"/>
      <c r="G138" s="544"/>
      <c r="H138" s="544"/>
      <c r="I138" s="544"/>
      <c r="J138" s="544"/>
      <c r="K138" s="544"/>
      <c r="L138" s="544"/>
      <c r="M138" s="544"/>
      <c r="N138" s="544"/>
      <c r="O138" s="544"/>
      <c r="P138" s="544"/>
      <c r="Q138" s="544"/>
    </row>
    <row r="139" spans="1:18" x14ac:dyDescent="0.15">
      <c r="A139" s="544"/>
      <c r="B139" s="544"/>
      <c r="C139" s="544"/>
      <c r="D139" s="544"/>
      <c r="E139" s="544"/>
      <c r="F139" s="544"/>
      <c r="G139" s="544"/>
      <c r="H139" s="544"/>
      <c r="I139" s="544"/>
      <c r="J139" s="544"/>
      <c r="K139" s="544"/>
      <c r="L139" s="544"/>
      <c r="M139" s="544"/>
      <c r="N139" s="544"/>
      <c r="O139" s="544"/>
      <c r="P139" s="544"/>
      <c r="Q139" s="544"/>
    </row>
    <row r="140" spans="1:18" x14ac:dyDescent="0.15">
      <c r="A140" s="544"/>
      <c r="B140" s="544"/>
      <c r="C140" s="544"/>
      <c r="D140" s="544"/>
      <c r="E140" s="544"/>
      <c r="F140" s="544"/>
      <c r="G140" s="544"/>
      <c r="H140" s="544"/>
      <c r="I140" s="544"/>
      <c r="J140" s="544"/>
      <c r="K140" s="544"/>
      <c r="L140" s="544"/>
      <c r="M140" s="544"/>
      <c r="N140" s="544"/>
      <c r="O140" s="544"/>
      <c r="P140" s="544"/>
      <c r="Q140" s="544"/>
    </row>
    <row r="141" spans="1:18" x14ac:dyDescent="0.15">
      <c r="A141" s="544"/>
      <c r="B141" s="544"/>
      <c r="C141" s="544"/>
      <c r="D141" s="544"/>
      <c r="E141" s="544"/>
      <c r="F141" s="544"/>
      <c r="G141" s="544"/>
      <c r="H141" s="544"/>
      <c r="I141" s="544"/>
      <c r="J141" s="544"/>
      <c r="K141" s="544"/>
      <c r="L141" s="544"/>
      <c r="M141" s="544"/>
      <c r="N141" s="544"/>
      <c r="O141" s="544"/>
      <c r="P141" s="544"/>
      <c r="Q141" s="544"/>
    </row>
    <row r="142" spans="1:18" x14ac:dyDescent="0.15">
      <c r="A142" s="544"/>
      <c r="B142" s="544"/>
      <c r="C142" s="544"/>
      <c r="D142" s="544"/>
      <c r="E142" s="544"/>
      <c r="F142" s="544"/>
      <c r="G142" s="544"/>
      <c r="H142" s="544"/>
      <c r="I142" s="544"/>
      <c r="J142" s="544"/>
      <c r="K142" s="544"/>
      <c r="L142" s="544"/>
      <c r="M142" s="544"/>
      <c r="N142" s="544"/>
      <c r="O142" s="544"/>
      <c r="P142" s="544"/>
      <c r="Q142" s="544"/>
    </row>
    <row r="143" spans="1:18" x14ac:dyDescent="0.15">
      <c r="A143" s="544"/>
      <c r="B143" s="544"/>
      <c r="C143" s="544"/>
      <c r="D143" s="544"/>
      <c r="E143" s="544"/>
      <c r="F143" s="544"/>
      <c r="G143" s="544"/>
      <c r="H143" s="544"/>
      <c r="I143" s="544"/>
      <c r="J143" s="544"/>
      <c r="K143" s="544"/>
      <c r="L143" s="544"/>
      <c r="M143" s="544"/>
      <c r="N143" s="544"/>
      <c r="O143" s="544"/>
      <c r="P143" s="544"/>
      <c r="Q143" s="544"/>
    </row>
    <row r="144" spans="1:18" x14ac:dyDescent="0.15">
      <c r="A144" s="544"/>
      <c r="B144" s="544"/>
      <c r="C144" s="544"/>
      <c r="D144" s="544"/>
      <c r="E144" s="544"/>
      <c r="F144" s="544"/>
      <c r="G144" s="544"/>
      <c r="H144" s="544"/>
      <c r="I144" s="544"/>
      <c r="J144" s="544"/>
      <c r="K144" s="544"/>
      <c r="L144" s="544"/>
      <c r="M144" s="544"/>
      <c r="N144" s="544"/>
      <c r="O144" s="544"/>
      <c r="P144" s="544"/>
      <c r="Q144" s="544"/>
    </row>
    <row r="145" spans="1:17" x14ac:dyDescent="0.15">
      <c r="A145" s="544"/>
      <c r="B145" s="544"/>
      <c r="C145" s="544"/>
      <c r="D145" s="544"/>
      <c r="E145" s="544"/>
      <c r="F145" s="544"/>
      <c r="G145" s="544"/>
      <c r="H145" s="544"/>
      <c r="I145" s="544"/>
      <c r="J145" s="544"/>
      <c r="K145" s="544"/>
      <c r="L145" s="544"/>
      <c r="M145" s="544"/>
      <c r="N145" s="544"/>
      <c r="O145" s="544"/>
      <c r="P145" s="544"/>
      <c r="Q145" s="544"/>
    </row>
    <row r="146" spans="1:17" x14ac:dyDescent="0.15">
      <c r="A146" s="544"/>
      <c r="B146" s="544"/>
      <c r="C146" s="544"/>
      <c r="D146" s="544"/>
      <c r="E146" s="544"/>
      <c r="F146" s="544"/>
      <c r="G146" s="544"/>
      <c r="H146" s="544"/>
      <c r="I146" s="544"/>
      <c r="J146" s="544"/>
      <c r="K146" s="544"/>
      <c r="L146" s="544"/>
      <c r="M146" s="544"/>
      <c r="N146" s="544"/>
      <c r="O146" s="544"/>
      <c r="P146" s="544"/>
      <c r="Q146" s="544"/>
    </row>
    <row r="147" spans="1:17" x14ac:dyDescent="0.15">
      <c r="A147" s="544"/>
      <c r="B147" s="544"/>
      <c r="C147" s="544"/>
      <c r="D147" s="544"/>
      <c r="E147" s="544"/>
      <c r="F147" s="544"/>
      <c r="G147" s="544"/>
      <c r="H147" s="544"/>
      <c r="I147" s="544"/>
      <c r="J147" s="544"/>
      <c r="K147" s="544"/>
      <c r="L147" s="544"/>
      <c r="M147" s="544"/>
      <c r="N147" s="544"/>
      <c r="O147" s="544"/>
      <c r="P147" s="544"/>
      <c r="Q147" s="544"/>
    </row>
    <row r="148" spans="1:17" x14ac:dyDescent="0.15">
      <c r="A148" s="544"/>
      <c r="B148" s="544"/>
      <c r="C148" s="544"/>
      <c r="D148" s="544"/>
      <c r="E148" s="544"/>
      <c r="F148" s="544"/>
      <c r="G148" s="544"/>
      <c r="H148" s="544"/>
      <c r="I148" s="544"/>
      <c r="J148" s="544"/>
      <c r="K148" s="544"/>
      <c r="L148" s="544"/>
      <c r="M148" s="544"/>
      <c r="N148" s="544"/>
      <c r="O148" s="544"/>
      <c r="P148" s="544"/>
      <c r="Q148" s="544"/>
    </row>
    <row r="149" spans="1:17" x14ac:dyDescent="0.15">
      <c r="A149" s="544"/>
      <c r="B149" s="544"/>
      <c r="C149" s="544"/>
      <c r="D149" s="544"/>
      <c r="E149" s="544"/>
      <c r="F149" s="544"/>
      <c r="G149" s="544"/>
      <c r="H149" s="544"/>
      <c r="I149" s="544"/>
      <c r="J149" s="544"/>
      <c r="K149" s="544"/>
      <c r="L149" s="544"/>
      <c r="M149" s="544"/>
      <c r="N149" s="544"/>
      <c r="O149" s="544"/>
      <c r="P149" s="544"/>
      <c r="Q149" s="544"/>
    </row>
    <row r="150" spans="1:17" x14ac:dyDescent="0.15">
      <c r="A150" s="544"/>
      <c r="B150" s="544"/>
      <c r="C150" s="544"/>
      <c r="D150" s="544"/>
      <c r="E150" s="544"/>
      <c r="F150" s="544"/>
      <c r="G150" s="544"/>
      <c r="H150" s="544"/>
      <c r="I150" s="544"/>
      <c r="J150" s="544"/>
      <c r="K150" s="544"/>
      <c r="L150" s="544"/>
      <c r="M150" s="544"/>
      <c r="N150" s="544"/>
      <c r="O150" s="544"/>
      <c r="P150" s="544"/>
      <c r="Q150" s="544"/>
    </row>
    <row r="151" spans="1:17" x14ac:dyDescent="0.15">
      <c r="A151" s="544"/>
      <c r="B151" s="544"/>
      <c r="C151" s="544"/>
      <c r="D151" s="544"/>
      <c r="E151" s="544"/>
      <c r="F151" s="544"/>
      <c r="G151" s="544"/>
      <c r="H151" s="544"/>
      <c r="I151" s="544"/>
      <c r="J151" s="544"/>
      <c r="K151" s="544"/>
      <c r="L151" s="544"/>
      <c r="M151" s="544"/>
      <c r="N151" s="544"/>
      <c r="O151" s="544"/>
      <c r="P151" s="544"/>
      <c r="Q151" s="544"/>
    </row>
    <row r="152" spans="1:17" x14ac:dyDescent="0.15">
      <c r="A152" s="544"/>
      <c r="B152" s="544"/>
      <c r="C152" s="544"/>
      <c r="D152" s="544"/>
      <c r="E152" s="544"/>
      <c r="F152" s="544"/>
      <c r="G152" s="544"/>
      <c r="H152" s="544"/>
      <c r="I152" s="544"/>
      <c r="J152" s="544"/>
      <c r="K152" s="544"/>
      <c r="L152" s="544"/>
      <c r="M152" s="544"/>
      <c r="N152" s="544"/>
      <c r="O152" s="544"/>
      <c r="P152" s="544"/>
      <c r="Q152" s="544"/>
    </row>
    <row r="153" spans="1:17" x14ac:dyDescent="0.15">
      <c r="A153" s="544"/>
      <c r="B153" s="544"/>
      <c r="C153" s="544"/>
      <c r="D153" s="544"/>
      <c r="E153" s="544"/>
      <c r="F153" s="544"/>
      <c r="G153" s="544"/>
      <c r="H153" s="544"/>
      <c r="I153" s="544"/>
      <c r="J153" s="544"/>
      <c r="K153" s="544"/>
      <c r="L153" s="544"/>
      <c r="M153" s="544"/>
      <c r="N153" s="544"/>
      <c r="O153" s="544"/>
      <c r="P153" s="544"/>
      <c r="Q153" s="544"/>
    </row>
    <row r="154" spans="1:17" x14ac:dyDescent="0.15">
      <c r="A154" s="544"/>
      <c r="B154" s="544"/>
      <c r="C154" s="544"/>
      <c r="D154" s="544"/>
      <c r="E154" s="544"/>
      <c r="F154" s="544"/>
      <c r="G154" s="544"/>
      <c r="H154" s="544"/>
      <c r="I154" s="544"/>
      <c r="J154" s="544"/>
      <c r="K154" s="544"/>
      <c r="L154" s="544"/>
      <c r="M154" s="544"/>
      <c r="N154" s="544"/>
      <c r="O154" s="544"/>
      <c r="P154" s="544"/>
      <c r="Q154" s="544"/>
    </row>
    <row r="155" spans="1:17" x14ac:dyDescent="0.15">
      <c r="A155" s="544"/>
      <c r="B155" s="544"/>
      <c r="C155" s="544"/>
      <c r="D155" s="544"/>
      <c r="E155" s="544"/>
      <c r="F155" s="544"/>
      <c r="G155" s="544"/>
      <c r="H155" s="544"/>
      <c r="I155" s="544"/>
      <c r="J155" s="544"/>
      <c r="K155" s="544"/>
      <c r="L155" s="544"/>
      <c r="M155" s="544"/>
      <c r="N155" s="544"/>
      <c r="O155" s="544"/>
      <c r="P155" s="544"/>
      <c r="Q155" s="544"/>
    </row>
    <row r="156" spans="1:17" x14ac:dyDescent="0.15">
      <c r="A156" s="544"/>
      <c r="B156" s="544"/>
      <c r="C156" s="544"/>
      <c r="D156" s="544"/>
      <c r="E156" s="544"/>
      <c r="F156" s="544"/>
      <c r="G156" s="544"/>
      <c r="H156" s="544"/>
      <c r="I156" s="544"/>
      <c r="J156" s="544"/>
      <c r="K156" s="544"/>
      <c r="L156" s="544"/>
      <c r="M156" s="544"/>
      <c r="N156" s="544"/>
      <c r="O156" s="544"/>
      <c r="P156" s="544"/>
      <c r="Q156" s="544"/>
    </row>
    <row r="157" spans="1:17" x14ac:dyDescent="0.15">
      <c r="A157" s="544"/>
      <c r="B157" s="544"/>
      <c r="C157" s="544"/>
      <c r="D157" s="544"/>
      <c r="E157" s="544"/>
      <c r="F157" s="544"/>
      <c r="G157" s="544"/>
      <c r="H157" s="544"/>
      <c r="I157" s="544"/>
      <c r="J157" s="544"/>
      <c r="K157" s="544"/>
      <c r="L157" s="544"/>
      <c r="M157" s="544"/>
      <c r="N157" s="544"/>
      <c r="O157" s="544"/>
      <c r="P157" s="544"/>
      <c r="Q157" s="544"/>
    </row>
    <row r="158" spans="1:17" x14ac:dyDescent="0.15">
      <c r="A158" s="544"/>
      <c r="B158" s="544"/>
      <c r="C158" s="544"/>
      <c r="D158" s="544"/>
      <c r="E158" s="544"/>
      <c r="F158" s="544"/>
      <c r="G158" s="544"/>
      <c r="H158" s="544"/>
      <c r="I158" s="544"/>
      <c r="J158" s="544"/>
      <c r="K158" s="544"/>
      <c r="L158" s="544"/>
      <c r="M158" s="544"/>
      <c r="N158" s="544"/>
      <c r="O158" s="544"/>
      <c r="P158" s="544"/>
      <c r="Q158" s="544"/>
    </row>
    <row r="159" spans="1:17" x14ac:dyDescent="0.15">
      <c r="A159" s="544"/>
      <c r="B159" s="544"/>
      <c r="C159" s="544"/>
      <c r="D159" s="544"/>
      <c r="E159" s="544"/>
      <c r="F159" s="544"/>
      <c r="G159" s="544"/>
      <c r="H159" s="544"/>
      <c r="I159" s="544"/>
      <c r="J159" s="544"/>
      <c r="K159" s="544"/>
      <c r="L159" s="544"/>
      <c r="M159" s="544"/>
      <c r="N159" s="544"/>
      <c r="O159" s="544"/>
      <c r="P159" s="544"/>
      <c r="Q159" s="544"/>
    </row>
    <row r="160" spans="1:17" x14ac:dyDescent="0.15">
      <c r="A160" s="544"/>
      <c r="B160" s="544"/>
      <c r="C160" s="544"/>
      <c r="D160" s="544"/>
      <c r="E160" s="544"/>
      <c r="F160" s="544"/>
      <c r="G160" s="544"/>
      <c r="H160" s="544"/>
      <c r="I160" s="544"/>
      <c r="J160" s="544"/>
      <c r="K160" s="544"/>
      <c r="L160" s="544"/>
      <c r="M160" s="544"/>
      <c r="N160" s="544"/>
      <c r="O160" s="544"/>
      <c r="P160" s="544"/>
      <c r="Q160" s="544"/>
    </row>
    <row r="161" spans="1:17" x14ac:dyDescent="0.15">
      <c r="A161" s="544"/>
      <c r="B161" s="544"/>
      <c r="C161" s="544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</row>
    <row r="162" spans="1:17" x14ac:dyDescent="0.15">
      <c r="A162" s="544"/>
      <c r="B162" s="544"/>
      <c r="C162" s="544"/>
      <c r="D162" s="544"/>
      <c r="E162" s="544"/>
      <c r="F162" s="544"/>
      <c r="G162" s="544"/>
      <c r="H162" s="544"/>
      <c r="I162" s="544"/>
      <c r="J162" s="544"/>
      <c r="K162" s="544"/>
      <c r="L162" s="544"/>
      <c r="M162" s="544"/>
      <c r="N162" s="544"/>
      <c r="O162" s="544"/>
      <c r="P162" s="544"/>
      <c r="Q162" s="544"/>
    </row>
    <row r="163" spans="1:17" x14ac:dyDescent="0.15">
      <c r="A163" s="544"/>
      <c r="B163" s="544"/>
      <c r="C163" s="544"/>
      <c r="D163" s="544"/>
      <c r="E163" s="544"/>
      <c r="F163" s="544"/>
      <c r="G163" s="544"/>
      <c r="H163" s="544"/>
      <c r="I163" s="544"/>
      <c r="J163" s="544"/>
      <c r="K163" s="544"/>
      <c r="L163" s="544"/>
      <c r="M163" s="544"/>
      <c r="N163" s="544"/>
      <c r="O163" s="544"/>
      <c r="P163" s="544"/>
      <c r="Q163" s="544"/>
    </row>
    <row r="164" spans="1:17" x14ac:dyDescent="0.15">
      <c r="A164" s="544"/>
      <c r="B164" s="544"/>
      <c r="C164" s="544"/>
      <c r="D164" s="544"/>
      <c r="E164" s="544"/>
      <c r="F164" s="544"/>
      <c r="G164" s="544"/>
      <c r="H164" s="544"/>
      <c r="I164" s="544"/>
      <c r="J164" s="544"/>
      <c r="K164" s="544"/>
      <c r="L164" s="544"/>
      <c r="M164" s="544"/>
      <c r="N164" s="544"/>
      <c r="O164" s="544"/>
      <c r="P164" s="544"/>
      <c r="Q164" s="544"/>
    </row>
    <row r="165" spans="1:17" x14ac:dyDescent="0.15">
      <c r="A165" s="544"/>
      <c r="B165" s="544"/>
      <c r="C165" s="544"/>
      <c r="D165" s="544"/>
      <c r="E165" s="544"/>
      <c r="F165" s="544"/>
      <c r="G165" s="544"/>
      <c r="H165" s="544"/>
      <c r="I165" s="544"/>
      <c r="J165" s="544"/>
      <c r="K165" s="544"/>
      <c r="L165" s="544"/>
      <c r="M165" s="544"/>
      <c r="N165" s="544"/>
      <c r="O165" s="544"/>
      <c r="P165" s="544"/>
      <c r="Q165" s="544"/>
    </row>
    <row r="166" spans="1:17" x14ac:dyDescent="0.15">
      <c r="A166" s="544"/>
      <c r="B166" s="544"/>
      <c r="C166" s="544"/>
      <c r="D166" s="544"/>
      <c r="E166" s="544"/>
      <c r="F166" s="544"/>
      <c r="G166" s="544"/>
      <c r="H166" s="544"/>
      <c r="I166" s="544"/>
      <c r="J166" s="544"/>
      <c r="K166" s="544"/>
      <c r="L166" s="544"/>
      <c r="M166" s="544"/>
      <c r="N166" s="544"/>
      <c r="O166" s="544"/>
      <c r="P166" s="544"/>
      <c r="Q166" s="544"/>
    </row>
    <row r="167" spans="1:17" x14ac:dyDescent="0.15">
      <c r="A167" s="544"/>
      <c r="B167" s="544"/>
      <c r="C167" s="544"/>
      <c r="D167" s="544"/>
      <c r="E167" s="544"/>
      <c r="F167" s="544"/>
      <c r="G167" s="544"/>
      <c r="H167" s="544"/>
      <c r="I167" s="544"/>
      <c r="J167" s="544"/>
      <c r="K167" s="544"/>
      <c r="L167" s="544"/>
      <c r="M167" s="544"/>
      <c r="N167" s="544"/>
      <c r="O167" s="544"/>
      <c r="P167" s="544"/>
      <c r="Q167" s="544"/>
    </row>
    <row r="168" spans="1:17" x14ac:dyDescent="0.15">
      <c r="A168" s="544"/>
      <c r="B168" s="544"/>
      <c r="C168" s="544"/>
      <c r="D168" s="544"/>
      <c r="E168" s="544"/>
      <c r="F168" s="544"/>
      <c r="G168" s="544"/>
      <c r="H168" s="544"/>
      <c r="I168" s="544"/>
      <c r="J168" s="544"/>
      <c r="K168" s="544"/>
      <c r="L168" s="544"/>
      <c r="M168" s="544"/>
      <c r="N168" s="544"/>
      <c r="O168" s="544"/>
      <c r="P168" s="544"/>
      <c r="Q168" s="544"/>
    </row>
    <row r="169" spans="1:17" x14ac:dyDescent="0.15">
      <c r="A169" s="544"/>
      <c r="B169" s="544"/>
      <c r="C169" s="544"/>
      <c r="D169" s="544"/>
      <c r="E169" s="544"/>
      <c r="F169" s="544"/>
      <c r="G169" s="544"/>
      <c r="H169" s="544"/>
      <c r="I169" s="544"/>
      <c r="J169" s="544"/>
      <c r="K169" s="544"/>
      <c r="L169" s="544"/>
      <c r="M169" s="544"/>
      <c r="N169" s="544"/>
      <c r="O169" s="544"/>
      <c r="P169" s="544"/>
      <c r="Q169" s="544"/>
    </row>
    <row r="170" spans="1:17" x14ac:dyDescent="0.15">
      <c r="A170" s="544"/>
      <c r="B170" s="544"/>
      <c r="C170" s="544"/>
      <c r="D170" s="544"/>
      <c r="E170" s="544"/>
      <c r="F170" s="544"/>
      <c r="G170" s="544"/>
      <c r="H170" s="544"/>
      <c r="I170" s="544"/>
      <c r="J170" s="544"/>
      <c r="K170" s="544"/>
      <c r="L170" s="544"/>
      <c r="M170" s="544"/>
      <c r="N170" s="544"/>
      <c r="O170" s="544"/>
      <c r="P170" s="544"/>
      <c r="Q170" s="544"/>
    </row>
    <row r="171" spans="1:17" x14ac:dyDescent="0.15">
      <c r="A171" s="544"/>
      <c r="B171" s="544"/>
      <c r="C171" s="544"/>
      <c r="D171" s="544"/>
      <c r="E171" s="544"/>
      <c r="F171" s="544"/>
      <c r="G171" s="544"/>
      <c r="H171" s="544"/>
      <c r="I171" s="544"/>
      <c r="J171" s="544"/>
      <c r="K171" s="544"/>
      <c r="L171" s="544"/>
      <c r="M171" s="544"/>
      <c r="N171" s="544"/>
      <c r="O171" s="544"/>
      <c r="P171" s="544"/>
      <c r="Q171" s="544"/>
    </row>
    <row r="172" spans="1:17" x14ac:dyDescent="0.15">
      <c r="A172" s="544"/>
      <c r="B172" s="544"/>
      <c r="C172" s="544"/>
      <c r="D172" s="544"/>
      <c r="E172" s="544"/>
      <c r="F172" s="544"/>
      <c r="G172" s="544"/>
      <c r="H172" s="544"/>
      <c r="I172" s="544"/>
      <c r="J172" s="544"/>
      <c r="K172" s="544"/>
      <c r="L172" s="544"/>
      <c r="M172" s="544"/>
      <c r="N172" s="544"/>
      <c r="O172" s="544"/>
      <c r="P172" s="544"/>
      <c r="Q172" s="544"/>
    </row>
    <row r="173" spans="1:17" x14ac:dyDescent="0.15">
      <c r="A173" s="544"/>
      <c r="B173" s="544"/>
      <c r="C173" s="544"/>
      <c r="D173" s="544"/>
      <c r="E173" s="544"/>
      <c r="F173" s="544"/>
      <c r="G173" s="544"/>
      <c r="H173" s="544"/>
      <c r="I173" s="544"/>
      <c r="J173" s="544"/>
      <c r="K173" s="544"/>
      <c r="L173" s="544"/>
      <c r="M173" s="544"/>
      <c r="N173" s="544"/>
      <c r="O173" s="544"/>
      <c r="P173" s="544"/>
      <c r="Q173" s="544"/>
    </row>
    <row r="174" spans="1:17" x14ac:dyDescent="0.15">
      <c r="A174" s="544"/>
      <c r="B174" s="544"/>
      <c r="C174" s="544"/>
      <c r="D174" s="544"/>
      <c r="E174" s="544"/>
      <c r="F174" s="544"/>
      <c r="G174" s="544"/>
      <c r="H174" s="544"/>
      <c r="I174" s="544"/>
      <c r="J174" s="544"/>
      <c r="K174" s="544"/>
      <c r="L174" s="544"/>
      <c r="M174" s="544"/>
      <c r="N174" s="544"/>
      <c r="O174" s="544"/>
      <c r="P174" s="544"/>
      <c r="Q174" s="544"/>
    </row>
    <row r="175" spans="1:17" x14ac:dyDescent="0.15">
      <c r="A175" s="544"/>
      <c r="B175" s="544"/>
      <c r="C175" s="544"/>
      <c r="D175" s="544"/>
      <c r="E175" s="544"/>
      <c r="F175" s="544"/>
      <c r="G175" s="544"/>
      <c r="H175" s="544"/>
      <c r="I175" s="544"/>
      <c r="J175" s="544"/>
      <c r="K175" s="544"/>
      <c r="L175" s="544"/>
      <c r="M175" s="544"/>
      <c r="N175" s="544"/>
      <c r="O175" s="544"/>
      <c r="P175" s="544"/>
      <c r="Q175" s="544"/>
    </row>
    <row r="176" spans="1:17" x14ac:dyDescent="0.15">
      <c r="A176" s="544"/>
      <c r="B176" s="544"/>
      <c r="C176" s="544"/>
      <c r="D176" s="544"/>
      <c r="E176" s="544"/>
      <c r="F176" s="544"/>
      <c r="G176" s="544"/>
      <c r="H176" s="544"/>
      <c r="I176" s="544"/>
      <c r="J176" s="544"/>
      <c r="K176" s="544"/>
      <c r="L176" s="544"/>
      <c r="M176" s="544"/>
      <c r="N176" s="544"/>
      <c r="O176" s="544"/>
      <c r="P176" s="544"/>
      <c r="Q176" s="544"/>
    </row>
    <row r="177" spans="1:17" x14ac:dyDescent="0.15">
      <c r="A177" s="544"/>
      <c r="B177" s="544"/>
      <c r="C177" s="544"/>
      <c r="D177" s="544"/>
      <c r="E177" s="544"/>
      <c r="F177" s="544"/>
      <c r="G177" s="544"/>
      <c r="H177" s="544"/>
      <c r="I177" s="544"/>
      <c r="J177" s="544"/>
      <c r="K177" s="544"/>
      <c r="L177" s="544"/>
      <c r="M177" s="544"/>
      <c r="N177" s="544"/>
      <c r="O177" s="544"/>
      <c r="P177" s="544"/>
      <c r="Q177" s="544"/>
    </row>
    <row r="178" spans="1:17" x14ac:dyDescent="0.15">
      <c r="A178" s="544"/>
      <c r="B178" s="544"/>
      <c r="C178" s="544"/>
      <c r="D178" s="544"/>
      <c r="E178" s="544"/>
      <c r="F178" s="544"/>
      <c r="G178" s="544"/>
      <c r="H178" s="544"/>
      <c r="I178" s="544"/>
      <c r="J178" s="544"/>
      <c r="K178" s="544"/>
      <c r="L178" s="544"/>
      <c r="M178" s="544"/>
      <c r="N178" s="544"/>
      <c r="O178" s="544"/>
      <c r="P178" s="544"/>
      <c r="Q178" s="544"/>
    </row>
    <row r="179" spans="1:17" x14ac:dyDescent="0.15">
      <c r="A179" s="544"/>
      <c r="B179" s="544"/>
      <c r="C179" s="544"/>
      <c r="D179" s="544"/>
      <c r="E179" s="544"/>
      <c r="F179" s="544"/>
      <c r="G179" s="544"/>
      <c r="H179" s="544"/>
      <c r="I179" s="544"/>
      <c r="J179" s="544"/>
      <c r="K179" s="544"/>
      <c r="L179" s="544"/>
      <c r="M179" s="544"/>
      <c r="N179" s="544"/>
      <c r="O179" s="544"/>
      <c r="P179" s="544"/>
      <c r="Q179" s="544"/>
    </row>
    <row r="180" spans="1:17" x14ac:dyDescent="0.15">
      <c r="A180" s="544"/>
      <c r="B180" s="544"/>
      <c r="C180" s="544"/>
      <c r="D180" s="544"/>
      <c r="E180" s="544"/>
      <c r="F180" s="544"/>
      <c r="G180" s="544"/>
      <c r="H180" s="544"/>
      <c r="I180" s="544"/>
      <c r="J180" s="544"/>
      <c r="K180" s="544"/>
      <c r="L180" s="544"/>
      <c r="M180" s="544"/>
      <c r="N180" s="544"/>
      <c r="O180" s="544"/>
      <c r="P180" s="544"/>
      <c r="Q180" s="544"/>
    </row>
    <row r="181" spans="1:17" x14ac:dyDescent="0.15">
      <c r="A181" s="544"/>
      <c r="B181" s="544"/>
      <c r="C181" s="544"/>
      <c r="D181" s="544"/>
      <c r="E181" s="544"/>
      <c r="F181" s="544"/>
      <c r="G181" s="544"/>
      <c r="H181" s="544"/>
      <c r="I181" s="544"/>
      <c r="J181" s="544"/>
      <c r="K181" s="544"/>
      <c r="L181" s="544"/>
      <c r="M181" s="544"/>
      <c r="N181" s="544"/>
      <c r="O181" s="544"/>
      <c r="P181" s="544"/>
      <c r="Q181" s="544"/>
    </row>
    <row r="182" spans="1:17" x14ac:dyDescent="0.15">
      <c r="A182" s="544"/>
      <c r="B182" s="544"/>
      <c r="C182" s="544"/>
      <c r="D182" s="544"/>
      <c r="E182" s="544"/>
      <c r="F182" s="544"/>
      <c r="G182" s="544"/>
      <c r="H182" s="544"/>
      <c r="I182" s="544"/>
      <c r="J182" s="544"/>
      <c r="K182" s="544"/>
      <c r="L182" s="544"/>
      <c r="M182" s="544"/>
      <c r="N182" s="544"/>
      <c r="O182" s="544"/>
      <c r="P182" s="544"/>
      <c r="Q182" s="544"/>
    </row>
    <row r="183" spans="1:17" x14ac:dyDescent="0.15">
      <c r="A183" s="544"/>
      <c r="B183" s="544"/>
      <c r="C183" s="544"/>
      <c r="D183" s="544"/>
      <c r="E183" s="544"/>
      <c r="F183" s="544"/>
      <c r="G183" s="544"/>
      <c r="H183" s="544"/>
      <c r="I183" s="544"/>
      <c r="J183" s="544"/>
      <c r="K183" s="544"/>
      <c r="L183" s="544"/>
      <c r="M183" s="544"/>
      <c r="N183" s="544"/>
      <c r="O183" s="544"/>
      <c r="P183" s="544"/>
      <c r="Q183" s="544"/>
    </row>
    <row r="184" spans="1:17" x14ac:dyDescent="0.15">
      <c r="A184" s="544"/>
      <c r="B184" s="544"/>
      <c r="C184" s="544"/>
      <c r="D184" s="544"/>
      <c r="E184" s="544"/>
      <c r="F184" s="544"/>
      <c r="G184" s="544"/>
      <c r="H184" s="544"/>
      <c r="I184" s="544"/>
      <c r="J184" s="544"/>
      <c r="K184" s="544"/>
      <c r="L184" s="544"/>
      <c r="M184" s="544"/>
      <c r="N184" s="544"/>
      <c r="O184" s="544"/>
      <c r="P184" s="544"/>
      <c r="Q184" s="544"/>
    </row>
    <row r="185" spans="1:17" x14ac:dyDescent="0.15">
      <c r="A185" s="544"/>
      <c r="B185" s="544"/>
      <c r="C185" s="544"/>
      <c r="D185" s="544"/>
      <c r="E185" s="544"/>
      <c r="F185" s="544"/>
      <c r="G185" s="544"/>
      <c r="H185" s="544"/>
      <c r="I185" s="544"/>
      <c r="J185" s="544"/>
      <c r="K185" s="544"/>
      <c r="L185" s="544"/>
      <c r="M185" s="544"/>
      <c r="N185" s="544"/>
      <c r="O185" s="544"/>
      <c r="P185" s="544"/>
      <c r="Q185" s="544"/>
    </row>
    <row r="186" spans="1:17" x14ac:dyDescent="0.15">
      <c r="A186" s="544"/>
      <c r="B186" s="544"/>
      <c r="C186" s="544"/>
      <c r="D186" s="544"/>
      <c r="E186" s="544"/>
      <c r="F186" s="544"/>
      <c r="G186" s="544"/>
      <c r="H186" s="544"/>
      <c r="I186" s="544"/>
      <c r="J186" s="544"/>
      <c r="K186" s="544"/>
      <c r="L186" s="544"/>
      <c r="M186" s="544"/>
      <c r="N186" s="544"/>
      <c r="O186" s="544"/>
      <c r="P186" s="544"/>
      <c r="Q186" s="544"/>
    </row>
    <row r="187" spans="1:17" x14ac:dyDescent="0.15">
      <c r="A187" s="544"/>
      <c r="B187" s="544"/>
      <c r="C187" s="544"/>
      <c r="D187" s="544"/>
      <c r="E187" s="544"/>
      <c r="F187" s="544"/>
      <c r="G187" s="544"/>
      <c r="H187" s="544"/>
      <c r="I187" s="544"/>
      <c r="J187" s="544"/>
      <c r="K187" s="544"/>
      <c r="L187" s="544"/>
      <c r="M187" s="544"/>
      <c r="N187" s="544"/>
      <c r="O187" s="544"/>
      <c r="P187" s="544"/>
      <c r="Q187" s="544"/>
    </row>
    <row r="188" spans="1:17" x14ac:dyDescent="0.15">
      <c r="A188" s="544"/>
      <c r="B188" s="544"/>
      <c r="C188" s="544"/>
      <c r="D188" s="544"/>
      <c r="E188" s="544"/>
      <c r="F188" s="544"/>
      <c r="G188" s="544"/>
      <c r="H188" s="544"/>
      <c r="I188" s="544"/>
      <c r="J188" s="544"/>
      <c r="K188" s="544"/>
      <c r="L188" s="544"/>
      <c r="M188" s="544"/>
      <c r="N188" s="544"/>
      <c r="O188" s="544"/>
      <c r="P188" s="544"/>
      <c r="Q188" s="544"/>
    </row>
    <row r="189" spans="1:17" x14ac:dyDescent="0.15">
      <c r="A189" s="544"/>
      <c r="B189" s="544"/>
      <c r="C189" s="544"/>
      <c r="D189" s="544"/>
      <c r="E189" s="544"/>
      <c r="F189" s="544"/>
      <c r="G189" s="544"/>
      <c r="H189" s="544"/>
      <c r="I189" s="544"/>
      <c r="J189" s="544"/>
      <c r="K189" s="544"/>
      <c r="L189" s="544"/>
      <c r="M189" s="544"/>
      <c r="N189" s="544"/>
      <c r="O189" s="544"/>
      <c r="P189" s="544"/>
      <c r="Q189" s="544"/>
    </row>
    <row r="190" spans="1:17" x14ac:dyDescent="0.15">
      <c r="A190" s="544"/>
      <c r="B190" s="544"/>
      <c r="C190" s="544"/>
      <c r="D190" s="544"/>
      <c r="E190" s="544"/>
      <c r="F190" s="544"/>
      <c r="G190" s="544"/>
      <c r="H190" s="544"/>
      <c r="I190" s="544"/>
      <c r="J190" s="544"/>
      <c r="K190" s="544"/>
      <c r="L190" s="544"/>
      <c r="M190" s="544"/>
      <c r="N190" s="544"/>
      <c r="O190" s="544"/>
      <c r="P190" s="544"/>
      <c r="Q190" s="544"/>
    </row>
    <row r="191" spans="1:17" x14ac:dyDescent="0.15">
      <c r="A191" s="544"/>
      <c r="B191" s="544"/>
      <c r="C191" s="544"/>
      <c r="D191" s="544"/>
      <c r="E191" s="544"/>
      <c r="F191" s="544"/>
      <c r="G191" s="544"/>
      <c r="H191" s="544"/>
      <c r="I191" s="544"/>
      <c r="J191" s="544"/>
      <c r="K191" s="544"/>
      <c r="L191" s="544"/>
      <c r="M191" s="544"/>
      <c r="N191" s="544"/>
      <c r="O191" s="544"/>
      <c r="P191" s="544"/>
      <c r="Q191" s="544"/>
    </row>
    <row r="192" spans="1:17" x14ac:dyDescent="0.15">
      <c r="A192" s="544"/>
      <c r="B192" s="544"/>
      <c r="C192" s="544"/>
      <c r="D192" s="544"/>
      <c r="E192" s="544"/>
      <c r="F192" s="544"/>
      <c r="G192" s="544"/>
      <c r="H192" s="544"/>
      <c r="I192" s="544"/>
      <c r="J192" s="544"/>
      <c r="K192" s="544"/>
      <c r="L192" s="544"/>
      <c r="M192" s="544"/>
      <c r="N192" s="544"/>
      <c r="O192" s="544"/>
      <c r="P192" s="544"/>
      <c r="Q192" s="544"/>
    </row>
    <row r="193" spans="1:17" x14ac:dyDescent="0.15">
      <c r="A193" s="544"/>
      <c r="B193" s="544"/>
      <c r="C193" s="544"/>
      <c r="D193" s="544"/>
      <c r="E193" s="544"/>
      <c r="F193" s="544"/>
      <c r="G193" s="544"/>
      <c r="H193" s="544"/>
      <c r="I193" s="544"/>
      <c r="J193" s="544"/>
      <c r="K193" s="544"/>
      <c r="L193" s="544"/>
      <c r="M193" s="544"/>
      <c r="N193" s="544"/>
      <c r="O193" s="544"/>
      <c r="P193" s="544"/>
      <c r="Q193" s="544"/>
    </row>
    <row r="194" spans="1:17" x14ac:dyDescent="0.15">
      <c r="A194" s="544"/>
      <c r="B194" s="544"/>
      <c r="C194" s="544"/>
      <c r="D194" s="544"/>
      <c r="E194" s="544"/>
      <c r="F194" s="544"/>
      <c r="G194" s="544"/>
      <c r="H194" s="544"/>
      <c r="I194" s="544"/>
      <c r="J194" s="544"/>
      <c r="K194" s="544"/>
      <c r="L194" s="544"/>
      <c r="M194" s="544"/>
      <c r="N194" s="544"/>
      <c r="O194" s="544"/>
      <c r="P194" s="544"/>
      <c r="Q194" s="544"/>
    </row>
    <row r="195" spans="1:17" x14ac:dyDescent="0.15">
      <c r="A195" s="544"/>
      <c r="B195" s="544"/>
      <c r="C195" s="544"/>
      <c r="D195" s="544"/>
      <c r="E195" s="544"/>
      <c r="F195" s="544"/>
      <c r="G195" s="544"/>
      <c r="H195" s="544"/>
      <c r="I195" s="544"/>
      <c r="J195" s="544"/>
      <c r="K195" s="544"/>
      <c r="L195" s="544"/>
      <c r="M195" s="544"/>
      <c r="N195" s="544"/>
      <c r="O195" s="544"/>
      <c r="P195" s="544"/>
      <c r="Q195" s="544"/>
    </row>
    <row r="196" spans="1:17" x14ac:dyDescent="0.15">
      <c r="A196" s="544"/>
      <c r="B196" s="544"/>
      <c r="C196" s="544"/>
      <c r="D196" s="544"/>
      <c r="E196" s="544"/>
      <c r="F196" s="544"/>
      <c r="G196" s="544"/>
      <c r="H196" s="544"/>
      <c r="I196" s="544"/>
      <c r="J196" s="544"/>
      <c r="K196" s="544"/>
      <c r="L196" s="544"/>
      <c r="M196" s="544"/>
      <c r="N196" s="544"/>
      <c r="O196" s="544"/>
      <c r="P196" s="544"/>
      <c r="Q196" s="544"/>
    </row>
    <row r="197" spans="1:17" x14ac:dyDescent="0.15">
      <c r="A197" s="544"/>
      <c r="B197" s="544"/>
      <c r="C197" s="544"/>
      <c r="D197" s="544"/>
      <c r="E197" s="544"/>
      <c r="F197" s="544"/>
      <c r="G197" s="544"/>
      <c r="H197" s="544"/>
      <c r="I197" s="544"/>
      <c r="J197" s="544"/>
      <c r="K197" s="544"/>
      <c r="L197" s="544"/>
      <c r="M197" s="544"/>
      <c r="N197" s="544"/>
      <c r="O197" s="544"/>
      <c r="P197" s="544"/>
      <c r="Q197" s="544"/>
    </row>
    <row r="198" spans="1:17" x14ac:dyDescent="0.15">
      <c r="A198" s="544"/>
      <c r="B198" s="544"/>
      <c r="C198" s="544"/>
      <c r="D198" s="544"/>
      <c r="E198" s="544"/>
      <c r="F198" s="544"/>
      <c r="G198" s="544"/>
      <c r="H198" s="544"/>
      <c r="I198" s="544"/>
      <c r="J198" s="544"/>
      <c r="K198" s="544"/>
      <c r="L198" s="544"/>
      <c r="M198" s="544"/>
      <c r="N198" s="544"/>
      <c r="O198" s="544"/>
      <c r="P198" s="544"/>
      <c r="Q198" s="544"/>
    </row>
    <row r="199" spans="1:17" x14ac:dyDescent="0.15">
      <c r="A199" s="544"/>
      <c r="B199" s="544"/>
      <c r="C199" s="544"/>
      <c r="D199" s="544"/>
      <c r="E199" s="544"/>
      <c r="F199" s="544"/>
      <c r="G199" s="544"/>
      <c r="H199" s="544"/>
      <c r="I199" s="544"/>
      <c r="J199" s="544"/>
      <c r="K199" s="544"/>
      <c r="L199" s="544"/>
      <c r="M199" s="544"/>
      <c r="N199" s="544"/>
      <c r="O199" s="544"/>
      <c r="P199" s="544"/>
      <c r="Q199" s="544"/>
    </row>
    <row r="200" spans="1:17" x14ac:dyDescent="0.15">
      <c r="A200" s="544"/>
      <c r="B200" s="544"/>
      <c r="C200" s="544"/>
      <c r="D200" s="544"/>
      <c r="E200" s="544"/>
      <c r="F200" s="544"/>
      <c r="G200" s="544"/>
      <c r="H200" s="544"/>
      <c r="I200" s="544"/>
      <c r="J200" s="544"/>
      <c r="K200" s="544"/>
      <c r="L200" s="544"/>
      <c r="M200" s="544"/>
      <c r="N200" s="544"/>
      <c r="O200" s="544"/>
      <c r="P200" s="544"/>
      <c r="Q200" s="544"/>
    </row>
    <row r="201" spans="1:17" x14ac:dyDescent="0.15">
      <c r="A201" s="544"/>
      <c r="B201" s="544"/>
      <c r="C201" s="544"/>
      <c r="D201" s="544"/>
      <c r="E201" s="544"/>
      <c r="F201" s="544"/>
      <c r="G201" s="544"/>
      <c r="H201" s="544"/>
      <c r="I201" s="544"/>
      <c r="J201" s="544"/>
      <c r="K201" s="544"/>
      <c r="L201" s="544"/>
      <c r="M201" s="544"/>
      <c r="N201" s="544"/>
      <c r="O201" s="544"/>
      <c r="P201" s="544"/>
      <c r="Q201" s="544"/>
    </row>
    <row r="202" spans="1:17" x14ac:dyDescent="0.15">
      <c r="A202" s="544"/>
      <c r="B202" s="544"/>
      <c r="C202" s="544"/>
      <c r="D202" s="544"/>
      <c r="E202" s="544"/>
      <c r="F202" s="544"/>
      <c r="G202" s="544"/>
      <c r="H202" s="544"/>
      <c r="I202" s="544"/>
      <c r="J202" s="544"/>
      <c r="K202" s="544"/>
      <c r="L202" s="544"/>
      <c r="M202" s="544"/>
      <c r="N202" s="544"/>
      <c r="O202" s="544"/>
      <c r="P202" s="544"/>
      <c r="Q202" s="544"/>
    </row>
    <row r="203" spans="1:17" x14ac:dyDescent="0.15">
      <c r="A203" s="544"/>
      <c r="B203" s="544"/>
      <c r="C203" s="544"/>
      <c r="D203" s="544"/>
      <c r="E203" s="544"/>
      <c r="F203" s="544"/>
      <c r="G203" s="544"/>
      <c r="H203" s="544"/>
      <c r="I203" s="544"/>
      <c r="J203" s="544"/>
      <c r="K203" s="544"/>
      <c r="L203" s="544"/>
      <c r="M203" s="544"/>
      <c r="N203" s="544"/>
      <c r="O203" s="544"/>
      <c r="P203" s="544"/>
      <c r="Q203" s="544"/>
    </row>
    <row r="204" spans="1:17" x14ac:dyDescent="0.15">
      <c r="A204" s="544"/>
      <c r="B204" s="544"/>
      <c r="C204" s="544"/>
      <c r="D204" s="544"/>
      <c r="E204" s="544"/>
      <c r="F204" s="544"/>
      <c r="G204" s="544"/>
      <c r="H204" s="544"/>
      <c r="I204" s="544"/>
      <c r="J204" s="544"/>
      <c r="K204" s="544"/>
      <c r="L204" s="544"/>
      <c r="M204" s="544"/>
      <c r="N204" s="544"/>
      <c r="O204" s="544"/>
      <c r="P204" s="544"/>
      <c r="Q204" s="544"/>
    </row>
    <row r="205" spans="1:17" x14ac:dyDescent="0.15">
      <c r="A205" s="544"/>
      <c r="B205" s="544"/>
      <c r="C205" s="544"/>
      <c r="D205" s="544"/>
      <c r="E205" s="544"/>
      <c r="F205" s="544"/>
      <c r="G205" s="544"/>
      <c r="H205" s="544"/>
      <c r="I205" s="544"/>
      <c r="J205" s="544"/>
      <c r="K205" s="544"/>
      <c r="L205" s="544"/>
      <c r="M205" s="544"/>
      <c r="N205" s="544"/>
      <c r="O205" s="544"/>
      <c r="P205" s="544"/>
      <c r="Q205" s="544"/>
    </row>
    <row r="206" spans="1:17" x14ac:dyDescent="0.15">
      <c r="A206" s="544"/>
      <c r="B206" s="544"/>
      <c r="C206" s="544"/>
      <c r="D206" s="544"/>
      <c r="E206" s="544"/>
      <c r="F206" s="544"/>
      <c r="G206" s="544"/>
      <c r="H206" s="544"/>
      <c r="I206" s="544"/>
      <c r="J206" s="544"/>
      <c r="K206" s="544"/>
      <c r="L206" s="544"/>
      <c r="M206" s="544"/>
      <c r="N206" s="544"/>
      <c r="O206" s="544"/>
      <c r="P206" s="544"/>
      <c r="Q206" s="544"/>
    </row>
    <row r="207" spans="1:17" x14ac:dyDescent="0.15">
      <c r="A207" s="544"/>
      <c r="B207" s="544"/>
      <c r="C207" s="544"/>
      <c r="D207" s="544"/>
      <c r="E207" s="544"/>
      <c r="F207" s="544"/>
      <c r="G207" s="544"/>
      <c r="H207" s="544"/>
      <c r="I207" s="544"/>
      <c r="J207" s="544"/>
      <c r="K207" s="544"/>
      <c r="L207" s="544"/>
      <c r="M207" s="544"/>
      <c r="N207" s="544"/>
      <c r="O207" s="544"/>
      <c r="P207" s="544"/>
      <c r="Q207" s="544"/>
    </row>
    <row r="208" spans="1:17" x14ac:dyDescent="0.15">
      <c r="A208" s="544"/>
      <c r="B208" s="544"/>
      <c r="C208" s="544"/>
      <c r="D208" s="544"/>
      <c r="E208" s="544"/>
      <c r="F208" s="544"/>
      <c r="G208" s="544"/>
      <c r="H208" s="544"/>
      <c r="I208" s="544"/>
      <c r="J208" s="544"/>
      <c r="K208" s="544"/>
      <c r="L208" s="544"/>
      <c r="M208" s="544"/>
      <c r="N208" s="544"/>
      <c r="O208" s="544"/>
      <c r="P208" s="544"/>
      <c r="Q208" s="544"/>
    </row>
    <row r="209" spans="1:17" x14ac:dyDescent="0.15">
      <c r="A209" s="544"/>
      <c r="B209" s="544"/>
      <c r="C209" s="544"/>
      <c r="D209" s="544"/>
      <c r="E209" s="544"/>
      <c r="F209" s="544"/>
      <c r="G209" s="544"/>
      <c r="H209" s="544"/>
      <c r="I209" s="544"/>
      <c r="J209" s="544"/>
      <c r="K209" s="544"/>
      <c r="L209" s="544"/>
      <c r="M209" s="544"/>
      <c r="N209" s="544"/>
      <c r="O209" s="544"/>
      <c r="P209" s="544"/>
      <c r="Q209" s="544"/>
    </row>
    <row r="210" spans="1:17" x14ac:dyDescent="0.15">
      <c r="A210" s="544"/>
      <c r="B210" s="544"/>
      <c r="C210" s="544"/>
      <c r="D210" s="544"/>
      <c r="E210" s="544"/>
      <c r="F210" s="544"/>
      <c r="G210" s="544"/>
      <c r="H210" s="544"/>
      <c r="I210" s="544"/>
      <c r="J210" s="544"/>
      <c r="K210" s="544"/>
      <c r="L210" s="544"/>
      <c r="M210" s="544"/>
      <c r="N210" s="544"/>
      <c r="O210" s="544"/>
      <c r="P210" s="544"/>
      <c r="Q210" s="544"/>
    </row>
    <row r="211" spans="1:17" x14ac:dyDescent="0.15">
      <c r="A211" s="544"/>
      <c r="B211" s="544"/>
      <c r="C211" s="544"/>
      <c r="D211" s="544"/>
      <c r="E211" s="544"/>
      <c r="F211" s="544"/>
      <c r="G211" s="544"/>
      <c r="H211" s="544"/>
      <c r="I211" s="544"/>
      <c r="J211" s="544"/>
      <c r="K211" s="544"/>
      <c r="L211" s="544"/>
      <c r="M211" s="544"/>
      <c r="N211" s="544"/>
      <c r="O211" s="544"/>
      <c r="P211" s="544"/>
      <c r="Q211" s="544"/>
    </row>
    <row r="212" spans="1:17" x14ac:dyDescent="0.15">
      <c r="A212" s="544"/>
      <c r="B212" s="544"/>
      <c r="C212" s="544"/>
      <c r="D212" s="544"/>
      <c r="E212" s="544"/>
      <c r="F212" s="544"/>
      <c r="G212" s="544"/>
      <c r="H212" s="544"/>
      <c r="I212" s="544"/>
      <c r="J212" s="544"/>
      <c r="K212" s="544"/>
      <c r="L212" s="544"/>
      <c r="M212" s="544"/>
      <c r="N212" s="544"/>
      <c r="O212" s="544"/>
      <c r="P212" s="544"/>
      <c r="Q212" s="544"/>
    </row>
    <row r="213" spans="1:17" x14ac:dyDescent="0.15">
      <c r="A213" s="544"/>
      <c r="B213" s="544"/>
      <c r="C213" s="544"/>
      <c r="D213" s="544"/>
      <c r="E213" s="544"/>
      <c r="F213" s="544"/>
      <c r="G213" s="544"/>
      <c r="H213" s="544"/>
      <c r="I213" s="544"/>
      <c r="J213" s="544"/>
      <c r="K213" s="544"/>
      <c r="L213" s="544"/>
      <c r="M213" s="544"/>
      <c r="N213" s="544"/>
      <c r="O213" s="544"/>
      <c r="P213" s="544"/>
      <c r="Q213" s="544"/>
    </row>
    <row r="214" spans="1:17" x14ac:dyDescent="0.15">
      <c r="A214" s="544"/>
      <c r="B214" s="544"/>
      <c r="C214" s="544"/>
      <c r="D214" s="544"/>
      <c r="E214" s="544"/>
      <c r="F214" s="544"/>
      <c r="G214" s="544"/>
      <c r="H214" s="544"/>
      <c r="I214" s="544"/>
      <c r="J214" s="544"/>
      <c r="K214" s="544"/>
      <c r="L214" s="544"/>
      <c r="M214" s="544"/>
      <c r="N214" s="544"/>
      <c r="O214" s="544"/>
      <c r="P214" s="544"/>
      <c r="Q214" s="544"/>
    </row>
    <row r="215" spans="1:17" x14ac:dyDescent="0.15">
      <c r="A215" s="544"/>
      <c r="B215" s="544"/>
      <c r="C215" s="544"/>
      <c r="D215" s="544"/>
      <c r="E215" s="544"/>
      <c r="F215" s="544"/>
      <c r="G215" s="544"/>
      <c r="H215" s="544"/>
      <c r="I215" s="544"/>
      <c r="J215" s="544"/>
      <c r="K215" s="544"/>
      <c r="L215" s="544"/>
      <c r="M215" s="544"/>
      <c r="N215" s="544"/>
      <c r="O215" s="544"/>
      <c r="P215" s="544"/>
      <c r="Q215" s="544"/>
    </row>
    <row r="216" spans="1:17" x14ac:dyDescent="0.15">
      <c r="A216" s="544"/>
      <c r="B216" s="544"/>
      <c r="C216" s="544"/>
      <c r="D216" s="544"/>
      <c r="E216" s="544"/>
      <c r="F216" s="544"/>
      <c r="G216" s="544"/>
      <c r="H216" s="544"/>
      <c r="I216" s="544"/>
      <c r="J216" s="544"/>
      <c r="K216" s="544"/>
      <c r="L216" s="544"/>
      <c r="M216" s="544"/>
      <c r="N216" s="544"/>
      <c r="O216" s="544"/>
      <c r="P216" s="544"/>
      <c r="Q216" s="544"/>
    </row>
    <row r="217" spans="1:17" x14ac:dyDescent="0.15">
      <c r="A217" s="544"/>
      <c r="B217" s="544"/>
      <c r="C217" s="544"/>
      <c r="D217" s="544"/>
      <c r="E217" s="544"/>
      <c r="F217" s="544"/>
      <c r="G217" s="544"/>
      <c r="H217" s="544"/>
      <c r="I217" s="544"/>
      <c r="J217" s="544"/>
      <c r="K217" s="544"/>
      <c r="L217" s="544"/>
      <c r="M217" s="544"/>
      <c r="N217" s="544"/>
      <c r="O217" s="544"/>
      <c r="P217" s="544"/>
      <c r="Q217" s="544"/>
    </row>
    <row r="218" spans="1:17" x14ac:dyDescent="0.15">
      <c r="A218" s="544"/>
      <c r="B218" s="544"/>
      <c r="C218" s="544"/>
      <c r="D218" s="544"/>
      <c r="E218" s="544"/>
      <c r="F218" s="544"/>
      <c r="G218" s="544"/>
      <c r="H218" s="544"/>
      <c r="I218" s="544"/>
      <c r="J218" s="544"/>
      <c r="K218" s="544"/>
      <c r="L218" s="544"/>
      <c r="M218" s="544"/>
      <c r="N218" s="544"/>
      <c r="O218" s="544"/>
      <c r="P218" s="544"/>
      <c r="Q218" s="544"/>
    </row>
    <row r="219" spans="1:17" x14ac:dyDescent="0.15">
      <c r="A219" s="544"/>
      <c r="B219" s="544"/>
      <c r="C219" s="544"/>
      <c r="D219" s="544"/>
      <c r="E219" s="544"/>
      <c r="F219" s="544"/>
      <c r="G219" s="544"/>
      <c r="H219" s="544"/>
      <c r="I219" s="544"/>
      <c r="J219" s="544"/>
      <c r="K219" s="544"/>
      <c r="L219" s="544"/>
      <c r="M219" s="544"/>
      <c r="N219" s="544"/>
      <c r="O219" s="544"/>
      <c r="P219" s="544"/>
      <c r="Q219" s="544"/>
    </row>
    <row r="220" spans="1:17" x14ac:dyDescent="0.15">
      <c r="A220" s="544"/>
      <c r="B220" s="544"/>
      <c r="C220" s="544"/>
      <c r="D220" s="544"/>
      <c r="E220" s="544"/>
      <c r="F220" s="544"/>
      <c r="G220" s="544"/>
      <c r="H220" s="544"/>
      <c r="I220" s="544"/>
      <c r="J220" s="544"/>
      <c r="K220" s="544"/>
      <c r="L220" s="544"/>
      <c r="M220" s="544"/>
      <c r="N220" s="544"/>
      <c r="O220" s="544"/>
      <c r="P220" s="544"/>
      <c r="Q220" s="544"/>
    </row>
    <row r="221" spans="1:17" x14ac:dyDescent="0.15">
      <c r="A221" s="544"/>
      <c r="B221" s="544"/>
      <c r="C221" s="544"/>
      <c r="D221" s="544"/>
      <c r="E221" s="544"/>
      <c r="F221" s="544"/>
      <c r="G221" s="544"/>
      <c r="H221" s="544"/>
      <c r="I221" s="544"/>
      <c r="J221" s="544"/>
      <c r="K221" s="544"/>
      <c r="L221" s="544"/>
      <c r="M221" s="544"/>
      <c r="N221" s="544"/>
      <c r="O221" s="544"/>
      <c r="P221" s="544"/>
      <c r="Q221" s="544"/>
    </row>
    <row r="222" spans="1:17" x14ac:dyDescent="0.15">
      <c r="A222" s="544"/>
      <c r="B222" s="544"/>
      <c r="C222" s="544"/>
      <c r="D222" s="544"/>
      <c r="E222" s="544"/>
      <c r="F222" s="544"/>
      <c r="G222" s="544"/>
      <c r="H222" s="544"/>
      <c r="I222" s="544"/>
      <c r="J222" s="544"/>
      <c r="K222" s="544"/>
      <c r="L222" s="544"/>
      <c r="M222" s="544"/>
      <c r="N222" s="544"/>
      <c r="O222" s="544"/>
      <c r="P222" s="544"/>
      <c r="Q222" s="544"/>
    </row>
    <row r="223" spans="1:17" x14ac:dyDescent="0.15">
      <c r="A223" s="544"/>
      <c r="B223" s="544"/>
      <c r="C223" s="544"/>
      <c r="D223" s="544"/>
      <c r="E223" s="544"/>
      <c r="F223" s="544"/>
      <c r="G223" s="544"/>
      <c r="H223" s="544"/>
      <c r="I223" s="544"/>
      <c r="J223" s="544"/>
      <c r="K223" s="544"/>
      <c r="L223" s="544"/>
      <c r="M223" s="544"/>
      <c r="N223" s="544"/>
      <c r="O223" s="544"/>
      <c r="P223" s="544"/>
      <c r="Q223" s="544"/>
    </row>
    <row r="224" spans="1:17" x14ac:dyDescent="0.15">
      <c r="A224" s="544"/>
      <c r="B224" s="544"/>
      <c r="C224" s="544"/>
      <c r="D224" s="544"/>
      <c r="E224" s="544"/>
      <c r="F224" s="544"/>
      <c r="G224" s="544"/>
      <c r="H224" s="544"/>
      <c r="I224" s="544"/>
      <c r="J224" s="544"/>
      <c r="K224" s="544"/>
      <c r="L224" s="544"/>
      <c r="M224" s="544"/>
      <c r="N224" s="544"/>
      <c r="O224" s="544"/>
      <c r="P224" s="544"/>
      <c r="Q224" s="544"/>
    </row>
    <row r="225" spans="1:17" x14ac:dyDescent="0.15">
      <c r="A225" s="544"/>
      <c r="B225" s="544"/>
      <c r="C225" s="544"/>
      <c r="D225" s="544"/>
      <c r="E225" s="544"/>
      <c r="F225" s="544"/>
      <c r="G225" s="544"/>
      <c r="H225" s="544"/>
      <c r="I225" s="544"/>
      <c r="J225" s="544"/>
      <c r="K225" s="544"/>
      <c r="L225" s="544"/>
      <c r="M225" s="544"/>
      <c r="N225" s="544"/>
      <c r="O225" s="544"/>
      <c r="P225" s="544"/>
      <c r="Q225" s="544"/>
    </row>
    <row r="226" spans="1:17" x14ac:dyDescent="0.15">
      <c r="A226" s="544"/>
      <c r="B226" s="544"/>
      <c r="C226" s="544"/>
      <c r="D226" s="544"/>
      <c r="E226" s="544"/>
      <c r="F226" s="544"/>
      <c r="G226" s="544"/>
      <c r="H226" s="544"/>
      <c r="I226" s="544"/>
      <c r="J226" s="544"/>
      <c r="K226" s="544"/>
      <c r="L226" s="544"/>
      <c r="M226" s="544"/>
      <c r="N226" s="544"/>
      <c r="O226" s="544"/>
      <c r="P226" s="544"/>
      <c r="Q226" s="544"/>
    </row>
    <row r="227" spans="1:17" x14ac:dyDescent="0.15">
      <c r="A227" s="544"/>
      <c r="B227" s="544"/>
      <c r="C227" s="544"/>
      <c r="D227" s="544"/>
      <c r="E227" s="544"/>
      <c r="F227" s="544"/>
      <c r="G227" s="544"/>
      <c r="H227" s="544"/>
      <c r="I227" s="544"/>
      <c r="J227" s="544"/>
      <c r="K227" s="544"/>
      <c r="L227" s="544"/>
      <c r="M227" s="544"/>
      <c r="N227" s="544"/>
      <c r="O227" s="544"/>
      <c r="P227" s="544"/>
      <c r="Q227" s="544"/>
    </row>
    <row r="228" spans="1:17" x14ac:dyDescent="0.15">
      <c r="A228" s="544"/>
      <c r="B228" s="544"/>
      <c r="C228" s="544"/>
      <c r="D228" s="544"/>
      <c r="E228" s="544"/>
      <c r="F228" s="544"/>
      <c r="G228" s="544"/>
      <c r="H228" s="544"/>
      <c r="I228" s="544"/>
      <c r="J228" s="544"/>
      <c r="K228" s="544"/>
      <c r="L228" s="544"/>
      <c r="M228" s="544"/>
      <c r="N228" s="544"/>
      <c r="O228" s="544"/>
      <c r="P228" s="544"/>
      <c r="Q228" s="544"/>
    </row>
    <row r="229" spans="1:17" x14ac:dyDescent="0.15">
      <c r="A229" s="544"/>
      <c r="B229" s="544"/>
      <c r="C229" s="544"/>
      <c r="D229" s="544"/>
      <c r="E229" s="544"/>
      <c r="F229" s="544"/>
      <c r="G229" s="544"/>
      <c r="H229" s="544"/>
      <c r="I229" s="544"/>
      <c r="J229" s="544"/>
      <c r="K229" s="544"/>
      <c r="L229" s="544"/>
      <c r="M229" s="544"/>
      <c r="N229" s="544"/>
      <c r="O229" s="544"/>
      <c r="P229" s="544"/>
      <c r="Q229" s="544"/>
    </row>
    <row r="230" spans="1:17" x14ac:dyDescent="0.15">
      <c r="A230" s="544"/>
      <c r="B230" s="544"/>
      <c r="C230" s="544"/>
      <c r="D230" s="544"/>
      <c r="E230" s="544"/>
      <c r="F230" s="544"/>
      <c r="G230" s="544"/>
      <c r="H230" s="544"/>
      <c r="I230" s="544"/>
      <c r="J230" s="544"/>
      <c r="K230" s="544"/>
      <c r="L230" s="544"/>
      <c r="M230" s="544"/>
      <c r="N230" s="544"/>
      <c r="O230" s="544"/>
      <c r="P230" s="544"/>
      <c r="Q230" s="544"/>
    </row>
    <row r="231" spans="1:17" x14ac:dyDescent="0.15">
      <c r="A231" s="544"/>
      <c r="B231" s="544"/>
      <c r="C231" s="544"/>
      <c r="D231" s="544"/>
      <c r="E231" s="544"/>
      <c r="F231" s="544"/>
      <c r="G231" s="544"/>
      <c r="H231" s="544"/>
      <c r="I231" s="544"/>
      <c r="J231" s="544"/>
      <c r="K231" s="544"/>
      <c r="L231" s="544"/>
      <c r="M231" s="544"/>
      <c r="N231" s="544"/>
      <c r="O231" s="544"/>
      <c r="P231" s="544"/>
      <c r="Q231" s="544"/>
    </row>
    <row r="232" spans="1:17" x14ac:dyDescent="0.15">
      <c r="A232" s="544"/>
      <c r="B232" s="544"/>
      <c r="C232" s="544"/>
      <c r="D232" s="544"/>
      <c r="E232" s="544"/>
      <c r="F232" s="544"/>
      <c r="G232" s="544"/>
      <c r="H232" s="544"/>
      <c r="I232" s="544"/>
      <c r="J232" s="544"/>
      <c r="K232" s="544"/>
      <c r="L232" s="544"/>
      <c r="M232" s="544"/>
      <c r="N232" s="544"/>
      <c r="O232" s="544"/>
      <c r="P232" s="544"/>
      <c r="Q232" s="544"/>
    </row>
    <row r="233" spans="1:17" x14ac:dyDescent="0.15">
      <c r="A233" s="544"/>
      <c r="B233" s="544"/>
      <c r="C233" s="544"/>
      <c r="D233" s="544"/>
      <c r="E233" s="544"/>
      <c r="F233" s="544"/>
      <c r="G233" s="544"/>
      <c r="H233" s="544"/>
      <c r="I233" s="544"/>
      <c r="J233" s="544"/>
      <c r="K233" s="544"/>
      <c r="L233" s="544"/>
      <c r="M233" s="544"/>
      <c r="N233" s="544"/>
      <c r="O233" s="544"/>
      <c r="P233" s="544"/>
      <c r="Q233" s="544"/>
    </row>
    <row r="234" spans="1:17" x14ac:dyDescent="0.15">
      <c r="A234" s="544"/>
      <c r="B234" s="544"/>
      <c r="C234" s="544"/>
      <c r="D234" s="544"/>
      <c r="E234" s="544"/>
      <c r="F234" s="544"/>
      <c r="G234" s="544"/>
      <c r="H234" s="544"/>
      <c r="I234" s="544"/>
      <c r="J234" s="544"/>
      <c r="K234" s="544"/>
      <c r="L234" s="544"/>
      <c r="M234" s="544"/>
      <c r="N234" s="544"/>
      <c r="O234" s="544"/>
      <c r="P234" s="544"/>
      <c r="Q234" s="544"/>
    </row>
    <row r="235" spans="1:17" x14ac:dyDescent="0.15">
      <c r="A235" s="544"/>
      <c r="B235" s="544"/>
      <c r="C235" s="544"/>
      <c r="D235" s="544"/>
      <c r="E235" s="544"/>
      <c r="F235" s="544"/>
      <c r="G235" s="544"/>
      <c r="H235" s="544"/>
      <c r="I235" s="544"/>
      <c r="J235" s="544"/>
      <c r="K235" s="544"/>
      <c r="L235" s="544"/>
      <c r="M235" s="544"/>
      <c r="N235" s="544"/>
      <c r="O235" s="544"/>
      <c r="P235" s="544"/>
      <c r="Q235" s="544"/>
    </row>
    <row r="236" spans="1:17" x14ac:dyDescent="0.15">
      <c r="A236" s="544"/>
      <c r="B236" s="544"/>
      <c r="C236" s="544"/>
      <c r="D236" s="544"/>
      <c r="E236" s="544"/>
      <c r="F236" s="544"/>
      <c r="G236" s="544"/>
      <c r="H236" s="544"/>
      <c r="I236" s="544"/>
      <c r="J236" s="544"/>
      <c r="K236" s="544"/>
      <c r="L236" s="544"/>
      <c r="M236" s="544"/>
      <c r="N236" s="544"/>
      <c r="O236" s="544"/>
      <c r="P236" s="544"/>
      <c r="Q236" s="544"/>
    </row>
    <row r="237" spans="1:17" x14ac:dyDescent="0.15">
      <c r="A237" s="544"/>
      <c r="B237" s="544"/>
      <c r="C237" s="544"/>
      <c r="D237" s="544"/>
      <c r="E237" s="544"/>
      <c r="F237" s="544"/>
      <c r="G237" s="544"/>
      <c r="H237" s="544"/>
      <c r="I237" s="544"/>
      <c r="J237" s="544"/>
      <c r="K237" s="544"/>
      <c r="L237" s="544"/>
      <c r="M237" s="544"/>
      <c r="N237" s="544"/>
      <c r="O237" s="544"/>
      <c r="P237" s="544"/>
      <c r="Q237" s="544"/>
    </row>
    <row r="238" spans="1:17" x14ac:dyDescent="0.15">
      <c r="A238" s="544"/>
      <c r="B238" s="544"/>
      <c r="C238" s="544"/>
      <c r="D238" s="544"/>
      <c r="E238" s="544"/>
      <c r="F238" s="544"/>
      <c r="G238" s="544"/>
      <c r="H238" s="544"/>
      <c r="I238" s="544"/>
      <c r="J238" s="544"/>
      <c r="K238" s="544"/>
      <c r="L238" s="544"/>
      <c r="M238" s="544"/>
      <c r="N238" s="544"/>
      <c r="O238" s="544"/>
      <c r="P238" s="544"/>
      <c r="Q238" s="544"/>
    </row>
    <row r="239" spans="1:17" x14ac:dyDescent="0.15">
      <c r="A239" s="544"/>
      <c r="B239" s="544"/>
      <c r="C239" s="544"/>
      <c r="D239" s="544"/>
      <c r="E239" s="544"/>
      <c r="F239" s="544"/>
      <c r="G239" s="544"/>
      <c r="H239" s="544"/>
      <c r="I239" s="544"/>
      <c r="J239" s="544"/>
      <c r="K239" s="544"/>
      <c r="L239" s="544"/>
      <c r="M239" s="544"/>
      <c r="N239" s="544"/>
      <c r="O239" s="544"/>
      <c r="P239" s="544"/>
      <c r="Q239" s="544"/>
    </row>
    <row r="240" spans="1:17" x14ac:dyDescent="0.15">
      <c r="A240" s="544"/>
      <c r="B240" s="544"/>
      <c r="C240" s="544"/>
      <c r="D240" s="544"/>
      <c r="E240" s="544"/>
      <c r="F240" s="544"/>
      <c r="G240" s="544"/>
      <c r="H240" s="544"/>
      <c r="I240" s="544"/>
      <c r="J240" s="544"/>
      <c r="K240" s="544"/>
      <c r="L240" s="544"/>
      <c r="M240" s="544"/>
      <c r="N240" s="544"/>
      <c r="O240" s="544"/>
      <c r="P240" s="544"/>
      <c r="Q240" s="544"/>
    </row>
    <row r="241" spans="1:17" x14ac:dyDescent="0.15">
      <c r="A241" s="544"/>
      <c r="B241" s="544"/>
      <c r="C241" s="544"/>
      <c r="D241" s="544"/>
      <c r="E241" s="544"/>
      <c r="F241" s="544"/>
      <c r="G241" s="544"/>
      <c r="H241" s="544"/>
      <c r="I241" s="544"/>
      <c r="J241" s="544"/>
      <c r="K241" s="544"/>
      <c r="L241" s="544"/>
      <c r="M241" s="544"/>
      <c r="N241" s="544"/>
      <c r="O241" s="544"/>
      <c r="P241" s="544"/>
      <c r="Q241" s="544"/>
    </row>
    <row r="242" spans="1:17" x14ac:dyDescent="0.15">
      <c r="A242" s="544"/>
      <c r="B242" s="544"/>
      <c r="C242" s="544"/>
      <c r="D242" s="544"/>
      <c r="E242" s="544"/>
      <c r="F242" s="544"/>
      <c r="G242" s="544"/>
      <c r="H242" s="544"/>
      <c r="I242" s="544"/>
      <c r="J242" s="544"/>
      <c r="K242" s="544"/>
      <c r="L242" s="544"/>
      <c r="M242" s="544"/>
      <c r="N242" s="544"/>
      <c r="O242" s="544"/>
      <c r="P242" s="544"/>
      <c r="Q242" s="544"/>
    </row>
    <row r="243" spans="1:17" x14ac:dyDescent="0.15">
      <c r="A243" s="544"/>
      <c r="B243" s="544"/>
      <c r="C243" s="544"/>
      <c r="D243" s="544"/>
      <c r="E243" s="544"/>
      <c r="F243" s="544"/>
      <c r="G243" s="544"/>
      <c r="H243" s="544"/>
      <c r="I243" s="544"/>
      <c r="J243" s="544"/>
      <c r="K243" s="544"/>
      <c r="L243" s="544"/>
      <c r="M243" s="544"/>
      <c r="N243" s="544"/>
      <c r="O243" s="544"/>
      <c r="P243" s="544"/>
      <c r="Q243" s="544"/>
    </row>
    <row r="244" spans="1:17" x14ac:dyDescent="0.15">
      <c r="A244" s="544"/>
      <c r="B244" s="544"/>
      <c r="C244" s="544"/>
      <c r="D244" s="544"/>
      <c r="E244" s="544"/>
      <c r="F244" s="544"/>
      <c r="G244" s="544"/>
      <c r="H244" s="544"/>
      <c r="I244" s="544"/>
      <c r="J244" s="544"/>
      <c r="K244" s="544"/>
      <c r="L244" s="544"/>
      <c r="M244" s="544"/>
      <c r="N244" s="544"/>
      <c r="O244" s="544"/>
      <c r="P244" s="544"/>
      <c r="Q244" s="544"/>
    </row>
    <row r="245" spans="1:17" x14ac:dyDescent="0.15">
      <c r="A245" s="544"/>
      <c r="B245" s="544"/>
      <c r="C245" s="544"/>
      <c r="D245" s="544"/>
      <c r="E245" s="544"/>
      <c r="F245" s="544"/>
      <c r="G245" s="544"/>
      <c r="H245" s="544"/>
      <c r="I245" s="544"/>
      <c r="J245" s="544"/>
      <c r="K245" s="544"/>
      <c r="L245" s="544"/>
      <c r="M245" s="544"/>
      <c r="N245" s="544"/>
      <c r="O245" s="544"/>
      <c r="P245" s="544"/>
      <c r="Q245" s="544"/>
    </row>
    <row r="246" spans="1:17" x14ac:dyDescent="0.15">
      <c r="A246" s="544"/>
      <c r="B246" s="544"/>
      <c r="C246" s="544"/>
      <c r="D246" s="544"/>
      <c r="E246" s="544"/>
      <c r="F246" s="544"/>
      <c r="G246" s="544"/>
      <c r="H246" s="544"/>
      <c r="I246" s="544"/>
      <c r="J246" s="544"/>
      <c r="K246" s="544"/>
      <c r="L246" s="544"/>
      <c r="M246" s="544"/>
      <c r="N246" s="544"/>
      <c r="O246" s="544"/>
      <c r="P246" s="544"/>
      <c r="Q246" s="544"/>
    </row>
    <row r="247" spans="1:17" x14ac:dyDescent="0.15">
      <c r="A247" s="544"/>
      <c r="B247" s="544"/>
      <c r="C247" s="544"/>
      <c r="D247" s="544"/>
      <c r="E247" s="544"/>
      <c r="F247" s="544"/>
      <c r="G247" s="544"/>
      <c r="H247" s="544"/>
      <c r="I247" s="544"/>
      <c r="J247" s="544"/>
      <c r="K247" s="544"/>
      <c r="L247" s="544"/>
      <c r="M247" s="544"/>
      <c r="N247" s="544"/>
      <c r="O247" s="544"/>
      <c r="P247" s="544"/>
      <c r="Q247" s="544"/>
    </row>
    <row r="248" spans="1:17" x14ac:dyDescent="0.15">
      <c r="A248" s="544"/>
      <c r="B248" s="544"/>
      <c r="C248" s="544"/>
      <c r="D248" s="544"/>
      <c r="E248" s="544"/>
      <c r="F248" s="544"/>
      <c r="G248" s="544"/>
      <c r="H248" s="544"/>
      <c r="I248" s="544"/>
      <c r="J248" s="544"/>
      <c r="K248" s="544"/>
      <c r="L248" s="544"/>
      <c r="M248" s="544"/>
      <c r="N248" s="544"/>
      <c r="O248" s="544"/>
      <c r="P248" s="544"/>
      <c r="Q248" s="544"/>
    </row>
    <row r="249" spans="1:17" x14ac:dyDescent="0.15">
      <c r="A249" s="544"/>
      <c r="B249" s="544"/>
      <c r="C249" s="544"/>
      <c r="D249" s="544"/>
      <c r="E249" s="544"/>
      <c r="F249" s="544"/>
      <c r="G249" s="544"/>
      <c r="H249" s="544"/>
      <c r="I249" s="544"/>
      <c r="J249" s="544"/>
      <c r="K249" s="544"/>
      <c r="L249" s="544"/>
      <c r="M249" s="544"/>
      <c r="N249" s="544"/>
      <c r="O249" s="544"/>
      <c r="P249" s="544"/>
      <c r="Q249" s="544"/>
    </row>
    <row r="250" spans="1:17" x14ac:dyDescent="0.15">
      <c r="A250" s="544"/>
      <c r="B250" s="544"/>
      <c r="C250" s="544"/>
      <c r="D250" s="544"/>
      <c r="E250" s="544"/>
      <c r="F250" s="544"/>
      <c r="G250" s="544"/>
      <c r="H250" s="544"/>
      <c r="I250" s="544"/>
      <c r="J250" s="544"/>
      <c r="K250" s="544"/>
      <c r="L250" s="544"/>
      <c r="M250" s="544"/>
      <c r="N250" s="544"/>
      <c r="O250" s="544"/>
      <c r="P250" s="544"/>
      <c r="Q250" s="544"/>
    </row>
    <row r="251" spans="1:17" x14ac:dyDescent="0.15">
      <c r="A251" s="544"/>
      <c r="B251" s="544"/>
      <c r="C251" s="544"/>
      <c r="D251" s="544"/>
      <c r="E251" s="544"/>
      <c r="F251" s="544"/>
      <c r="G251" s="544"/>
      <c r="H251" s="544"/>
      <c r="I251" s="544"/>
      <c r="J251" s="544"/>
      <c r="K251" s="544"/>
      <c r="L251" s="544"/>
      <c r="M251" s="544"/>
      <c r="N251" s="544"/>
      <c r="O251" s="544"/>
      <c r="P251" s="544"/>
      <c r="Q251" s="544"/>
    </row>
    <row r="252" spans="1:17" x14ac:dyDescent="0.15">
      <c r="A252" s="544"/>
      <c r="B252" s="544"/>
      <c r="C252" s="544"/>
      <c r="D252" s="544"/>
      <c r="E252" s="544"/>
      <c r="F252" s="544"/>
      <c r="G252" s="544"/>
      <c r="H252" s="544"/>
      <c r="I252" s="544"/>
      <c r="J252" s="544"/>
      <c r="K252" s="544"/>
      <c r="L252" s="544"/>
      <c r="M252" s="544"/>
      <c r="N252" s="544"/>
      <c r="O252" s="544"/>
      <c r="P252" s="544"/>
      <c r="Q252" s="544"/>
    </row>
    <row r="253" spans="1:17" x14ac:dyDescent="0.15">
      <c r="A253" s="544"/>
      <c r="B253" s="544"/>
      <c r="C253" s="544"/>
      <c r="D253" s="544"/>
      <c r="E253" s="544"/>
      <c r="F253" s="544"/>
      <c r="G253" s="544"/>
      <c r="H253" s="544"/>
      <c r="I253" s="544"/>
      <c r="J253" s="544"/>
      <c r="K253" s="544"/>
      <c r="L253" s="544"/>
      <c r="M253" s="544"/>
      <c r="N253" s="544"/>
      <c r="O253" s="544"/>
      <c r="P253" s="544"/>
      <c r="Q253" s="544"/>
    </row>
    <row r="254" spans="1:17" x14ac:dyDescent="0.15">
      <c r="A254" s="544"/>
      <c r="B254" s="544"/>
      <c r="C254" s="544"/>
      <c r="D254" s="544"/>
      <c r="E254" s="544"/>
      <c r="F254" s="544"/>
      <c r="G254" s="544"/>
      <c r="H254" s="544"/>
      <c r="I254" s="544"/>
      <c r="J254" s="544"/>
      <c r="K254" s="544"/>
      <c r="L254" s="544"/>
      <c r="M254" s="544"/>
      <c r="N254" s="544"/>
      <c r="O254" s="544"/>
      <c r="P254" s="544"/>
      <c r="Q254" s="544"/>
    </row>
    <row r="255" spans="1:17" x14ac:dyDescent="0.15">
      <c r="A255" s="544"/>
      <c r="B255" s="544"/>
      <c r="C255" s="544"/>
      <c r="D255" s="544"/>
      <c r="E255" s="544"/>
      <c r="F255" s="544"/>
      <c r="G255" s="544"/>
      <c r="H255" s="544"/>
      <c r="I255" s="544"/>
      <c r="J255" s="544"/>
      <c r="K255" s="544"/>
      <c r="L255" s="544"/>
      <c r="M255" s="544"/>
      <c r="N255" s="544"/>
      <c r="O255" s="544"/>
      <c r="P255" s="544"/>
      <c r="Q255" s="544"/>
    </row>
    <row r="256" spans="1:17" x14ac:dyDescent="0.15">
      <c r="A256" s="544"/>
      <c r="B256" s="544"/>
      <c r="C256" s="544"/>
      <c r="D256" s="544"/>
      <c r="E256" s="544"/>
      <c r="F256" s="544"/>
      <c r="G256" s="544"/>
      <c r="H256" s="544"/>
      <c r="I256" s="544"/>
      <c r="J256" s="544"/>
      <c r="K256" s="544"/>
      <c r="L256" s="544"/>
      <c r="M256" s="544"/>
      <c r="N256" s="544"/>
      <c r="O256" s="544"/>
      <c r="P256" s="544"/>
      <c r="Q256" s="544"/>
    </row>
    <row r="257" spans="1:17" x14ac:dyDescent="0.15">
      <c r="A257" s="544"/>
      <c r="B257" s="544"/>
      <c r="C257" s="544"/>
      <c r="D257" s="544"/>
      <c r="E257" s="544"/>
      <c r="F257" s="544"/>
      <c r="G257" s="544"/>
      <c r="H257" s="544"/>
      <c r="I257" s="544"/>
      <c r="J257" s="544"/>
      <c r="K257" s="544"/>
      <c r="L257" s="544"/>
      <c r="M257" s="544"/>
      <c r="N257" s="544"/>
      <c r="O257" s="544"/>
      <c r="P257" s="544"/>
      <c r="Q257" s="544"/>
    </row>
    <row r="258" spans="1:17" x14ac:dyDescent="0.15">
      <c r="A258" s="544"/>
      <c r="B258" s="544"/>
      <c r="C258" s="544"/>
      <c r="D258" s="544"/>
      <c r="E258" s="544"/>
      <c r="F258" s="544"/>
      <c r="G258" s="544"/>
      <c r="H258" s="544"/>
      <c r="I258" s="544"/>
      <c r="J258" s="544"/>
      <c r="K258" s="544"/>
      <c r="L258" s="544"/>
      <c r="M258" s="544"/>
      <c r="N258" s="544"/>
      <c r="O258" s="544"/>
      <c r="P258" s="544"/>
      <c r="Q258" s="544"/>
    </row>
    <row r="259" spans="1:17" x14ac:dyDescent="0.15">
      <c r="A259" s="544"/>
      <c r="B259" s="544"/>
      <c r="C259" s="544"/>
      <c r="D259" s="544"/>
      <c r="E259" s="544"/>
      <c r="F259" s="544"/>
      <c r="G259" s="544"/>
      <c r="H259" s="544"/>
      <c r="I259" s="544"/>
      <c r="J259" s="544"/>
      <c r="K259" s="544"/>
      <c r="L259" s="544"/>
      <c r="M259" s="544"/>
      <c r="N259" s="544"/>
      <c r="O259" s="544"/>
      <c r="P259" s="544"/>
      <c r="Q259" s="544"/>
    </row>
    <row r="260" spans="1:17" x14ac:dyDescent="0.15">
      <c r="A260" s="544"/>
      <c r="B260" s="544"/>
      <c r="C260" s="544"/>
      <c r="D260" s="544"/>
      <c r="E260" s="544"/>
      <c r="F260" s="544"/>
      <c r="G260" s="544"/>
      <c r="H260" s="544"/>
      <c r="I260" s="544"/>
      <c r="J260" s="544"/>
      <c r="K260" s="544"/>
      <c r="L260" s="544"/>
      <c r="M260" s="544"/>
      <c r="N260" s="544"/>
      <c r="O260" s="544"/>
      <c r="P260" s="544"/>
      <c r="Q260" s="544"/>
    </row>
    <row r="261" spans="1:17" x14ac:dyDescent="0.15">
      <c r="A261" s="544"/>
      <c r="B261" s="544"/>
      <c r="C261" s="544"/>
      <c r="D261" s="544"/>
      <c r="E261" s="544"/>
      <c r="F261" s="544"/>
      <c r="G261" s="544"/>
      <c r="H261" s="544"/>
      <c r="I261" s="544"/>
      <c r="J261" s="544"/>
      <c r="K261" s="544"/>
      <c r="L261" s="544"/>
      <c r="M261" s="544"/>
      <c r="N261" s="544"/>
      <c r="O261" s="544"/>
      <c r="P261" s="544"/>
      <c r="Q261" s="544"/>
    </row>
    <row r="262" spans="1:17" x14ac:dyDescent="0.15">
      <c r="A262" s="544"/>
      <c r="B262" s="544"/>
      <c r="C262" s="544"/>
      <c r="D262" s="544"/>
      <c r="E262" s="544"/>
      <c r="F262" s="544"/>
      <c r="G262" s="544"/>
      <c r="H262" s="544"/>
      <c r="I262" s="544"/>
      <c r="J262" s="544"/>
      <c r="K262" s="544"/>
      <c r="L262" s="544"/>
      <c r="M262" s="544"/>
      <c r="N262" s="544"/>
      <c r="O262" s="544"/>
      <c r="P262" s="544"/>
      <c r="Q262" s="544"/>
    </row>
    <row r="263" spans="1:17" x14ac:dyDescent="0.15">
      <c r="A263" s="544"/>
      <c r="B263" s="544"/>
      <c r="C263" s="544"/>
      <c r="D263" s="544"/>
      <c r="E263" s="544"/>
      <c r="F263" s="544"/>
      <c r="G263" s="544"/>
      <c r="H263" s="544"/>
      <c r="I263" s="544"/>
      <c r="J263" s="544"/>
      <c r="K263" s="544"/>
      <c r="L263" s="544"/>
      <c r="M263" s="544"/>
      <c r="N263" s="544"/>
      <c r="O263" s="544"/>
      <c r="P263" s="544"/>
      <c r="Q263" s="544"/>
    </row>
    <row r="264" spans="1:17" x14ac:dyDescent="0.15">
      <c r="A264" s="544"/>
      <c r="B264" s="544"/>
      <c r="C264" s="544"/>
      <c r="D264" s="544"/>
      <c r="E264" s="544"/>
      <c r="F264" s="544"/>
      <c r="G264" s="544"/>
      <c r="H264" s="544"/>
      <c r="I264" s="544"/>
      <c r="J264" s="544"/>
      <c r="K264" s="544"/>
      <c r="L264" s="544"/>
      <c r="M264" s="544"/>
      <c r="N264" s="544"/>
      <c r="O264" s="544"/>
      <c r="P264" s="544"/>
      <c r="Q264" s="544"/>
    </row>
    <row r="265" spans="1:17" x14ac:dyDescent="0.15">
      <c r="A265" s="544"/>
      <c r="B265" s="544"/>
      <c r="C265" s="544"/>
      <c r="D265" s="544"/>
      <c r="E265" s="544"/>
      <c r="F265" s="544"/>
      <c r="G265" s="544"/>
      <c r="H265" s="544"/>
      <c r="I265" s="544"/>
      <c r="J265" s="544"/>
      <c r="K265" s="544"/>
      <c r="L265" s="544"/>
      <c r="M265" s="544"/>
      <c r="N265" s="544"/>
      <c r="O265" s="544"/>
      <c r="P265" s="544"/>
      <c r="Q265" s="544"/>
    </row>
    <row r="266" spans="1:17" x14ac:dyDescent="0.15">
      <c r="A266" s="544"/>
      <c r="B266" s="544"/>
      <c r="C266" s="544"/>
      <c r="D266" s="544"/>
      <c r="E266" s="544"/>
      <c r="F266" s="544"/>
      <c r="G266" s="544"/>
      <c r="H266" s="544"/>
      <c r="I266" s="544"/>
      <c r="J266" s="544"/>
      <c r="K266" s="544"/>
      <c r="L266" s="544"/>
      <c r="M266" s="544"/>
      <c r="N266" s="544"/>
      <c r="O266" s="544"/>
      <c r="P266" s="544"/>
      <c r="Q266" s="544"/>
    </row>
    <row r="267" spans="1:17" x14ac:dyDescent="0.15">
      <c r="A267" s="544"/>
      <c r="B267" s="544"/>
      <c r="C267" s="544"/>
      <c r="D267" s="544"/>
      <c r="E267" s="544"/>
      <c r="F267" s="544"/>
      <c r="G267" s="544"/>
      <c r="H267" s="544"/>
      <c r="I267" s="544"/>
      <c r="J267" s="544"/>
      <c r="K267" s="544"/>
      <c r="L267" s="544"/>
      <c r="M267" s="544"/>
      <c r="N267" s="544"/>
      <c r="O267" s="544"/>
      <c r="P267" s="544"/>
      <c r="Q267" s="544"/>
    </row>
    <row r="268" spans="1:17" x14ac:dyDescent="0.15">
      <c r="A268" s="544"/>
      <c r="B268" s="544"/>
      <c r="C268" s="544"/>
      <c r="D268" s="544"/>
      <c r="E268" s="544"/>
      <c r="F268" s="544"/>
      <c r="G268" s="544"/>
      <c r="H268" s="544"/>
      <c r="I268" s="544"/>
      <c r="J268" s="544"/>
      <c r="K268" s="544"/>
      <c r="L268" s="544"/>
      <c r="M268" s="544"/>
      <c r="N268" s="544"/>
      <c r="O268" s="544"/>
      <c r="P268" s="544"/>
      <c r="Q268" s="544"/>
    </row>
    <row r="269" spans="1:17" x14ac:dyDescent="0.15">
      <c r="A269" s="544"/>
      <c r="B269" s="544"/>
      <c r="C269" s="544"/>
      <c r="D269" s="544"/>
      <c r="E269" s="544"/>
      <c r="F269" s="544"/>
      <c r="G269" s="544"/>
      <c r="H269" s="544"/>
      <c r="I269" s="544"/>
      <c r="J269" s="544"/>
      <c r="K269" s="544"/>
      <c r="L269" s="544"/>
      <c r="M269" s="544"/>
      <c r="N269" s="544"/>
      <c r="O269" s="544"/>
      <c r="P269" s="544"/>
      <c r="Q269" s="544"/>
    </row>
    <row r="270" spans="1:17" x14ac:dyDescent="0.15">
      <c r="A270" s="544"/>
      <c r="B270" s="544"/>
      <c r="C270" s="544"/>
      <c r="D270" s="544"/>
      <c r="E270" s="544"/>
      <c r="F270" s="544"/>
      <c r="G270" s="544"/>
      <c r="H270" s="544"/>
      <c r="I270" s="544"/>
      <c r="J270" s="544"/>
      <c r="K270" s="544"/>
      <c r="L270" s="544"/>
      <c r="M270" s="544"/>
      <c r="N270" s="544"/>
      <c r="O270" s="544"/>
      <c r="P270" s="544"/>
      <c r="Q270" s="544"/>
    </row>
    <row r="271" spans="1:17" x14ac:dyDescent="0.15">
      <c r="A271" s="544"/>
      <c r="B271" s="544"/>
      <c r="C271" s="544"/>
      <c r="D271" s="544"/>
      <c r="E271" s="544"/>
      <c r="F271" s="544"/>
      <c r="G271" s="544"/>
      <c r="H271" s="544"/>
      <c r="I271" s="544"/>
      <c r="J271" s="544"/>
      <c r="K271" s="544"/>
      <c r="L271" s="544"/>
      <c r="M271" s="544"/>
      <c r="N271" s="544"/>
      <c r="O271" s="544"/>
      <c r="P271" s="544"/>
      <c r="Q271" s="544"/>
    </row>
    <row r="272" spans="1:17" x14ac:dyDescent="0.15">
      <c r="A272" s="544"/>
      <c r="B272" s="544"/>
      <c r="C272" s="544"/>
      <c r="D272" s="544"/>
      <c r="E272" s="544"/>
      <c r="F272" s="544"/>
      <c r="G272" s="544"/>
      <c r="H272" s="544"/>
      <c r="I272" s="544"/>
      <c r="J272" s="544"/>
      <c r="K272" s="544"/>
      <c r="L272" s="544"/>
      <c r="M272" s="544"/>
      <c r="N272" s="544"/>
      <c r="O272" s="544"/>
      <c r="P272" s="544"/>
      <c r="Q272" s="544"/>
    </row>
    <row r="273" spans="1:17" x14ac:dyDescent="0.15">
      <c r="A273" s="544"/>
      <c r="B273" s="544"/>
      <c r="C273" s="544"/>
      <c r="D273" s="544"/>
      <c r="E273" s="544"/>
      <c r="F273" s="544"/>
      <c r="G273" s="544"/>
      <c r="H273" s="544"/>
      <c r="I273" s="544"/>
      <c r="J273" s="544"/>
      <c r="K273" s="544"/>
      <c r="L273" s="544"/>
      <c r="M273" s="544"/>
      <c r="N273" s="544"/>
      <c r="O273" s="544"/>
      <c r="P273" s="544"/>
      <c r="Q273" s="544"/>
    </row>
    <row r="274" spans="1:17" x14ac:dyDescent="0.15">
      <c r="A274" s="544"/>
      <c r="B274" s="544"/>
      <c r="C274" s="544"/>
      <c r="D274" s="544"/>
      <c r="E274" s="544"/>
      <c r="F274" s="544"/>
      <c r="G274" s="544"/>
      <c r="H274" s="544"/>
      <c r="I274" s="544"/>
      <c r="J274" s="544"/>
      <c r="K274" s="544"/>
      <c r="L274" s="544"/>
      <c r="M274" s="544"/>
      <c r="N274" s="544"/>
      <c r="O274" s="544"/>
      <c r="P274" s="544"/>
      <c r="Q274" s="544"/>
    </row>
    <row r="275" spans="1:17" x14ac:dyDescent="0.15">
      <c r="A275" s="544"/>
      <c r="B275" s="544"/>
      <c r="C275" s="544"/>
      <c r="D275" s="544"/>
      <c r="E275" s="544"/>
      <c r="F275" s="544"/>
      <c r="G275" s="544"/>
      <c r="H275" s="544"/>
      <c r="I275" s="544"/>
      <c r="J275" s="544"/>
      <c r="K275" s="544"/>
      <c r="L275" s="544"/>
      <c r="M275" s="544"/>
      <c r="N275" s="544"/>
      <c r="O275" s="544"/>
      <c r="P275" s="544"/>
      <c r="Q275" s="544"/>
    </row>
    <row r="276" spans="1:17" x14ac:dyDescent="0.15">
      <c r="A276" s="544"/>
      <c r="B276" s="544"/>
      <c r="C276" s="544"/>
      <c r="D276" s="544"/>
      <c r="E276" s="544"/>
      <c r="F276" s="544"/>
      <c r="G276" s="544"/>
      <c r="H276" s="544"/>
      <c r="I276" s="544"/>
      <c r="J276" s="544"/>
      <c r="K276" s="544"/>
      <c r="L276" s="544"/>
      <c r="M276" s="544"/>
      <c r="N276" s="544"/>
      <c r="O276" s="544"/>
      <c r="P276" s="544"/>
      <c r="Q276" s="544"/>
    </row>
    <row r="277" spans="1:17" x14ac:dyDescent="0.15">
      <c r="A277" s="544"/>
      <c r="B277" s="544"/>
      <c r="C277" s="544"/>
      <c r="D277" s="544"/>
      <c r="E277" s="544"/>
      <c r="F277" s="544"/>
      <c r="G277" s="544"/>
      <c r="H277" s="544"/>
      <c r="I277" s="544"/>
      <c r="J277" s="544"/>
      <c r="K277" s="544"/>
      <c r="L277" s="544"/>
      <c r="M277" s="544"/>
      <c r="N277" s="544"/>
      <c r="O277" s="544"/>
      <c r="P277" s="544"/>
      <c r="Q277" s="544"/>
    </row>
    <row r="278" spans="1:17" x14ac:dyDescent="0.15">
      <c r="A278" s="544"/>
      <c r="B278" s="544"/>
      <c r="C278" s="544"/>
      <c r="D278" s="544"/>
      <c r="E278" s="544"/>
      <c r="F278" s="544"/>
      <c r="G278" s="544"/>
      <c r="H278" s="544"/>
      <c r="I278" s="544"/>
      <c r="J278" s="544"/>
      <c r="K278" s="544"/>
      <c r="L278" s="544"/>
      <c r="M278" s="544"/>
      <c r="N278" s="544"/>
      <c r="O278" s="544"/>
      <c r="P278" s="544"/>
      <c r="Q278" s="544"/>
    </row>
    <row r="279" spans="1:17" x14ac:dyDescent="0.15">
      <c r="A279" s="544"/>
      <c r="B279" s="544"/>
      <c r="C279" s="544"/>
      <c r="D279" s="544"/>
      <c r="E279" s="544"/>
      <c r="F279" s="544"/>
      <c r="G279" s="544"/>
      <c r="H279" s="544"/>
      <c r="I279" s="544"/>
      <c r="J279" s="544"/>
      <c r="K279" s="544"/>
      <c r="L279" s="544"/>
      <c r="M279" s="544"/>
      <c r="N279" s="544"/>
      <c r="O279" s="544"/>
      <c r="P279" s="544"/>
      <c r="Q279" s="544"/>
    </row>
    <row r="280" spans="1:17" x14ac:dyDescent="0.15">
      <c r="A280" s="544"/>
      <c r="B280" s="544"/>
      <c r="C280" s="544"/>
      <c r="D280" s="544"/>
      <c r="E280" s="544"/>
      <c r="F280" s="544"/>
      <c r="G280" s="544"/>
      <c r="H280" s="544"/>
      <c r="I280" s="544"/>
      <c r="J280" s="544"/>
      <c r="K280" s="544"/>
      <c r="L280" s="544"/>
      <c r="M280" s="544"/>
      <c r="N280" s="544"/>
      <c r="O280" s="544"/>
      <c r="P280" s="544"/>
      <c r="Q280" s="544"/>
    </row>
    <row r="281" spans="1:17" x14ac:dyDescent="0.15">
      <c r="A281" s="544"/>
      <c r="B281" s="544"/>
      <c r="C281" s="544"/>
      <c r="D281" s="544"/>
      <c r="E281" s="544"/>
      <c r="F281" s="544"/>
      <c r="G281" s="544"/>
      <c r="H281" s="544"/>
      <c r="I281" s="544"/>
      <c r="J281" s="544"/>
      <c r="K281" s="544"/>
      <c r="L281" s="544"/>
      <c r="M281" s="544"/>
      <c r="N281" s="544"/>
      <c r="O281" s="544"/>
      <c r="P281" s="544"/>
      <c r="Q281" s="544"/>
    </row>
    <row r="282" spans="1:17" x14ac:dyDescent="0.15">
      <c r="A282" s="544"/>
      <c r="B282" s="544"/>
      <c r="C282" s="544"/>
      <c r="D282" s="544"/>
      <c r="E282" s="544"/>
      <c r="F282" s="544"/>
      <c r="G282" s="544"/>
      <c r="H282" s="544"/>
      <c r="I282" s="544"/>
      <c r="J282" s="544"/>
      <c r="K282" s="544"/>
      <c r="L282" s="544"/>
      <c r="M282" s="544"/>
      <c r="N282" s="544"/>
      <c r="O282" s="544"/>
      <c r="P282" s="544"/>
      <c r="Q282" s="544"/>
    </row>
    <row r="283" spans="1:17" x14ac:dyDescent="0.15">
      <c r="A283" s="544"/>
      <c r="B283" s="544"/>
      <c r="C283" s="544"/>
      <c r="D283" s="544"/>
      <c r="E283" s="544"/>
      <c r="F283" s="544"/>
      <c r="G283" s="544"/>
      <c r="H283" s="544"/>
      <c r="I283" s="544"/>
      <c r="J283" s="544"/>
      <c r="K283" s="544"/>
      <c r="L283" s="544"/>
      <c r="M283" s="544"/>
      <c r="N283" s="544"/>
      <c r="O283" s="544"/>
      <c r="P283" s="544"/>
      <c r="Q283" s="544"/>
    </row>
    <row r="284" spans="1:17" x14ac:dyDescent="0.15">
      <c r="A284" s="544"/>
      <c r="B284" s="544"/>
      <c r="C284" s="544"/>
      <c r="D284" s="544"/>
      <c r="E284" s="544"/>
      <c r="F284" s="544"/>
      <c r="G284" s="544"/>
      <c r="H284" s="544"/>
      <c r="I284" s="544"/>
      <c r="J284" s="544"/>
      <c r="K284" s="544"/>
      <c r="L284" s="544"/>
      <c r="M284" s="544"/>
      <c r="N284" s="544"/>
      <c r="O284" s="544"/>
      <c r="P284" s="544"/>
      <c r="Q284" s="544"/>
    </row>
    <row r="285" spans="1:17" x14ac:dyDescent="0.15">
      <c r="A285" s="544"/>
      <c r="B285" s="544"/>
      <c r="C285" s="544"/>
      <c r="D285" s="544"/>
      <c r="E285" s="544"/>
      <c r="F285" s="544"/>
      <c r="G285" s="544"/>
      <c r="H285" s="544"/>
      <c r="I285" s="544"/>
      <c r="J285" s="544"/>
      <c r="K285" s="544"/>
      <c r="L285" s="544"/>
      <c r="M285" s="544"/>
      <c r="N285" s="544"/>
      <c r="O285" s="544"/>
      <c r="P285" s="544"/>
      <c r="Q285" s="544"/>
    </row>
    <row r="286" spans="1:17" x14ac:dyDescent="0.15">
      <c r="A286" s="544"/>
      <c r="B286" s="544"/>
      <c r="C286" s="544"/>
      <c r="D286" s="544"/>
      <c r="E286" s="544"/>
      <c r="F286" s="544"/>
      <c r="G286" s="544"/>
      <c r="H286" s="544"/>
      <c r="I286" s="544"/>
      <c r="J286" s="544"/>
      <c r="K286" s="544"/>
      <c r="L286" s="544"/>
      <c r="M286" s="544"/>
      <c r="N286" s="544"/>
      <c r="O286" s="544"/>
      <c r="P286" s="544"/>
      <c r="Q286" s="544"/>
    </row>
    <row r="287" spans="1:17" x14ac:dyDescent="0.15">
      <c r="A287" s="544"/>
      <c r="B287" s="544"/>
      <c r="C287" s="544"/>
      <c r="D287" s="544"/>
      <c r="E287" s="544"/>
      <c r="F287" s="544"/>
      <c r="G287" s="544"/>
      <c r="H287" s="544"/>
      <c r="I287" s="544"/>
      <c r="J287" s="544"/>
      <c r="K287" s="544"/>
      <c r="L287" s="544"/>
      <c r="M287" s="544"/>
      <c r="N287" s="544"/>
      <c r="O287" s="544"/>
      <c r="P287" s="544"/>
      <c r="Q287" s="544"/>
    </row>
    <row r="288" spans="1:17" x14ac:dyDescent="0.15">
      <c r="A288" s="544"/>
      <c r="B288" s="544"/>
      <c r="C288" s="544"/>
      <c r="D288" s="544"/>
      <c r="E288" s="544"/>
      <c r="F288" s="544"/>
      <c r="G288" s="544"/>
      <c r="H288" s="544"/>
      <c r="I288" s="544"/>
      <c r="J288" s="544"/>
      <c r="K288" s="544"/>
      <c r="L288" s="544"/>
      <c r="M288" s="544"/>
      <c r="N288" s="544"/>
      <c r="O288" s="544"/>
      <c r="P288" s="544"/>
      <c r="Q288" s="544"/>
    </row>
    <row r="289" spans="1:17" x14ac:dyDescent="0.15">
      <c r="A289" s="544"/>
      <c r="B289" s="544"/>
      <c r="C289" s="544"/>
      <c r="D289" s="544"/>
      <c r="E289" s="544"/>
      <c r="F289" s="544"/>
      <c r="G289" s="544"/>
      <c r="H289" s="544"/>
      <c r="I289" s="544"/>
      <c r="J289" s="544"/>
      <c r="K289" s="544"/>
      <c r="L289" s="544"/>
      <c r="M289" s="544"/>
      <c r="N289" s="544"/>
      <c r="O289" s="544"/>
      <c r="P289" s="544"/>
      <c r="Q289" s="544"/>
    </row>
    <row r="290" spans="1:17" x14ac:dyDescent="0.15">
      <c r="A290" s="544"/>
      <c r="B290" s="544"/>
      <c r="C290" s="544"/>
      <c r="D290" s="544"/>
      <c r="E290" s="544"/>
      <c r="F290" s="544"/>
      <c r="G290" s="544"/>
      <c r="H290" s="544"/>
      <c r="I290" s="544"/>
      <c r="J290" s="544"/>
      <c r="K290" s="544"/>
      <c r="L290" s="544"/>
      <c r="M290" s="544"/>
      <c r="N290" s="544"/>
      <c r="O290" s="544"/>
      <c r="P290" s="544"/>
      <c r="Q290" s="544"/>
    </row>
    <row r="291" spans="1:17" x14ac:dyDescent="0.15">
      <c r="A291" s="544"/>
      <c r="B291" s="544"/>
      <c r="C291" s="544"/>
      <c r="D291" s="544"/>
      <c r="E291" s="544"/>
      <c r="F291" s="544"/>
      <c r="G291" s="544"/>
      <c r="H291" s="544"/>
      <c r="I291" s="544"/>
      <c r="J291" s="544"/>
      <c r="K291" s="544"/>
      <c r="L291" s="544"/>
      <c r="M291" s="544"/>
      <c r="N291" s="544"/>
      <c r="O291" s="544"/>
      <c r="P291" s="544"/>
      <c r="Q291" s="544"/>
    </row>
    <row r="292" spans="1:17" x14ac:dyDescent="0.15">
      <c r="A292" s="544"/>
      <c r="B292" s="544"/>
      <c r="C292" s="544"/>
      <c r="D292" s="544"/>
      <c r="E292" s="544"/>
      <c r="F292" s="544"/>
      <c r="G292" s="544"/>
      <c r="H292" s="544"/>
      <c r="I292" s="544"/>
      <c r="J292" s="544"/>
      <c r="K292" s="544"/>
      <c r="L292" s="544"/>
      <c r="M292" s="544"/>
      <c r="N292" s="544"/>
      <c r="O292" s="544"/>
      <c r="P292" s="544"/>
      <c r="Q292" s="544"/>
    </row>
    <row r="293" spans="1:17" x14ac:dyDescent="0.15">
      <c r="A293" s="544"/>
      <c r="B293" s="544"/>
      <c r="C293" s="544"/>
      <c r="D293" s="544"/>
      <c r="E293" s="544"/>
      <c r="F293" s="544"/>
      <c r="G293" s="544"/>
      <c r="H293" s="544"/>
      <c r="I293" s="544"/>
      <c r="J293" s="544"/>
      <c r="K293" s="544"/>
      <c r="L293" s="544"/>
      <c r="M293" s="544"/>
      <c r="N293" s="544"/>
      <c r="O293" s="544"/>
      <c r="P293" s="544"/>
      <c r="Q293" s="544"/>
    </row>
    <row r="294" spans="1:17" x14ac:dyDescent="0.15">
      <c r="A294" s="544"/>
      <c r="B294" s="544"/>
      <c r="C294" s="544"/>
      <c r="D294" s="544"/>
      <c r="E294" s="544"/>
      <c r="F294" s="544"/>
      <c r="G294" s="544"/>
      <c r="H294" s="544"/>
      <c r="I294" s="544"/>
      <c r="J294" s="544"/>
      <c r="K294" s="544"/>
      <c r="L294" s="544"/>
      <c r="M294" s="544"/>
      <c r="N294" s="544"/>
      <c r="O294" s="544"/>
      <c r="P294" s="544"/>
      <c r="Q294" s="544"/>
    </row>
    <row r="295" spans="1:17" x14ac:dyDescent="0.15">
      <c r="A295" s="544"/>
      <c r="B295" s="544"/>
      <c r="C295" s="544"/>
      <c r="D295" s="544"/>
      <c r="E295" s="544"/>
      <c r="F295" s="544"/>
      <c r="G295" s="544"/>
      <c r="H295" s="544"/>
      <c r="I295" s="544"/>
      <c r="J295" s="544"/>
      <c r="K295" s="544"/>
      <c r="L295" s="544"/>
      <c r="M295" s="544"/>
      <c r="N295" s="544"/>
      <c r="O295" s="544"/>
      <c r="P295" s="544"/>
      <c r="Q295" s="544"/>
    </row>
    <row r="296" spans="1:17" x14ac:dyDescent="0.15">
      <c r="A296" s="544"/>
      <c r="B296" s="544"/>
      <c r="C296" s="544"/>
      <c r="D296" s="544"/>
      <c r="E296" s="544"/>
      <c r="F296" s="544"/>
      <c r="G296" s="544"/>
      <c r="H296" s="544"/>
      <c r="I296" s="544"/>
      <c r="J296" s="544"/>
      <c r="K296" s="544"/>
      <c r="L296" s="544"/>
      <c r="M296" s="544"/>
      <c r="N296" s="544"/>
      <c r="O296" s="544"/>
      <c r="P296" s="544"/>
      <c r="Q296" s="544"/>
    </row>
    <row r="297" spans="1:17" x14ac:dyDescent="0.15">
      <c r="A297" s="544"/>
      <c r="B297" s="544"/>
      <c r="C297" s="544"/>
      <c r="D297" s="544"/>
      <c r="E297" s="544"/>
      <c r="F297" s="544"/>
      <c r="G297" s="544"/>
      <c r="H297" s="544"/>
      <c r="I297" s="544"/>
      <c r="J297" s="544"/>
      <c r="K297" s="544"/>
      <c r="L297" s="544"/>
      <c r="M297" s="544"/>
      <c r="N297" s="544"/>
      <c r="O297" s="544"/>
      <c r="P297" s="544"/>
      <c r="Q297" s="544"/>
    </row>
    <row r="298" spans="1:17" x14ac:dyDescent="0.15">
      <c r="A298" s="544"/>
      <c r="B298" s="544"/>
      <c r="C298" s="544"/>
      <c r="D298" s="544"/>
      <c r="E298" s="544"/>
      <c r="F298" s="544"/>
      <c r="G298" s="544"/>
      <c r="H298" s="544"/>
      <c r="I298" s="544"/>
      <c r="J298" s="544"/>
      <c r="K298" s="544"/>
      <c r="L298" s="544"/>
      <c r="M298" s="544"/>
      <c r="N298" s="544"/>
      <c r="O298" s="544"/>
      <c r="P298" s="544"/>
      <c r="Q298" s="544"/>
    </row>
    <row r="299" spans="1:17" x14ac:dyDescent="0.15">
      <c r="A299" s="544"/>
      <c r="B299" s="544"/>
      <c r="C299" s="544"/>
      <c r="D299" s="544"/>
      <c r="E299" s="544"/>
      <c r="F299" s="544"/>
      <c r="G299" s="544"/>
      <c r="H299" s="544"/>
      <c r="I299" s="544"/>
      <c r="J299" s="544"/>
      <c r="K299" s="544"/>
      <c r="L299" s="544"/>
      <c r="M299" s="544"/>
      <c r="N299" s="544"/>
      <c r="O299" s="544"/>
      <c r="P299" s="544"/>
      <c r="Q299" s="544"/>
    </row>
    <row r="300" spans="1:17" x14ac:dyDescent="0.15">
      <c r="A300" s="544"/>
      <c r="B300" s="544"/>
      <c r="C300" s="544"/>
      <c r="D300" s="544"/>
      <c r="E300" s="544"/>
      <c r="F300" s="544"/>
      <c r="G300" s="544"/>
      <c r="H300" s="544"/>
      <c r="I300" s="544"/>
      <c r="J300" s="544"/>
      <c r="K300" s="544"/>
      <c r="L300" s="544"/>
      <c r="M300" s="544"/>
      <c r="N300" s="544"/>
      <c r="O300" s="544"/>
      <c r="P300" s="544"/>
      <c r="Q300" s="544"/>
    </row>
    <row r="301" spans="1:17" x14ac:dyDescent="0.15">
      <c r="A301" s="544"/>
      <c r="B301" s="544"/>
      <c r="C301" s="544"/>
      <c r="D301" s="544"/>
      <c r="E301" s="544"/>
      <c r="F301" s="544"/>
      <c r="G301" s="544"/>
      <c r="H301" s="544"/>
      <c r="I301" s="544"/>
      <c r="J301" s="544"/>
      <c r="K301" s="544"/>
      <c r="L301" s="544"/>
      <c r="M301" s="544"/>
      <c r="N301" s="544"/>
      <c r="O301" s="544"/>
      <c r="P301" s="544"/>
      <c r="Q301" s="544"/>
    </row>
    <row r="302" spans="1:17" x14ac:dyDescent="0.15">
      <c r="A302" s="544"/>
      <c r="B302" s="544"/>
      <c r="C302" s="544"/>
      <c r="D302" s="544"/>
      <c r="E302" s="544"/>
      <c r="F302" s="544"/>
      <c r="G302" s="544"/>
      <c r="H302" s="544"/>
      <c r="I302" s="544"/>
      <c r="J302" s="544"/>
      <c r="K302" s="544"/>
      <c r="L302" s="544"/>
      <c r="M302" s="544"/>
      <c r="N302" s="544"/>
      <c r="O302" s="544"/>
      <c r="P302" s="544"/>
      <c r="Q302" s="544"/>
    </row>
    <row r="303" spans="1:17" x14ac:dyDescent="0.15">
      <c r="A303" s="544"/>
      <c r="B303" s="544"/>
      <c r="C303" s="544"/>
      <c r="D303" s="544"/>
      <c r="E303" s="544"/>
      <c r="F303" s="544"/>
      <c r="G303" s="544"/>
      <c r="H303" s="544"/>
      <c r="I303" s="544"/>
      <c r="J303" s="544"/>
      <c r="K303" s="544"/>
      <c r="L303" s="544"/>
      <c r="M303" s="544"/>
      <c r="N303" s="544"/>
      <c r="O303" s="544"/>
      <c r="P303" s="544"/>
      <c r="Q303" s="544"/>
    </row>
    <row r="304" spans="1:17" x14ac:dyDescent="0.15">
      <c r="A304" s="544"/>
      <c r="B304" s="544"/>
      <c r="C304" s="544"/>
      <c r="D304" s="544"/>
      <c r="E304" s="544"/>
      <c r="F304" s="544"/>
      <c r="G304" s="544"/>
      <c r="H304" s="544"/>
      <c r="I304" s="544"/>
      <c r="J304" s="544"/>
      <c r="K304" s="544"/>
      <c r="L304" s="544"/>
      <c r="M304" s="544"/>
      <c r="N304" s="544"/>
      <c r="O304" s="544"/>
      <c r="P304" s="544"/>
      <c r="Q304" s="544"/>
    </row>
    <row r="305" spans="1:17" x14ac:dyDescent="0.15">
      <c r="A305" s="544"/>
      <c r="B305" s="544"/>
      <c r="C305" s="544"/>
      <c r="D305" s="544"/>
      <c r="E305" s="544"/>
      <c r="F305" s="544"/>
      <c r="G305" s="544"/>
      <c r="H305" s="544"/>
      <c r="I305" s="544"/>
      <c r="J305" s="544"/>
      <c r="K305" s="544"/>
      <c r="L305" s="544"/>
      <c r="M305" s="544"/>
      <c r="N305" s="544"/>
      <c r="O305" s="544"/>
      <c r="P305" s="544"/>
      <c r="Q305" s="544"/>
    </row>
    <row r="306" spans="1:17" x14ac:dyDescent="0.15">
      <c r="A306" s="544"/>
      <c r="B306" s="544"/>
      <c r="C306" s="544"/>
      <c r="D306" s="544"/>
      <c r="E306" s="544"/>
      <c r="F306" s="544"/>
      <c r="G306" s="544"/>
      <c r="H306" s="544"/>
      <c r="I306" s="544"/>
      <c r="J306" s="544"/>
      <c r="K306" s="544"/>
      <c r="L306" s="544"/>
      <c r="M306" s="544"/>
      <c r="N306" s="544"/>
      <c r="O306" s="544"/>
      <c r="P306" s="544"/>
      <c r="Q306" s="544"/>
    </row>
    <row r="307" spans="1:17" x14ac:dyDescent="0.15">
      <c r="A307" s="544"/>
      <c r="B307" s="544"/>
      <c r="C307" s="544"/>
      <c r="D307" s="544"/>
      <c r="E307" s="544"/>
      <c r="F307" s="544"/>
      <c r="G307" s="544"/>
      <c r="H307" s="544"/>
      <c r="I307" s="544"/>
      <c r="J307" s="544"/>
      <c r="K307" s="544"/>
      <c r="L307" s="544"/>
      <c r="M307" s="544"/>
      <c r="N307" s="544"/>
      <c r="O307" s="544"/>
      <c r="P307" s="544"/>
      <c r="Q307" s="544"/>
    </row>
    <row r="308" spans="1:17" x14ac:dyDescent="0.15">
      <c r="A308" s="544"/>
      <c r="B308" s="544"/>
      <c r="C308" s="544"/>
      <c r="D308" s="544"/>
      <c r="E308" s="544"/>
      <c r="F308" s="544"/>
      <c r="G308" s="544"/>
      <c r="H308" s="544"/>
      <c r="I308" s="544"/>
      <c r="J308" s="544"/>
      <c r="K308" s="544"/>
      <c r="L308" s="544"/>
      <c r="M308" s="544"/>
      <c r="N308" s="544"/>
      <c r="O308" s="544"/>
      <c r="P308" s="544"/>
      <c r="Q308" s="544"/>
    </row>
    <row r="309" spans="1:17" x14ac:dyDescent="0.15">
      <c r="A309" s="544"/>
      <c r="B309" s="544"/>
      <c r="C309" s="544"/>
      <c r="D309" s="544"/>
      <c r="E309" s="544"/>
      <c r="F309" s="544"/>
      <c r="G309" s="544"/>
      <c r="H309" s="544"/>
      <c r="I309" s="544"/>
      <c r="J309" s="544"/>
      <c r="K309" s="544"/>
      <c r="L309" s="544"/>
      <c r="M309" s="544"/>
      <c r="N309" s="544"/>
      <c r="O309" s="544"/>
      <c r="P309" s="544"/>
      <c r="Q309" s="544"/>
    </row>
    <row r="310" spans="1:17" x14ac:dyDescent="0.15">
      <c r="A310" s="544"/>
      <c r="B310" s="544"/>
      <c r="C310" s="544"/>
      <c r="D310" s="544"/>
      <c r="E310" s="544"/>
      <c r="F310" s="544"/>
      <c r="G310" s="544"/>
      <c r="H310" s="544"/>
      <c r="I310" s="544"/>
      <c r="J310" s="544"/>
      <c r="K310" s="544"/>
      <c r="L310" s="544"/>
      <c r="M310" s="544"/>
      <c r="N310" s="544"/>
      <c r="O310" s="544"/>
      <c r="P310" s="544"/>
      <c r="Q310" s="544"/>
    </row>
    <row r="311" spans="1:17" x14ac:dyDescent="0.15">
      <c r="A311" s="544"/>
      <c r="B311" s="544"/>
      <c r="C311" s="544"/>
      <c r="D311" s="544"/>
      <c r="E311" s="544"/>
      <c r="F311" s="544"/>
      <c r="G311" s="544"/>
      <c r="H311" s="544"/>
      <c r="I311" s="544"/>
      <c r="J311" s="544"/>
      <c r="K311" s="544"/>
      <c r="L311" s="544"/>
      <c r="M311" s="544"/>
      <c r="N311" s="544"/>
      <c r="O311" s="544"/>
      <c r="P311" s="544"/>
      <c r="Q311" s="544"/>
    </row>
    <row r="312" spans="1:17" x14ac:dyDescent="0.15">
      <c r="A312" s="544"/>
      <c r="B312" s="544"/>
      <c r="C312" s="544"/>
      <c r="D312" s="544"/>
      <c r="E312" s="544"/>
      <c r="F312" s="544"/>
      <c r="G312" s="544"/>
      <c r="H312" s="544"/>
      <c r="I312" s="544"/>
      <c r="J312" s="544"/>
      <c r="K312" s="544"/>
      <c r="L312" s="544"/>
      <c r="M312" s="544"/>
      <c r="N312" s="544"/>
      <c r="O312" s="544"/>
      <c r="P312" s="544"/>
      <c r="Q312" s="544"/>
    </row>
    <row r="313" spans="1:17" x14ac:dyDescent="0.15">
      <c r="A313" s="544"/>
      <c r="B313" s="544"/>
      <c r="C313" s="544"/>
      <c r="D313" s="544"/>
      <c r="E313" s="544"/>
      <c r="F313" s="544"/>
      <c r="G313" s="544"/>
      <c r="H313" s="544"/>
      <c r="I313" s="544"/>
      <c r="J313" s="544"/>
      <c r="K313" s="544"/>
      <c r="L313" s="544"/>
      <c r="M313" s="544"/>
      <c r="N313" s="544"/>
      <c r="O313" s="544"/>
      <c r="P313" s="544"/>
      <c r="Q313" s="544"/>
    </row>
    <row r="314" spans="1:17" x14ac:dyDescent="0.15">
      <c r="A314" s="544"/>
      <c r="B314" s="544"/>
      <c r="C314" s="544"/>
      <c r="D314" s="544"/>
      <c r="E314" s="544"/>
      <c r="F314" s="544"/>
      <c r="G314" s="544"/>
      <c r="H314" s="544"/>
      <c r="I314" s="544"/>
      <c r="J314" s="544"/>
      <c r="K314" s="544"/>
      <c r="L314" s="544"/>
      <c r="M314" s="544"/>
      <c r="N314" s="544"/>
      <c r="O314" s="544"/>
      <c r="P314" s="544"/>
      <c r="Q314" s="544"/>
    </row>
    <row r="315" spans="1:17" x14ac:dyDescent="0.15">
      <c r="A315" s="544"/>
      <c r="B315" s="544"/>
      <c r="C315" s="544"/>
      <c r="D315" s="544"/>
      <c r="E315" s="544"/>
      <c r="F315" s="544"/>
      <c r="G315" s="544"/>
      <c r="H315" s="544"/>
      <c r="I315" s="544"/>
      <c r="J315" s="544"/>
      <c r="K315" s="544"/>
      <c r="L315" s="544"/>
      <c r="M315" s="544"/>
      <c r="N315" s="544"/>
      <c r="O315" s="544"/>
      <c r="P315" s="544"/>
      <c r="Q315" s="544"/>
    </row>
    <row r="316" spans="1:17" x14ac:dyDescent="0.15">
      <c r="A316" s="544"/>
      <c r="B316" s="544"/>
      <c r="C316" s="544"/>
      <c r="D316" s="544"/>
      <c r="E316" s="544"/>
      <c r="F316" s="544"/>
      <c r="G316" s="544"/>
      <c r="H316" s="544"/>
      <c r="I316" s="544"/>
      <c r="J316" s="544"/>
      <c r="K316" s="544"/>
      <c r="L316" s="544"/>
      <c r="M316" s="544"/>
      <c r="N316" s="544"/>
      <c r="O316" s="544"/>
      <c r="P316" s="544"/>
      <c r="Q316" s="544"/>
    </row>
    <row r="317" spans="1:17" x14ac:dyDescent="0.15">
      <c r="A317" s="544"/>
      <c r="B317" s="544"/>
      <c r="C317" s="544"/>
      <c r="D317" s="544"/>
      <c r="E317" s="544"/>
      <c r="F317" s="544"/>
      <c r="G317" s="544"/>
      <c r="H317" s="544"/>
      <c r="I317" s="544"/>
      <c r="J317" s="544"/>
      <c r="K317" s="544"/>
      <c r="L317" s="544"/>
      <c r="M317" s="544"/>
      <c r="N317" s="544"/>
      <c r="O317" s="544"/>
      <c r="P317" s="544"/>
      <c r="Q317" s="544"/>
    </row>
    <row r="318" spans="1:17" x14ac:dyDescent="0.15">
      <c r="A318" s="544"/>
      <c r="B318" s="544"/>
      <c r="C318" s="544"/>
      <c r="D318" s="544"/>
      <c r="E318" s="544"/>
      <c r="F318" s="544"/>
      <c r="G318" s="544"/>
      <c r="H318" s="544"/>
      <c r="I318" s="544"/>
      <c r="J318" s="544"/>
      <c r="K318" s="544"/>
      <c r="L318" s="544"/>
      <c r="M318" s="544"/>
      <c r="N318" s="544"/>
      <c r="O318" s="544"/>
      <c r="P318" s="544"/>
      <c r="Q318" s="544"/>
    </row>
    <row r="319" spans="1:17" x14ac:dyDescent="0.15">
      <c r="A319" s="544"/>
      <c r="B319" s="544"/>
      <c r="C319" s="544"/>
      <c r="D319" s="544"/>
      <c r="E319" s="544"/>
      <c r="F319" s="544"/>
      <c r="G319" s="544"/>
      <c r="H319" s="544"/>
      <c r="I319" s="544"/>
      <c r="J319" s="544"/>
      <c r="K319" s="544"/>
      <c r="L319" s="544"/>
      <c r="M319" s="544"/>
      <c r="N319" s="544"/>
      <c r="O319" s="544"/>
      <c r="P319" s="544"/>
      <c r="Q319" s="544"/>
    </row>
    <row r="320" spans="1:17" x14ac:dyDescent="0.15">
      <c r="A320" s="544"/>
      <c r="B320" s="544"/>
      <c r="C320" s="544"/>
      <c r="D320" s="544"/>
      <c r="E320" s="544"/>
      <c r="F320" s="544"/>
      <c r="G320" s="544"/>
      <c r="H320" s="544"/>
      <c r="I320" s="544"/>
      <c r="J320" s="544"/>
      <c r="K320" s="544"/>
      <c r="L320" s="544"/>
      <c r="M320" s="544"/>
      <c r="N320" s="544"/>
      <c r="O320" s="544"/>
      <c r="P320" s="544"/>
      <c r="Q320" s="544"/>
    </row>
    <row r="321" spans="1:17" x14ac:dyDescent="0.15">
      <c r="A321" s="544"/>
      <c r="B321" s="544"/>
      <c r="C321" s="544"/>
      <c r="D321" s="544"/>
      <c r="E321" s="544"/>
      <c r="F321" s="544"/>
      <c r="G321" s="544"/>
      <c r="H321" s="544"/>
      <c r="I321" s="544"/>
      <c r="J321" s="544"/>
      <c r="K321" s="544"/>
      <c r="L321" s="544"/>
      <c r="M321" s="544"/>
      <c r="N321" s="544"/>
      <c r="O321" s="544"/>
      <c r="P321" s="544"/>
      <c r="Q321" s="544"/>
    </row>
    <row r="322" spans="1:17" x14ac:dyDescent="0.15">
      <c r="A322" s="544"/>
      <c r="B322" s="544"/>
      <c r="C322" s="544"/>
      <c r="D322" s="544"/>
      <c r="E322" s="544"/>
      <c r="F322" s="544"/>
      <c r="G322" s="544"/>
      <c r="H322" s="544"/>
      <c r="I322" s="544"/>
      <c r="J322" s="544"/>
      <c r="K322" s="544"/>
      <c r="L322" s="544"/>
      <c r="M322" s="544"/>
      <c r="N322" s="544"/>
      <c r="O322" s="544"/>
      <c r="P322" s="544"/>
      <c r="Q322" s="544"/>
    </row>
    <row r="323" spans="1:17" x14ac:dyDescent="0.15">
      <c r="A323" s="544"/>
      <c r="B323" s="544"/>
      <c r="C323" s="544"/>
      <c r="D323" s="544"/>
      <c r="E323" s="544"/>
      <c r="F323" s="544"/>
      <c r="G323" s="544"/>
      <c r="H323" s="544"/>
      <c r="I323" s="544"/>
      <c r="J323" s="544"/>
      <c r="K323" s="544"/>
      <c r="L323" s="544"/>
      <c r="M323" s="544"/>
      <c r="N323" s="544"/>
      <c r="O323" s="544"/>
      <c r="P323" s="544"/>
      <c r="Q323" s="544"/>
    </row>
    <row r="324" spans="1:17" x14ac:dyDescent="0.15">
      <c r="A324" s="544"/>
      <c r="B324" s="544"/>
      <c r="C324" s="544"/>
      <c r="D324" s="544"/>
      <c r="E324" s="544"/>
      <c r="F324" s="544"/>
      <c r="G324" s="544"/>
      <c r="H324" s="544"/>
      <c r="I324" s="544"/>
      <c r="J324" s="544"/>
      <c r="K324" s="544"/>
      <c r="L324" s="544"/>
      <c r="M324" s="544"/>
      <c r="N324" s="544"/>
      <c r="O324" s="544"/>
      <c r="P324" s="544"/>
      <c r="Q324" s="544"/>
    </row>
    <row r="325" spans="1:17" x14ac:dyDescent="0.15">
      <c r="A325" s="544"/>
      <c r="B325" s="544"/>
      <c r="C325" s="544"/>
      <c r="D325" s="544"/>
      <c r="E325" s="544"/>
      <c r="F325" s="544"/>
      <c r="G325" s="544"/>
      <c r="H325" s="544"/>
      <c r="I325" s="544"/>
      <c r="J325" s="544"/>
      <c r="K325" s="544"/>
      <c r="L325" s="544"/>
      <c r="M325" s="544"/>
      <c r="N325" s="544"/>
      <c r="O325" s="544"/>
      <c r="P325" s="544"/>
      <c r="Q325" s="544"/>
    </row>
    <row r="326" spans="1:17" x14ac:dyDescent="0.15">
      <c r="A326" s="544"/>
      <c r="B326" s="544"/>
      <c r="C326" s="544"/>
      <c r="D326" s="544"/>
      <c r="E326" s="544"/>
      <c r="F326" s="544"/>
      <c r="G326" s="544"/>
      <c r="H326" s="544"/>
      <c r="I326" s="544"/>
      <c r="J326" s="544"/>
      <c r="K326" s="544"/>
      <c r="L326" s="544"/>
      <c r="M326" s="544"/>
      <c r="N326" s="544"/>
      <c r="O326" s="544"/>
      <c r="P326" s="544"/>
      <c r="Q326" s="544"/>
    </row>
    <row r="327" spans="1:17" x14ac:dyDescent="0.15">
      <c r="A327" s="544"/>
      <c r="B327" s="544"/>
      <c r="C327" s="544"/>
      <c r="D327" s="544"/>
      <c r="E327" s="544"/>
      <c r="F327" s="544"/>
      <c r="G327" s="544"/>
      <c r="H327" s="544"/>
      <c r="I327" s="544"/>
      <c r="J327" s="544"/>
      <c r="K327" s="544"/>
      <c r="L327" s="544"/>
      <c r="M327" s="544"/>
      <c r="N327" s="544"/>
      <c r="O327" s="544"/>
      <c r="P327" s="544"/>
      <c r="Q327" s="544"/>
    </row>
    <row r="328" spans="1:17" x14ac:dyDescent="0.15">
      <c r="A328" s="544"/>
      <c r="B328" s="544"/>
      <c r="C328" s="544"/>
      <c r="D328" s="544"/>
      <c r="E328" s="544"/>
      <c r="F328" s="544"/>
      <c r="G328" s="544"/>
      <c r="H328" s="544"/>
      <c r="I328" s="544"/>
      <c r="J328" s="544"/>
      <c r="K328" s="544"/>
      <c r="L328" s="544"/>
      <c r="M328" s="544"/>
      <c r="N328" s="544"/>
      <c r="O328" s="544"/>
      <c r="P328" s="544"/>
      <c r="Q328" s="544"/>
    </row>
    <row r="329" spans="1:17" x14ac:dyDescent="0.15">
      <c r="A329" s="544"/>
      <c r="B329" s="544"/>
      <c r="C329" s="544"/>
      <c r="D329" s="544"/>
      <c r="E329" s="544"/>
      <c r="F329" s="544"/>
      <c r="G329" s="544"/>
      <c r="H329" s="544"/>
      <c r="I329" s="544"/>
      <c r="J329" s="544"/>
      <c r="K329" s="544"/>
      <c r="L329" s="544"/>
      <c r="M329" s="544"/>
      <c r="N329" s="544"/>
      <c r="O329" s="544"/>
      <c r="P329" s="544"/>
      <c r="Q329" s="544"/>
    </row>
    <row r="330" spans="1:17" x14ac:dyDescent="0.15">
      <c r="A330" s="544"/>
      <c r="B330" s="544"/>
      <c r="C330" s="544"/>
      <c r="D330" s="544"/>
      <c r="E330" s="544"/>
      <c r="F330" s="544"/>
      <c r="G330" s="544"/>
      <c r="H330" s="544"/>
      <c r="I330" s="544"/>
      <c r="J330" s="544"/>
      <c r="K330" s="544"/>
      <c r="L330" s="544"/>
      <c r="M330" s="544"/>
      <c r="N330" s="544"/>
      <c r="O330" s="544"/>
      <c r="P330" s="544"/>
      <c r="Q330" s="544"/>
    </row>
    <row r="331" spans="1:17" x14ac:dyDescent="0.15">
      <c r="A331" s="544"/>
      <c r="B331" s="544"/>
      <c r="C331" s="544"/>
      <c r="D331" s="544"/>
      <c r="E331" s="544"/>
      <c r="F331" s="544"/>
      <c r="G331" s="544"/>
      <c r="H331" s="544"/>
      <c r="I331" s="544"/>
      <c r="J331" s="544"/>
      <c r="K331" s="544"/>
      <c r="L331" s="544"/>
      <c r="M331" s="544"/>
      <c r="N331" s="544"/>
      <c r="O331" s="544"/>
      <c r="P331" s="544"/>
      <c r="Q331" s="544"/>
    </row>
    <row r="332" spans="1:17" x14ac:dyDescent="0.15">
      <c r="A332" s="544"/>
      <c r="B332" s="544"/>
      <c r="C332" s="544"/>
      <c r="D332" s="544"/>
      <c r="E332" s="544"/>
      <c r="F332" s="544"/>
      <c r="G332" s="544"/>
      <c r="H332" s="544"/>
      <c r="I332" s="544"/>
      <c r="J332" s="544"/>
      <c r="K332" s="544"/>
      <c r="L332" s="544"/>
      <c r="M332" s="544"/>
      <c r="N332" s="544"/>
      <c r="O332" s="544"/>
      <c r="P332" s="544"/>
      <c r="Q332" s="544"/>
    </row>
    <row r="333" spans="1:17" x14ac:dyDescent="0.15">
      <c r="A333" s="544"/>
      <c r="B333" s="544"/>
      <c r="C333" s="544"/>
      <c r="D333" s="544"/>
      <c r="E333" s="544"/>
      <c r="F333" s="544"/>
      <c r="G333" s="544"/>
      <c r="H333" s="544"/>
      <c r="I333" s="544"/>
      <c r="J333" s="544"/>
      <c r="K333" s="544"/>
      <c r="L333" s="544"/>
      <c r="M333" s="544"/>
      <c r="N333" s="544"/>
      <c r="O333" s="544"/>
      <c r="P333" s="544"/>
      <c r="Q333" s="544"/>
    </row>
    <row r="334" spans="1:17" x14ac:dyDescent="0.15">
      <c r="A334" s="544"/>
      <c r="B334" s="544"/>
      <c r="C334" s="544"/>
      <c r="D334" s="544"/>
      <c r="E334" s="544"/>
      <c r="F334" s="544"/>
      <c r="G334" s="544"/>
      <c r="H334" s="544"/>
      <c r="I334" s="544"/>
      <c r="J334" s="544"/>
      <c r="K334" s="544"/>
      <c r="L334" s="544"/>
      <c r="M334" s="544"/>
      <c r="N334" s="544"/>
      <c r="O334" s="544"/>
      <c r="P334" s="544"/>
      <c r="Q334" s="544"/>
    </row>
    <row r="335" spans="1:17" x14ac:dyDescent="0.15">
      <c r="A335" s="544"/>
      <c r="B335" s="544"/>
      <c r="C335" s="544"/>
      <c r="D335" s="544"/>
      <c r="E335" s="544"/>
      <c r="F335" s="544"/>
      <c r="G335" s="544"/>
      <c r="H335" s="544"/>
      <c r="I335" s="544"/>
      <c r="J335" s="544"/>
      <c r="K335" s="544"/>
      <c r="L335" s="544"/>
      <c r="M335" s="544"/>
      <c r="N335" s="544"/>
      <c r="O335" s="544"/>
      <c r="P335" s="544"/>
      <c r="Q335" s="544"/>
    </row>
    <row r="336" spans="1:17" x14ac:dyDescent="0.15">
      <c r="A336" s="544"/>
      <c r="B336" s="544"/>
      <c r="C336" s="544"/>
      <c r="D336" s="544"/>
      <c r="E336" s="544"/>
      <c r="F336" s="544"/>
      <c r="G336" s="544"/>
      <c r="H336" s="544"/>
      <c r="I336" s="544"/>
      <c r="J336" s="544"/>
      <c r="K336" s="544"/>
      <c r="L336" s="544"/>
      <c r="M336" s="544"/>
      <c r="N336" s="544"/>
      <c r="O336" s="544"/>
      <c r="P336" s="544"/>
      <c r="Q336" s="544"/>
    </row>
    <row r="337" spans="1:17" x14ac:dyDescent="0.15">
      <c r="A337" s="544"/>
      <c r="B337" s="544"/>
      <c r="C337" s="544"/>
      <c r="D337" s="544"/>
      <c r="E337" s="544"/>
      <c r="F337" s="544"/>
      <c r="G337" s="544"/>
      <c r="H337" s="544"/>
      <c r="I337" s="544"/>
      <c r="J337" s="544"/>
      <c r="K337" s="544"/>
      <c r="L337" s="544"/>
      <c r="M337" s="544"/>
      <c r="N337" s="544"/>
      <c r="O337" s="544"/>
      <c r="P337" s="544"/>
      <c r="Q337" s="544"/>
    </row>
    <row r="338" spans="1:17" x14ac:dyDescent="0.15">
      <c r="A338" s="544"/>
      <c r="B338" s="544"/>
      <c r="C338" s="544"/>
      <c r="D338" s="544"/>
      <c r="E338" s="544"/>
      <c r="F338" s="544"/>
      <c r="G338" s="544"/>
      <c r="H338" s="544"/>
      <c r="I338" s="544"/>
      <c r="J338" s="544"/>
      <c r="K338" s="544"/>
      <c r="L338" s="544"/>
      <c r="M338" s="544"/>
      <c r="N338" s="544"/>
      <c r="O338" s="544"/>
      <c r="P338" s="544"/>
      <c r="Q338" s="544"/>
    </row>
    <row r="339" spans="1:17" x14ac:dyDescent="0.15">
      <c r="A339" s="544"/>
      <c r="B339" s="544"/>
      <c r="C339" s="544"/>
      <c r="D339" s="544"/>
      <c r="E339" s="544"/>
      <c r="F339" s="544"/>
      <c r="G339" s="544"/>
      <c r="H339" s="544"/>
      <c r="I339" s="544"/>
      <c r="J339" s="544"/>
      <c r="K339" s="544"/>
      <c r="L339" s="544"/>
      <c r="M339" s="544"/>
      <c r="N339" s="544"/>
      <c r="O339" s="544"/>
      <c r="P339" s="544"/>
      <c r="Q339" s="544"/>
    </row>
    <row r="340" spans="1:17" x14ac:dyDescent="0.15">
      <c r="A340" s="544"/>
      <c r="B340" s="544"/>
      <c r="C340" s="544"/>
      <c r="D340" s="544"/>
      <c r="E340" s="544"/>
      <c r="F340" s="544"/>
      <c r="G340" s="544"/>
      <c r="H340" s="544"/>
      <c r="I340" s="544"/>
      <c r="J340" s="544"/>
      <c r="K340" s="544"/>
      <c r="L340" s="544"/>
      <c r="M340" s="544"/>
      <c r="N340" s="544"/>
      <c r="O340" s="544"/>
      <c r="P340" s="544"/>
      <c r="Q340" s="544"/>
    </row>
    <row r="341" spans="1:17" x14ac:dyDescent="0.15">
      <c r="A341" s="544"/>
      <c r="B341" s="544"/>
      <c r="C341" s="544"/>
      <c r="D341" s="544"/>
      <c r="E341" s="544"/>
      <c r="F341" s="544"/>
      <c r="G341" s="544"/>
      <c r="H341" s="544"/>
      <c r="I341" s="544"/>
      <c r="J341" s="544"/>
      <c r="K341" s="544"/>
      <c r="L341" s="544"/>
      <c r="M341" s="544"/>
      <c r="N341" s="544"/>
      <c r="O341" s="544"/>
      <c r="P341" s="544"/>
      <c r="Q341" s="544"/>
    </row>
    <row r="342" spans="1:17" x14ac:dyDescent="0.15">
      <c r="A342" s="544"/>
      <c r="B342" s="544"/>
      <c r="C342" s="544"/>
      <c r="D342" s="544"/>
      <c r="E342" s="544"/>
      <c r="F342" s="544"/>
      <c r="G342" s="544"/>
      <c r="H342" s="544"/>
      <c r="I342" s="544"/>
      <c r="J342" s="544"/>
      <c r="K342" s="544"/>
      <c r="L342" s="544"/>
      <c r="M342" s="544"/>
      <c r="N342" s="544"/>
      <c r="O342" s="544"/>
      <c r="P342" s="544"/>
      <c r="Q342" s="544"/>
    </row>
    <row r="343" spans="1:17" x14ac:dyDescent="0.15">
      <c r="A343" s="544"/>
      <c r="B343" s="544"/>
      <c r="C343" s="544"/>
      <c r="D343" s="544"/>
      <c r="E343" s="544"/>
      <c r="F343" s="544"/>
      <c r="G343" s="544"/>
      <c r="H343" s="544"/>
      <c r="I343" s="544"/>
      <c r="J343" s="544"/>
      <c r="K343" s="544"/>
      <c r="L343" s="544"/>
      <c r="M343" s="544"/>
      <c r="N343" s="544"/>
      <c r="O343" s="544"/>
      <c r="P343" s="544"/>
      <c r="Q343" s="544"/>
    </row>
    <row r="344" spans="1:17" x14ac:dyDescent="0.15">
      <c r="A344" s="544"/>
      <c r="B344" s="544"/>
      <c r="C344" s="544"/>
      <c r="D344" s="544"/>
      <c r="E344" s="544"/>
      <c r="F344" s="544"/>
      <c r="G344" s="544"/>
      <c r="H344" s="544"/>
      <c r="I344" s="544"/>
      <c r="J344" s="544"/>
      <c r="K344" s="544"/>
      <c r="L344" s="544"/>
      <c r="M344" s="544"/>
      <c r="N344" s="544"/>
      <c r="O344" s="544"/>
      <c r="P344" s="544"/>
      <c r="Q344" s="544"/>
    </row>
    <row r="345" spans="1:17" x14ac:dyDescent="0.15">
      <c r="A345" s="544"/>
      <c r="B345" s="544"/>
      <c r="C345" s="544"/>
      <c r="D345" s="544"/>
      <c r="E345" s="544"/>
      <c r="F345" s="544"/>
      <c r="G345" s="544"/>
      <c r="H345" s="544"/>
      <c r="I345" s="544"/>
      <c r="J345" s="544"/>
      <c r="K345" s="544"/>
      <c r="L345" s="544"/>
      <c r="M345" s="544"/>
      <c r="N345" s="544"/>
      <c r="O345" s="544"/>
      <c r="P345" s="544"/>
      <c r="Q345" s="544"/>
    </row>
    <row r="346" spans="1:17" x14ac:dyDescent="0.15">
      <c r="A346" s="544"/>
      <c r="B346" s="544"/>
      <c r="C346" s="544"/>
      <c r="D346" s="544"/>
      <c r="E346" s="544"/>
      <c r="F346" s="544"/>
      <c r="G346" s="544"/>
      <c r="H346" s="544"/>
      <c r="I346" s="544"/>
      <c r="J346" s="544"/>
      <c r="K346" s="544"/>
      <c r="L346" s="544"/>
      <c r="M346" s="544"/>
      <c r="N346" s="544"/>
      <c r="O346" s="544"/>
      <c r="P346" s="544"/>
      <c r="Q346" s="544"/>
    </row>
    <row r="347" spans="1:17" x14ac:dyDescent="0.15">
      <c r="A347" s="544"/>
      <c r="B347" s="544"/>
      <c r="C347" s="544"/>
      <c r="D347" s="544"/>
      <c r="E347" s="544"/>
      <c r="F347" s="544"/>
      <c r="G347" s="544"/>
      <c r="H347" s="544"/>
      <c r="I347" s="544"/>
      <c r="J347" s="544"/>
      <c r="K347" s="544"/>
      <c r="L347" s="544"/>
      <c r="M347" s="544"/>
      <c r="N347" s="544"/>
      <c r="O347" s="544"/>
      <c r="P347" s="544"/>
      <c r="Q347" s="544"/>
    </row>
    <row r="348" spans="1:17" x14ac:dyDescent="0.15">
      <c r="A348" s="544"/>
      <c r="B348" s="544"/>
      <c r="C348" s="544"/>
      <c r="D348" s="544"/>
      <c r="E348" s="544"/>
      <c r="F348" s="544"/>
      <c r="G348" s="544"/>
      <c r="H348" s="544"/>
      <c r="I348" s="544"/>
      <c r="J348" s="544"/>
      <c r="K348" s="544"/>
      <c r="L348" s="544"/>
      <c r="M348" s="544"/>
      <c r="N348" s="544"/>
      <c r="O348" s="544"/>
      <c r="P348" s="544"/>
      <c r="Q348" s="544"/>
    </row>
    <row r="349" spans="1:17" x14ac:dyDescent="0.15">
      <c r="A349" s="544"/>
      <c r="B349" s="544"/>
      <c r="C349" s="544"/>
      <c r="D349" s="544"/>
      <c r="E349" s="544"/>
      <c r="F349" s="544"/>
      <c r="G349" s="544"/>
      <c r="H349" s="544"/>
      <c r="I349" s="544"/>
      <c r="J349" s="544"/>
      <c r="K349" s="544"/>
      <c r="L349" s="544"/>
      <c r="M349" s="544"/>
      <c r="N349" s="544"/>
      <c r="O349" s="544"/>
      <c r="P349" s="544"/>
      <c r="Q349" s="544"/>
    </row>
    <row r="350" spans="1:17" x14ac:dyDescent="0.15">
      <c r="A350" s="544"/>
      <c r="B350" s="544"/>
      <c r="C350" s="544"/>
      <c r="D350" s="544"/>
      <c r="E350" s="544"/>
      <c r="F350" s="544"/>
      <c r="G350" s="544"/>
      <c r="H350" s="544"/>
      <c r="I350" s="544"/>
      <c r="J350" s="544"/>
      <c r="K350" s="544"/>
      <c r="L350" s="544"/>
      <c r="M350" s="544"/>
      <c r="N350" s="544"/>
      <c r="O350" s="544"/>
      <c r="P350" s="544"/>
      <c r="Q350" s="544"/>
    </row>
    <row r="351" spans="1:17" x14ac:dyDescent="0.15">
      <c r="A351" s="544"/>
      <c r="B351" s="544"/>
      <c r="C351" s="544"/>
      <c r="D351" s="544"/>
      <c r="E351" s="544"/>
      <c r="F351" s="544"/>
      <c r="G351" s="544"/>
      <c r="H351" s="544"/>
      <c r="I351" s="544"/>
      <c r="J351" s="544"/>
      <c r="K351" s="544"/>
      <c r="L351" s="544"/>
      <c r="M351" s="544"/>
      <c r="N351" s="544"/>
      <c r="O351" s="544"/>
      <c r="P351" s="544"/>
      <c r="Q351" s="544"/>
    </row>
    <row r="352" spans="1:17" x14ac:dyDescent="0.15">
      <c r="A352" s="544"/>
      <c r="B352" s="544"/>
      <c r="C352" s="544"/>
      <c r="D352" s="544"/>
      <c r="E352" s="544"/>
      <c r="F352" s="544"/>
      <c r="G352" s="544"/>
      <c r="H352" s="544"/>
      <c r="I352" s="544"/>
      <c r="J352" s="544"/>
      <c r="K352" s="544"/>
      <c r="L352" s="544"/>
      <c r="M352" s="544"/>
      <c r="N352" s="544"/>
      <c r="O352" s="544"/>
      <c r="P352" s="544"/>
      <c r="Q352" s="544"/>
    </row>
    <row r="353" spans="1:17" x14ac:dyDescent="0.15">
      <c r="A353" s="544"/>
      <c r="B353" s="544"/>
      <c r="C353" s="544"/>
      <c r="D353" s="544"/>
      <c r="E353" s="544"/>
      <c r="F353" s="544"/>
      <c r="G353" s="544"/>
      <c r="H353" s="544"/>
      <c r="I353" s="544"/>
      <c r="J353" s="544"/>
      <c r="K353" s="544"/>
      <c r="L353" s="544"/>
      <c r="M353" s="544"/>
      <c r="N353" s="544"/>
      <c r="O353" s="544"/>
      <c r="P353" s="544"/>
      <c r="Q353" s="544"/>
    </row>
    <row r="354" spans="1:17" x14ac:dyDescent="0.15">
      <c r="A354" s="544"/>
      <c r="B354" s="544"/>
      <c r="C354" s="544"/>
      <c r="D354" s="544"/>
      <c r="E354" s="544"/>
      <c r="F354" s="544"/>
      <c r="G354" s="544"/>
      <c r="H354" s="544"/>
      <c r="I354" s="544"/>
      <c r="J354" s="544"/>
      <c r="K354" s="544"/>
      <c r="L354" s="544"/>
      <c r="M354" s="544"/>
      <c r="N354" s="544"/>
      <c r="O354" s="544"/>
      <c r="P354" s="544"/>
      <c r="Q354" s="544"/>
    </row>
    <row r="355" spans="1:17" x14ac:dyDescent="0.15">
      <c r="A355" s="544"/>
      <c r="B355" s="544"/>
      <c r="C355" s="544"/>
      <c r="D355" s="544"/>
      <c r="E355" s="544"/>
      <c r="F355" s="544"/>
      <c r="G355" s="544"/>
      <c r="H355" s="544"/>
      <c r="I355" s="544"/>
      <c r="J355" s="544"/>
      <c r="K355" s="544"/>
      <c r="L355" s="544"/>
      <c r="M355" s="544"/>
      <c r="N355" s="544"/>
      <c r="O355" s="544"/>
      <c r="P355" s="544"/>
      <c r="Q355" s="544"/>
    </row>
    <row r="356" spans="1:17" x14ac:dyDescent="0.15">
      <c r="A356" s="544"/>
      <c r="B356" s="544"/>
      <c r="C356" s="544"/>
      <c r="D356" s="544"/>
      <c r="E356" s="544"/>
      <c r="F356" s="544"/>
      <c r="G356" s="544"/>
      <c r="H356" s="544"/>
      <c r="I356" s="544"/>
      <c r="J356" s="544"/>
      <c r="K356" s="544"/>
      <c r="L356" s="544"/>
      <c r="M356" s="544"/>
      <c r="N356" s="544"/>
      <c r="O356" s="544"/>
      <c r="P356" s="544"/>
      <c r="Q356" s="544"/>
    </row>
    <row r="357" spans="1:17" x14ac:dyDescent="0.15">
      <c r="A357" s="544"/>
      <c r="B357" s="544"/>
      <c r="C357" s="544"/>
      <c r="D357" s="544"/>
      <c r="E357" s="544"/>
      <c r="F357" s="544"/>
      <c r="G357" s="544"/>
      <c r="H357" s="544"/>
      <c r="I357" s="544"/>
      <c r="J357" s="544"/>
      <c r="K357" s="544"/>
      <c r="L357" s="544"/>
      <c r="M357" s="544"/>
      <c r="N357" s="544"/>
      <c r="O357" s="544"/>
      <c r="P357" s="544"/>
      <c r="Q357" s="544"/>
    </row>
    <row r="358" spans="1:17" x14ac:dyDescent="0.15">
      <c r="A358" s="544"/>
      <c r="B358" s="544"/>
      <c r="C358" s="544"/>
      <c r="D358" s="544"/>
      <c r="E358" s="544"/>
      <c r="F358" s="544"/>
      <c r="G358" s="544"/>
      <c r="H358" s="544"/>
      <c r="I358" s="544"/>
      <c r="J358" s="544"/>
      <c r="K358" s="544"/>
      <c r="L358" s="544"/>
      <c r="M358" s="544"/>
      <c r="N358" s="544"/>
      <c r="O358" s="544"/>
      <c r="P358" s="544"/>
      <c r="Q358" s="544"/>
    </row>
    <row r="359" spans="1:17" x14ac:dyDescent="0.15">
      <c r="A359" s="544"/>
      <c r="B359" s="544"/>
      <c r="C359" s="544"/>
      <c r="D359" s="544"/>
      <c r="E359" s="544"/>
      <c r="F359" s="544"/>
      <c r="G359" s="544"/>
      <c r="H359" s="544"/>
      <c r="I359" s="544"/>
      <c r="J359" s="544"/>
      <c r="K359" s="544"/>
      <c r="L359" s="544"/>
      <c r="M359" s="544"/>
      <c r="N359" s="544"/>
      <c r="O359" s="544"/>
      <c r="P359" s="544"/>
      <c r="Q359" s="544"/>
    </row>
    <row r="360" spans="1:17" x14ac:dyDescent="0.15">
      <c r="A360" s="544"/>
      <c r="B360" s="544"/>
      <c r="C360" s="544"/>
      <c r="D360" s="544"/>
      <c r="E360" s="544"/>
      <c r="F360" s="544"/>
      <c r="G360" s="544"/>
      <c r="H360" s="544"/>
      <c r="I360" s="544"/>
      <c r="J360" s="544"/>
      <c r="K360" s="544"/>
      <c r="L360" s="544"/>
      <c r="M360" s="544"/>
      <c r="N360" s="544"/>
      <c r="O360" s="544"/>
      <c r="P360" s="544"/>
      <c r="Q360" s="544"/>
    </row>
    <row r="361" spans="1:17" x14ac:dyDescent="0.15">
      <c r="A361" s="544"/>
      <c r="B361" s="544"/>
      <c r="C361" s="544"/>
      <c r="D361" s="544"/>
      <c r="E361" s="544"/>
      <c r="F361" s="544"/>
      <c r="G361" s="544"/>
      <c r="H361" s="544"/>
      <c r="I361" s="544"/>
      <c r="J361" s="544"/>
      <c r="K361" s="544"/>
      <c r="L361" s="544"/>
      <c r="M361" s="544"/>
      <c r="N361" s="544"/>
      <c r="O361" s="544"/>
      <c r="P361" s="544"/>
      <c r="Q361" s="544"/>
    </row>
    <row r="362" spans="1:17" x14ac:dyDescent="0.15">
      <c r="A362" s="544"/>
      <c r="B362" s="544"/>
      <c r="C362" s="544"/>
      <c r="D362" s="544"/>
      <c r="E362" s="544"/>
      <c r="F362" s="544"/>
      <c r="G362" s="544"/>
      <c r="H362" s="544"/>
      <c r="I362" s="544"/>
      <c r="J362" s="544"/>
      <c r="K362" s="544"/>
      <c r="L362" s="544"/>
      <c r="M362" s="544"/>
      <c r="N362" s="544"/>
      <c r="O362" s="544"/>
      <c r="P362" s="544"/>
      <c r="Q362" s="544"/>
    </row>
    <row r="363" spans="1:17" x14ac:dyDescent="0.15">
      <c r="A363" s="544"/>
      <c r="B363" s="544"/>
      <c r="C363" s="544"/>
      <c r="D363" s="544"/>
      <c r="E363" s="544"/>
      <c r="F363" s="544"/>
      <c r="G363" s="544"/>
      <c r="H363" s="544"/>
      <c r="I363" s="544"/>
      <c r="J363" s="544"/>
      <c r="K363" s="544"/>
      <c r="L363" s="544"/>
      <c r="M363" s="544"/>
      <c r="N363" s="544"/>
      <c r="O363" s="544"/>
      <c r="P363" s="544"/>
      <c r="Q363" s="544"/>
    </row>
    <row r="364" spans="1:17" x14ac:dyDescent="0.15">
      <c r="A364" s="544"/>
      <c r="B364" s="544"/>
      <c r="C364" s="544"/>
      <c r="D364" s="544"/>
      <c r="E364" s="544"/>
      <c r="F364" s="544"/>
      <c r="G364" s="544"/>
      <c r="H364" s="544"/>
      <c r="I364" s="544"/>
      <c r="J364" s="544"/>
      <c r="K364" s="544"/>
      <c r="L364" s="544"/>
      <c r="M364" s="544"/>
      <c r="N364" s="544"/>
      <c r="O364" s="544"/>
      <c r="P364" s="544"/>
      <c r="Q364" s="544"/>
    </row>
    <row r="365" spans="1:17" x14ac:dyDescent="0.15">
      <c r="A365" s="544"/>
      <c r="B365" s="544"/>
      <c r="C365" s="544"/>
      <c r="D365" s="544"/>
      <c r="E365" s="544"/>
      <c r="F365" s="544"/>
      <c r="G365" s="544"/>
      <c r="H365" s="544"/>
      <c r="I365" s="544"/>
      <c r="J365" s="544"/>
      <c r="K365" s="544"/>
      <c r="L365" s="544"/>
      <c r="M365" s="544"/>
      <c r="N365" s="544"/>
      <c r="O365" s="544"/>
      <c r="P365" s="544"/>
      <c r="Q365" s="544"/>
    </row>
    <row r="366" spans="1:17" x14ac:dyDescent="0.15">
      <c r="A366" s="544"/>
      <c r="B366" s="544"/>
      <c r="C366" s="544"/>
      <c r="D366" s="544"/>
      <c r="E366" s="544"/>
      <c r="F366" s="544"/>
      <c r="G366" s="544"/>
      <c r="H366" s="544"/>
      <c r="I366" s="544"/>
      <c r="J366" s="544"/>
      <c r="K366" s="544"/>
      <c r="L366" s="544"/>
      <c r="M366" s="544"/>
      <c r="N366" s="544"/>
      <c r="O366" s="544"/>
      <c r="P366" s="544"/>
      <c r="Q366" s="544"/>
    </row>
    <row r="367" spans="1:17" x14ac:dyDescent="0.15">
      <c r="A367" s="544"/>
      <c r="B367" s="544"/>
      <c r="C367" s="544"/>
      <c r="D367" s="544"/>
      <c r="E367" s="544"/>
      <c r="F367" s="544"/>
      <c r="G367" s="544"/>
      <c r="H367" s="544"/>
      <c r="I367" s="544"/>
      <c r="J367" s="544"/>
      <c r="K367" s="544"/>
      <c r="L367" s="544"/>
      <c r="M367" s="544"/>
      <c r="N367" s="544"/>
      <c r="O367" s="544"/>
      <c r="P367" s="544"/>
      <c r="Q367" s="544"/>
    </row>
    <row r="368" spans="1:17" x14ac:dyDescent="0.15">
      <c r="A368" s="544"/>
      <c r="B368" s="544"/>
      <c r="C368" s="544"/>
      <c r="D368" s="544"/>
      <c r="E368" s="544"/>
      <c r="F368" s="544"/>
      <c r="G368" s="544"/>
      <c r="H368" s="544"/>
      <c r="I368" s="544"/>
      <c r="J368" s="544"/>
      <c r="K368" s="544"/>
      <c r="L368" s="544"/>
      <c r="M368" s="544"/>
      <c r="N368" s="544"/>
      <c r="O368" s="544"/>
      <c r="P368" s="544"/>
      <c r="Q368" s="544"/>
    </row>
    <row r="369" spans="1:17" x14ac:dyDescent="0.15">
      <c r="A369" s="544"/>
      <c r="B369" s="544"/>
      <c r="C369" s="544"/>
      <c r="D369" s="544"/>
      <c r="E369" s="544"/>
      <c r="F369" s="544"/>
      <c r="G369" s="544"/>
      <c r="H369" s="544"/>
      <c r="I369" s="544"/>
      <c r="J369" s="544"/>
      <c r="K369" s="544"/>
      <c r="L369" s="544"/>
      <c r="M369" s="544"/>
      <c r="N369" s="544"/>
      <c r="O369" s="544"/>
      <c r="P369" s="544"/>
      <c r="Q369" s="544"/>
    </row>
    <row r="370" spans="1:17" x14ac:dyDescent="0.15">
      <c r="A370" s="544"/>
      <c r="B370" s="544"/>
      <c r="C370" s="544"/>
      <c r="D370" s="544"/>
      <c r="E370" s="544"/>
      <c r="F370" s="544"/>
      <c r="G370" s="544"/>
      <c r="H370" s="544"/>
      <c r="I370" s="544"/>
      <c r="J370" s="544"/>
      <c r="K370" s="544"/>
      <c r="L370" s="544"/>
      <c r="M370" s="544"/>
      <c r="N370" s="544"/>
      <c r="O370" s="544"/>
      <c r="P370" s="544"/>
      <c r="Q370" s="544"/>
    </row>
    <row r="371" spans="1:17" x14ac:dyDescent="0.15">
      <c r="A371" s="544"/>
      <c r="B371" s="544"/>
      <c r="C371" s="544"/>
      <c r="D371" s="544"/>
      <c r="E371" s="544"/>
      <c r="F371" s="544"/>
      <c r="G371" s="544"/>
      <c r="H371" s="544"/>
      <c r="I371" s="544"/>
      <c r="J371" s="544"/>
      <c r="K371" s="544"/>
      <c r="L371" s="544"/>
      <c r="M371" s="544"/>
      <c r="N371" s="544"/>
      <c r="O371" s="544"/>
      <c r="P371" s="544"/>
      <c r="Q371" s="544"/>
    </row>
    <row r="372" spans="1:17" x14ac:dyDescent="0.15">
      <c r="A372" s="544"/>
      <c r="B372" s="544"/>
      <c r="C372" s="544"/>
      <c r="D372" s="544"/>
      <c r="E372" s="544"/>
      <c r="F372" s="544"/>
      <c r="G372" s="544"/>
      <c r="H372" s="544"/>
      <c r="I372" s="544"/>
      <c r="J372" s="544"/>
      <c r="K372" s="544"/>
      <c r="L372" s="544"/>
      <c r="M372" s="544"/>
      <c r="N372" s="544"/>
      <c r="O372" s="544"/>
      <c r="P372" s="544"/>
      <c r="Q372" s="544"/>
    </row>
    <row r="373" spans="1:17" x14ac:dyDescent="0.15">
      <c r="A373" s="544"/>
      <c r="B373" s="544"/>
      <c r="C373" s="544"/>
      <c r="D373" s="544"/>
      <c r="E373" s="544"/>
      <c r="F373" s="544"/>
      <c r="G373" s="544"/>
      <c r="H373" s="544"/>
      <c r="I373" s="544"/>
      <c r="J373" s="544"/>
      <c r="K373" s="544"/>
      <c r="L373" s="544"/>
      <c r="M373" s="544"/>
      <c r="N373" s="544"/>
      <c r="O373" s="544"/>
      <c r="P373" s="544"/>
      <c r="Q373" s="544"/>
    </row>
    <row r="374" spans="1:17" x14ac:dyDescent="0.15">
      <c r="A374" s="544"/>
      <c r="B374" s="544"/>
      <c r="C374" s="544"/>
      <c r="D374" s="544"/>
      <c r="E374" s="544"/>
      <c r="F374" s="544"/>
      <c r="G374" s="544"/>
      <c r="H374" s="544"/>
      <c r="I374" s="544"/>
      <c r="J374" s="544"/>
      <c r="K374" s="544"/>
      <c r="L374" s="544"/>
      <c r="M374" s="544"/>
      <c r="N374" s="544"/>
      <c r="O374" s="544"/>
      <c r="P374" s="544"/>
      <c r="Q374" s="544"/>
    </row>
    <row r="375" spans="1:17" x14ac:dyDescent="0.15">
      <c r="A375" s="544"/>
      <c r="B375" s="544"/>
      <c r="C375" s="544"/>
      <c r="D375" s="544"/>
      <c r="E375" s="544"/>
      <c r="F375" s="544"/>
      <c r="G375" s="544"/>
      <c r="H375" s="544"/>
      <c r="I375" s="544"/>
      <c r="J375" s="544"/>
      <c r="K375" s="544"/>
      <c r="L375" s="544"/>
      <c r="M375" s="544"/>
      <c r="N375" s="544"/>
      <c r="O375" s="544"/>
      <c r="P375" s="544"/>
      <c r="Q375" s="544"/>
    </row>
    <row r="376" spans="1:17" x14ac:dyDescent="0.15">
      <c r="A376" s="544"/>
      <c r="B376" s="544"/>
      <c r="C376" s="544"/>
      <c r="D376" s="544"/>
      <c r="E376" s="544"/>
      <c r="F376" s="544"/>
      <c r="G376" s="544"/>
      <c r="H376" s="544"/>
      <c r="I376" s="544"/>
      <c r="J376" s="544"/>
      <c r="K376" s="544"/>
      <c r="L376" s="544"/>
      <c r="M376" s="544"/>
      <c r="N376" s="544"/>
      <c r="O376" s="544"/>
      <c r="P376" s="544"/>
      <c r="Q376" s="544"/>
    </row>
    <row r="377" spans="1:17" x14ac:dyDescent="0.15">
      <c r="A377" s="544"/>
      <c r="B377" s="544"/>
      <c r="C377" s="544"/>
      <c r="D377" s="544"/>
      <c r="E377" s="544"/>
      <c r="F377" s="544"/>
      <c r="G377" s="544"/>
      <c r="H377" s="544"/>
      <c r="I377" s="544"/>
      <c r="J377" s="544"/>
      <c r="K377" s="544"/>
      <c r="L377" s="544"/>
      <c r="M377" s="544"/>
      <c r="N377" s="544"/>
      <c r="O377" s="544"/>
      <c r="P377" s="544"/>
      <c r="Q377" s="544"/>
    </row>
    <row r="378" spans="1:17" x14ac:dyDescent="0.15">
      <c r="A378" s="544"/>
      <c r="B378" s="544"/>
      <c r="C378" s="544"/>
      <c r="D378" s="544"/>
      <c r="E378" s="544"/>
      <c r="F378" s="544"/>
      <c r="G378" s="544"/>
      <c r="H378" s="544"/>
      <c r="I378" s="544"/>
      <c r="J378" s="544"/>
      <c r="K378" s="544"/>
      <c r="L378" s="544"/>
      <c r="M378" s="544"/>
      <c r="N378" s="544"/>
      <c r="O378" s="544"/>
      <c r="P378" s="544"/>
      <c r="Q378" s="544"/>
    </row>
    <row r="379" spans="1:17" x14ac:dyDescent="0.15">
      <c r="A379" s="544"/>
      <c r="B379" s="544"/>
      <c r="C379" s="544"/>
      <c r="D379" s="544"/>
      <c r="E379" s="544"/>
      <c r="F379" s="544"/>
      <c r="G379" s="544"/>
      <c r="H379" s="544"/>
      <c r="I379" s="544"/>
      <c r="J379" s="544"/>
      <c r="K379" s="544"/>
      <c r="L379" s="544"/>
      <c r="M379" s="544"/>
      <c r="N379" s="544"/>
      <c r="O379" s="544"/>
      <c r="P379" s="544"/>
      <c r="Q379" s="544"/>
    </row>
    <row r="380" spans="1:17" x14ac:dyDescent="0.15">
      <c r="A380" s="544"/>
      <c r="B380" s="544"/>
      <c r="C380" s="544"/>
      <c r="D380" s="544"/>
      <c r="E380" s="544"/>
      <c r="F380" s="544"/>
      <c r="G380" s="544"/>
      <c r="H380" s="544"/>
      <c r="I380" s="544"/>
      <c r="J380" s="544"/>
      <c r="K380" s="544"/>
      <c r="L380" s="544"/>
      <c r="M380" s="544"/>
      <c r="N380" s="544"/>
      <c r="O380" s="544"/>
      <c r="P380" s="544"/>
      <c r="Q380" s="544"/>
    </row>
    <row r="381" spans="1:17" x14ac:dyDescent="0.15">
      <c r="A381" s="544"/>
      <c r="B381" s="544"/>
      <c r="C381" s="544"/>
      <c r="D381" s="544"/>
      <c r="E381" s="544"/>
      <c r="F381" s="544"/>
      <c r="G381" s="544"/>
      <c r="H381" s="544"/>
      <c r="I381" s="544"/>
      <c r="J381" s="544"/>
      <c r="K381" s="544"/>
      <c r="L381" s="544"/>
      <c r="M381" s="544"/>
      <c r="N381" s="544"/>
      <c r="O381" s="544"/>
      <c r="P381" s="544"/>
      <c r="Q381" s="544"/>
    </row>
    <row r="382" spans="1:17" x14ac:dyDescent="0.15">
      <c r="A382" s="544"/>
      <c r="B382" s="544"/>
      <c r="C382" s="544"/>
      <c r="D382" s="544"/>
      <c r="E382" s="544"/>
      <c r="F382" s="544"/>
      <c r="G382" s="544"/>
      <c r="H382" s="544"/>
      <c r="I382" s="544"/>
      <c r="J382" s="544"/>
      <c r="K382" s="544"/>
      <c r="L382" s="544"/>
      <c r="M382" s="544"/>
      <c r="N382" s="544"/>
      <c r="O382" s="544"/>
      <c r="P382" s="544"/>
      <c r="Q382" s="544"/>
    </row>
    <row r="383" spans="1:17" x14ac:dyDescent="0.15">
      <c r="A383" s="544"/>
      <c r="B383" s="544"/>
      <c r="C383" s="544"/>
      <c r="D383" s="544"/>
      <c r="E383" s="544"/>
      <c r="F383" s="544"/>
      <c r="G383" s="544"/>
      <c r="H383" s="544"/>
      <c r="I383" s="544"/>
      <c r="J383" s="544"/>
      <c r="K383" s="544"/>
      <c r="L383" s="544"/>
      <c r="M383" s="544"/>
      <c r="N383" s="544"/>
      <c r="O383" s="544"/>
      <c r="P383" s="544"/>
      <c r="Q383" s="544"/>
    </row>
    <row r="384" spans="1:17" x14ac:dyDescent="0.15">
      <c r="A384" s="544"/>
      <c r="B384" s="544"/>
      <c r="C384" s="544"/>
      <c r="D384" s="544"/>
      <c r="E384" s="544"/>
      <c r="F384" s="544"/>
      <c r="G384" s="544"/>
      <c r="H384" s="544"/>
      <c r="I384" s="544"/>
      <c r="J384" s="544"/>
      <c r="K384" s="544"/>
      <c r="L384" s="544"/>
      <c r="M384" s="544"/>
      <c r="N384" s="544"/>
      <c r="O384" s="544"/>
      <c r="P384" s="544"/>
      <c r="Q384" s="544"/>
    </row>
    <row r="385" spans="1:17" x14ac:dyDescent="0.15">
      <c r="A385" s="544"/>
      <c r="B385" s="544"/>
      <c r="C385" s="544"/>
      <c r="D385" s="544"/>
      <c r="E385" s="544"/>
      <c r="F385" s="544"/>
      <c r="G385" s="544"/>
      <c r="H385" s="544"/>
      <c r="I385" s="544"/>
      <c r="J385" s="544"/>
      <c r="K385" s="544"/>
      <c r="L385" s="544"/>
      <c r="M385" s="544"/>
      <c r="N385" s="544"/>
      <c r="O385" s="544"/>
      <c r="P385" s="544"/>
      <c r="Q385" s="544"/>
    </row>
    <row r="386" spans="1:17" x14ac:dyDescent="0.15">
      <c r="A386" s="544"/>
      <c r="B386" s="544"/>
      <c r="C386" s="544"/>
      <c r="D386" s="544"/>
      <c r="E386" s="544"/>
      <c r="F386" s="544"/>
      <c r="G386" s="544"/>
      <c r="H386" s="544"/>
      <c r="I386" s="544"/>
      <c r="J386" s="544"/>
      <c r="K386" s="544"/>
      <c r="L386" s="544"/>
      <c r="M386" s="544"/>
      <c r="N386" s="544"/>
      <c r="O386" s="544"/>
      <c r="P386" s="544"/>
      <c r="Q386" s="544"/>
    </row>
    <row r="387" spans="1:17" x14ac:dyDescent="0.15">
      <c r="A387" s="544"/>
      <c r="B387" s="544"/>
      <c r="C387" s="544"/>
      <c r="D387" s="544"/>
      <c r="E387" s="544"/>
      <c r="F387" s="544"/>
      <c r="G387" s="544"/>
      <c r="H387" s="544"/>
      <c r="I387" s="544"/>
      <c r="J387" s="544"/>
      <c r="K387" s="544"/>
      <c r="L387" s="544"/>
      <c r="M387" s="544"/>
      <c r="N387" s="544"/>
      <c r="O387" s="544"/>
      <c r="P387" s="544"/>
      <c r="Q387" s="544"/>
    </row>
    <row r="388" spans="1:17" x14ac:dyDescent="0.15">
      <c r="A388" s="544"/>
      <c r="B388" s="544"/>
      <c r="C388" s="544"/>
      <c r="D388" s="544"/>
      <c r="E388" s="544"/>
      <c r="F388" s="544"/>
      <c r="G388" s="544"/>
      <c r="H388" s="544"/>
      <c r="I388" s="544"/>
      <c r="J388" s="544"/>
      <c r="K388" s="544"/>
      <c r="L388" s="544"/>
      <c r="M388" s="544"/>
      <c r="N388" s="544"/>
      <c r="O388" s="544"/>
      <c r="P388" s="544"/>
      <c r="Q388" s="544"/>
    </row>
    <row r="389" spans="1:17" x14ac:dyDescent="0.15">
      <c r="A389" s="544"/>
      <c r="B389" s="544"/>
      <c r="C389" s="544"/>
      <c r="D389" s="544"/>
      <c r="E389" s="544"/>
      <c r="F389" s="544"/>
      <c r="G389" s="544"/>
      <c r="H389" s="544"/>
      <c r="I389" s="544"/>
      <c r="J389" s="544"/>
      <c r="K389" s="544"/>
      <c r="L389" s="544"/>
      <c r="M389" s="544"/>
      <c r="N389" s="544"/>
      <c r="O389" s="544"/>
      <c r="P389" s="544"/>
      <c r="Q389" s="544"/>
    </row>
    <row r="390" spans="1:17" x14ac:dyDescent="0.15">
      <c r="A390" s="544"/>
      <c r="B390" s="544"/>
      <c r="C390" s="544"/>
      <c r="D390" s="544"/>
      <c r="E390" s="544"/>
      <c r="F390" s="544"/>
      <c r="G390" s="544"/>
      <c r="H390" s="544"/>
      <c r="I390" s="544"/>
      <c r="J390" s="544"/>
      <c r="K390" s="544"/>
      <c r="L390" s="544"/>
      <c r="M390" s="544"/>
      <c r="N390" s="544"/>
      <c r="O390" s="544"/>
      <c r="P390" s="544"/>
      <c r="Q390" s="544"/>
    </row>
    <row r="391" spans="1:17" x14ac:dyDescent="0.15">
      <c r="A391" s="544"/>
      <c r="B391" s="544"/>
      <c r="C391" s="544"/>
      <c r="D391" s="544"/>
      <c r="E391" s="544"/>
      <c r="F391" s="544"/>
      <c r="G391" s="544"/>
      <c r="H391" s="544"/>
      <c r="I391" s="544"/>
      <c r="J391" s="544"/>
      <c r="K391" s="544"/>
      <c r="L391" s="544"/>
      <c r="M391" s="544"/>
      <c r="N391" s="544"/>
      <c r="O391" s="544"/>
      <c r="P391" s="544"/>
      <c r="Q391" s="544"/>
    </row>
    <row r="392" spans="1:17" x14ac:dyDescent="0.15">
      <c r="A392" s="544"/>
      <c r="B392" s="544"/>
      <c r="C392" s="544"/>
      <c r="D392" s="544"/>
      <c r="E392" s="544"/>
      <c r="F392" s="544"/>
      <c r="G392" s="544"/>
      <c r="H392" s="544"/>
      <c r="I392" s="544"/>
      <c r="J392" s="544"/>
      <c r="K392" s="544"/>
      <c r="L392" s="544"/>
      <c r="M392" s="544"/>
      <c r="N392" s="544"/>
      <c r="O392" s="544"/>
      <c r="P392" s="544"/>
      <c r="Q392" s="544"/>
    </row>
    <row r="393" spans="1:17" x14ac:dyDescent="0.15">
      <c r="A393" s="544"/>
      <c r="B393" s="544"/>
      <c r="C393" s="544"/>
      <c r="D393" s="544"/>
      <c r="E393" s="544"/>
      <c r="F393" s="544"/>
      <c r="G393" s="544"/>
      <c r="H393" s="544"/>
      <c r="I393" s="544"/>
      <c r="J393" s="544"/>
      <c r="K393" s="544"/>
      <c r="L393" s="544"/>
      <c r="M393" s="544"/>
      <c r="N393" s="544"/>
      <c r="O393" s="544"/>
      <c r="P393" s="544"/>
      <c r="Q393" s="544"/>
    </row>
    <row r="394" spans="1:17" x14ac:dyDescent="0.15">
      <c r="A394" s="544"/>
      <c r="B394" s="544"/>
      <c r="C394" s="544"/>
      <c r="D394" s="544"/>
      <c r="E394" s="544"/>
      <c r="F394" s="544"/>
      <c r="G394" s="544"/>
      <c r="H394" s="544"/>
      <c r="I394" s="544"/>
      <c r="J394" s="544"/>
      <c r="K394" s="544"/>
      <c r="L394" s="544"/>
      <c r="M394" s="544"/>
      <c r="N394" s="544"/>
      <c r="O394" s="544"/>
      <c r="P394" s="544"/>
      <c r="Q394" s="544"/>
    </row>
    <row r="395" spans="1:17" x14ac:dyDescent="0.15">
      <c r="A395" s="544"/>
      <c r="B395" s="544"/>
      <c r="C395" s="544"/>
      <c r="D395" s="544"/>
      <c r="E395" s="544"/>
      <c r="F395" s="544"/>
      <c r="G395" s="544"/>
      <c r="H395" s="544"/>
      <c r="I395" s="544"/>
      <c r="J395" s="544"/>
      <c r="K395" s="544"/>
      <c r="L395" s="544"/>
      <c r="M395" s="544"/>
      <c r="N395" s="544"/>
      <c r="O395" s="544"/>
      <c r="P395" s="544"/>
      <c r="Q395" s="544"/>
    </row>
    <row r="396" spans="1:17" x14ac:dyDescent="0.15">
      <c r="A396" s="544"/>
      <c r="B396" s="544"/>
      <c r="C396" s="544"/>
      <c r="D396" s="544"/>
      <c r="E396" s="544"/>
      <c r="F396" s="544"/>
      <c r="G396" s="544"/>
      <c r="H396" s="544"/>
      <c r="I396" s="544"/>
      <c r="J396" s="544"/>
      <c r="K396" s="544"/>
      <c r="L396" s="544"/>
      <c r="M396" s="544"/>
      <c r="N396" s="544"/>
      <c r="O396" s="544"/>
      <c r="P396" s="544"/>
      <c r="Q396" s="544"/>
    </row>
    <row r="397" spans="1:17" x14ac:dyDescent="0.15">
      <c r="A397" s="544"/>
      <c r="B397" s="544"/>
      <c r="C397" s="544"/>
      <c r="D397" s="544"/>
      <c r="E397" s="544"/>
      <c r="F397" s="544"/>
      <c r="G397" s="544"/>
      <c r="H397" s="544"/>
      <c r="I397" s="544"/>
      <c r="J397" s="544"/>
      <c r="K397" s="544"/>
      <c r="L397" s="544"/>
      <c r="M397" s="544"/>
      <c r="N397" s="544"/>
      <c r="O397" s="544"/>
      <c r="P397" s="544"/>
      <c r="Q397" s="544"/>
    </row>
    <row r="398" spans="1:17" x14ac:dyDescent="0.15">
      <c r="A398" s="544"/>
      <c r="B398" s="544"/>
      <c r="C398" s="544"/>
      <c r="D398" s="544"/>
      <c r="E398" s="544"/>
      <c r="F398" s="544"/>
      <c r="G398" s="544"/>
      <c r="H398" s="544"/>
      <c r="I398" s="544"/>
      <c r="J398" s="544"/>
      <c r="K398" s="544"/>
      <c r="L398" s="544"/>
      <c r="M398" s="544"/>
      <c r="N398" s="544"/>
      <c r="O398" s="544"/>
      <c r="P398" s="544"/>
      <c r="Q398" s="544"/>
    </row>
    <row r="399" spans="1:17" x14ac:dyDescent="0.15">
      <c r="A399" s="544"/>
      <c r="B399" s="544"/>
      <c r="C399" s="544"/>
      <c r="D399" s="544"/>
      <c r="E399" s="544"/>
      <c r="F399" s="544"/>
      <c r="G399" s="544"/>
      <c r="H399" s="544"/>
      <c r="I399" s="544"/>
      <c r="J399" s="544"/>
      <c r="K399" s="544"/>
      <c r="L399" s="544"/>
      <c r="M399" s="544"/>
      <c r="N399" s="544"/>
      <c r="O399" s="544"/>
      <c r="P399" s="544"/>
      <c r="Q399" s="544"/>
    </row>
    <row r="400" spans="1:17" x14ac:dyDescent="0.15">
      <c r="A400" s="544"/>
      <c r="B400" s="544"/>
      <c r="C400" s="544"/>
      <c r="D400" s="544"/>
      <c r="E400" s="544"/>
      <c r="F400" s="544"/>
      <c r="G400" s="544"/>
      <c r="H400" s="544"/>
      <c r="I400" s="544"/>
      <c r="J400" s="544"/>
      <c r="K400" s="544"/>
      <c r="L400" s="544"/>
      <c r="M400" s="544"/>
      <c r="N400" s="544"/>
      <c r="O400" s="544"/>
      <c r="P400" s="544"/>
      <c r="Q400" s="544"/>
    </row>
    <row r="401" spans="1:17" x14ac:dyDescent="0.15">
      <c r="A401" s="544"/>
      <c r="B401" s="544"/>
      <c r="C401" s="544"/>
      <c r="D401" s="544"/>
      <c r="E401" s="544"/>
      <c r="F401" s="544"/>
      <c r="G401" s="544"/>
      <c r="H401" s="544"/>
      <c r="I401" s="544"/>
      <c r="J401" s="544"/>
      <c r="K401" s="544"/>
      <c r="L401" s="544"/>
      <c r="M401" s="544"/>
      <c r="N401" s="544"/>
      <c r="O401" s="544"/>
      <c r="P401" s="544"/>
      <c r="Q401" s="544"/>
    </row>
    <row r="402" spans="1:17" x14ac:dyDescent="0.15">
      <c r="A402" s="544"/>
      <c r="B402" s="544"/>
      <c r="C402" s="544"/>
      <c r="D402" s="544"/>
      <c r="E402" s="544"/>
      <c r="F402" s="544"/>
      <c r="G402" s="544"/>
      <c r="H402" s="544"/>
      <c r="I402" s="544"/>
      <c r="J402" s="544"/>
      <c r="K402" s="544"/>
      <c r="L402" s="544"/>
      <c r="M402" s="544"/>
      <c r="N402" s="544"/>
      <c r="O402" s="544"/>
      <c r="P402" s="544"/>
      <c r="Q402" s="544"/>
    </row>
    <row r="403" spans="1:17" x14ac:dyDescent="0.15">
      <c r="A403" s="544"/>
      <c r="B403" s="544"/>
      <c r="C403" s="544"/>
      <c r="D403" s="544"/>
      <c r="E403" s="544"/>
      <c r="F403" s="544"/>
      <c r="G403" s="544"/>
      <c r="H403" s="544"/>
      <c r="I403" s="544"/>
      <c r="J403" s="544"/>
      <c r="K403" s="544"/>
      <c r="L403" s="544"/>
      <c r="M403" s="544"/>
      <c r="N403" s="544"/>
      <c r="O403" s="544"/>
      <c r="P403" s="544"/>
      <c r="Q403" s="544"/>
    </row>
    <row r="404" spans="1:17" x14ac:dyDescent="0.15">
      <c r="A404" s="544"/>
      <c r="B404" s="544"/>
      <c r="C404" s="544"/>
      <c r="D404" s="544"/>
      <c r="E404" s="544"/>
      <c r="F404" s="544"/>
      <c r="G404" s="544"/>
      <c r="H404" s="544"/>
      <c r="I404" s="544"/>
      <c r="J404" s="544"/>
      <c r="K404" s="544"/>
      <c r="L404" s="544"/>
      <c r="M404" s="544"/>
      <c r="N404" s="544"/>
      <c r="O404" s="544"/>
      <c r="P404" s="544"/>
      <c r="Q404" s="544"/>
    </row>
    <row r="405" spans="1:17" x14ac:dyDescent="0.15">
      <c r="A405" s="544"/>
      <c r="B405" s="544"/>
      <c r="C405" s="544"/>
      <c r="D405" s="544"/>
      <c r="E405" s="544"/>
      <c r="F405" s="544"/>
      <c r="G405" s="544"/>
      <c r="H405" s="544"/>
      <c r="I405" s="544"/>
      <c r="J405" s="544"/>
      <c r="K405" s="544"/>
      <c r="L405" s="544"/>
      <c r="M405" s="544"/>
      <c r="N405" s="544"/>
      <c r="O405" s="544"/>
      <c r="P405" s="544"/>
      <c r="Q405" s="544"/>
    </row>
    <row r="406" spans="1:17" x14ac:dyDescent="0.15">
      <c r="A406" s="544"/>
      <c r="B406" s="544"/>
      <c r="C406" s="544"/>
      <c r="D406" s="544"/>
      <c r="E406" s="544"/>
      <c r="F406" s="544"/>
      <c r="G406" s="544"/>
      <c r="H406" s="544"/>
      <c r="I406" s="544"/>
      <c r="J406" s="544"/>
      <c r="K406" s="544"/>
      <c r="L406" s="544"/>
      <c r="M406" s="544"/>
      <c r="N406" s="544"/>
      <c r="O406" s="544"/>
      <c r="P406" s="544"/>
      <c r="Q406" s="544"/>
    </row>
    <row r="407" spans="1:17" x14ac:dyDescent="0.15">
      <c r="A407" s="544"/>
      <c r="B407" s="544"/>
      <c r="C407" s="544"/>
      <c r="D407" s="544"/>
      <c r="E407" s="544"/>
      <c r="F407" s="544"/>
      <c r="G407" s="544"/>
      <c r="H407" s="544"/>
      <c r="I407" s="544"/>
      <c r="J407" s="544"/>
      <c r="K407" s="544"/>
      <c r="L407" s="544"/>
      <c r="M407" s="544"/>
      <c r="N407" s="544"/>
      <c r="O407" s="544"/>
      <c r="P407" s="544"/>
      <c r="Q407" s="544"/>
    </row>
    <row r="408" spans="1:17" x14ac:dyDescent="0.15">
      <c r="A408" s="544"/>
      <c r="B408" s="544"/>
      <c r="C408" s="544"/>
      <c r="D408" s="544"/>
      <c r="E408" s="544"/>
      <c r="F408" s="544"/>
      <c r="G408" s="544"/>
      <c r="H408" s="544"/>
      <c r="I408" s="544"/>
      <c r="J408" s="544"/>
      <c r="K408" s="544"/>
      <c r="L408" s="544"/>
      <c r="M408" s="544"/>
      <c r="N408" s="544"/>
      <c r="O408" s="544"/>
      <c r="P408" s="544"/>
      <c r="Q408" s="544"/>
    </row>
    <row r="409" spans="1:17" x14ac:dyDescent="0.15">
      <c r="A409" s="544"/>
      <c r="B409" s="544"/>
      <c r="C409" s="544"/>
      <c r="D409" s="544"/>
      <c r="E409" s="544"/>
      <c r="F409" s="544"/>
      <c r="G409" s="544"/>
      <c r="H409" s="544"/>
      <c r="I409" s="544"/>
      <c r="J409" s="544"/>
      <c r="K409" s="544"/>
      <c r="L409" s="544"/>
      <c r="M409" s="544"/>
      <c r="N409" s="544"/>
      <c r="O409" s="544"/>
      <c r="P409" s="544"/>
      <c r="Q409" s="544"/>
    </row>
    <row r="410" spans="1:17" x14ac:dyDescent="0.15">
      <c r="A410" s="544"/>
      <c r="B410" s="544"/>
      <c r="C410" s="544"/>
      <c r="D410" s="544"/>
      <c r="E410" s="544"/>
      <c r="F410" s="544"/>
      <c r="G410" s="544"/>
      <c r="H410" s="544"/>
      <c r="I410" s="544"/>
      <c r="J410" s="544"/>
      <c r="K410" s="544"/>
      <c r="L410" s="544"/>
      <c r="M410" s="544"/>
      <c r="N410" s="544"/>
      <c r="O410" s="544"/>
      <c r="P410" s="544"/>
      <c r="Q410" s="544"/>
    </row>
    <row r="411" spans="1:17" x14ac:dyDescent="0.15">
      <c r="A411" s="544"/>
      <c r="B411" s="544"/>
      <c r="C411" s="544"/>
      <c r="D411" s="544"/>
      <c r="E411" s="544"/>
      <c r="F411" s="544"/>
      <c r="G411" s="544"/>
      <c r="H411" s="544"/>
      <c r="I411" s="544"/>
      <c r="J411" s="544"/>
      <c r="K411" s="544"/>
      <c r="L411" s="544"/>
      <c r="M411" s="544"/>
      <c r="N411" s="544"/>
      <c r="O411" s="544"/>
      <c r="P411" s="544"/>
      <c r="Q411" s="544"/>
    </row>
    <row r="412" spans="1:17" x14ac:dyDescent="0.15">
      <c r="A412" s="544"/>
      <c r="B412" s="544"/>
      <c r="C412" s="544"/>
      <c r="D412" s="544"/>
      <c r="E412" s="544"/>
      <c r="F412" s="544"/>
      <c r="G412" s="544"/>
      <c r="H412" s="544"/>
      <c r="I412" s="544"/>
      <c r="J412" s="544"/>
      <c r="K412" s="544"/>
      <c r="L412" s="544"/>
      <c r="M412" s="544"/>
      <c r="N412" s="544"/>
      <c r="O412" s="544"/>
      <c r="P412" s="544"/>
      <c r="Q412" s="544"/>
    </row>
    <row r="413" spans="1:17" x14ac:dyDescent="0.15">
      <c r="A413" s="544"/>
      <c r="B413" s="544"/>
      <c r="C413" s="544"/>
      <c r="D413" s="544"/>
      <c r="E413" s="544"/>
      <c r="F413" s="544"/>
      <c r="G413" s="544"/>
      <c r="H413" s="544"/>
      <c r="I413" s="544"/>
      <c r="J413" s="544"/>
      <c r="K413" s="544"/>
      <c r="L413" s="544"/>
      <c r="M413" s="544"/>
      <c r="N413" s="544"/>
      <c r="O413" s="544"/>
      <c r="P413" s="544"/>
      <c r="Q413" s="544"/>
    </row>
    <row r="414" spans="1:17" x14ac:dyDescent="0.15">
      <c r="A414" s="544"/>
      <c r="B414" s="544"/>
      <c r="C414" s="544"/>
      <c r="D414" s="544"/>
      <c r="E414" s="544"/>
      <c r="F414" s="544"/>
      <c r="G414" s="544"/>
      <c r="H414" s="544"/>
      <c r="I414" s="544"/>
      <c r="J414" s="544"/>
      <c r="K414" s="544"/>
      <c r="L414" s="544"/>
      <c r="M414" s="544"/>
      <c r="N414" s="544"/>
      <c r="O414" s="544"/>
      <c r="P414" s="544"/>
      <c r="Q414" s="544"/>
    </row>
    <row r="415" spans="1:17" x14ac:dyDescent="0.15">
      <c r="A415" s="544"/>
      <c r="B415" s="544"/>
      <c r="C415" s="544"/>
      <c r="D415" s="544"/>
      <c r="E415" s="544"/>
      <c r="F415" s="544"/>
      <c r="G415" s="544"/>
      <c r="H415" s="544"/>
      <c r="I415" s="544"/>
      <c r="J415" s="544"/>
      <c r="K415" s="544"/>
      <c r="L415" s="544"/>
      <c r="M415" s="544"/>
      <c r="N415" s="544"/>
      <c r="O415" s="544"/>
      <c r="P415" s="544"/>
      <c r="Q415" s="544"/>
    </row>
    <row r="416" spans="1:17" x14ac:dyDescent="0.15">
      <c r="A416" s="544"/>
      <c r="B416" s="544"/>
      <c r="C416" s="544"/>
      <c r="D416" s="544"/>
      <c r="E416" s="544"/>
      <c r="F416" s="544"/>
      <c r="G416" s="544"/>
      <c r="H416" s="544"/>
      <c r="I416" s="544"/>
      <c r="J416" s="544"/>
      <c r="K416" s="544"/>
      <c r="L416" s="544"/>
      <c r="M416" s="544"/>
      <c r="N416" s="544"/>
      <c r="O416" s="544"/>
      <c r="P416" s="544"/>
      <c r="Q416" s="544"/>
    </row>
    <row r="417" spans="1:17" x14ac:dyDescent="0.15">
      <c r="A417" s="544"/>
      <c r="B417" s="544"/>
      <c r="C417" s="544"/>
      <c r="D417" s="544"/>
      <c r="E417" s="544"/>
      <c r="F417" s="544"/>
      <c r="G417" s="544"/>
      <c r="H417" s="544"/>
      <c r="I417" s="544"/>
      <c r="J417" s="544"/>
      <c r="K417" s="544"/>
      <c r="L417" s="544"/>
      <c r="M417" s="544"/>
      <c r="N417" s="544"/>
      <c r="O417" s="544"/>
      <c r="P417" s="544"/>
      <c r="Q417" s="544"/>
    </row>
    <row r="418" spans="1:17" x14ac:dyDescent="0.15">
      <c r="A418" s="544"/>
      <c r="B418" s="544"/>
      <c r="C418" s="544"/>
      <c r="D418" s="544"/>
      <c r="E418" s="544"/>
      <c r="F418" s="544"/>
      <c r="G418" s="544"/>
      <c r="H418" s="544"/>
      <c r="I418" s="544"/>
      <c r="J418" s="544"/>
      <c r="K418" s="544"/>
      <c r="L418" s="544"/>
      <c r="M418" s="544"/>
      <c r="N418" s="544"/>
      <c r="O418" s="544"/>
      <c r="P418" s="544"/>
      <c r="Q418" s="544"/>
    </row>
    <row r="419" spans="1:17" x14ac:dyDescent="0.15">
      <c r="A419" s="544"/>
      <c r="B419" s="544"/>
      <c r="C419" s="544"/>
      <c r="D419" s="544"/>
      <c r="E419" s="544"/>
      <c r="F419" s="544"/>
      <c r="G419" s="544"/>
      <c r="H419" s="544"/>
      <c r="I419" s="544"/>
      <c r="J419" s="544"/>
      <c r="K419" s="544"/>
      <c r="L419" s="544"/>
      <c r="M419" s="544"/>
      <c r="N419" s="544"/>
      <c r="O419" s="544"/>
      <c r="P419" s="544"/>
      <c r="Q419" s="544"/>
    </row>
    <row r="420" spans="1:17" x14ac:dyDescent="0.15">
      <c r="A420" s="544"/>
      <c r="B420" s="544"/>
      <c r="C420" s="544"/>
      <c r="D420" s="544"/>
      <c r="E420" s="544"/>
      <c r="F420" s="544"/>
      <c r="G420" s="544"/>
      <c r="H420" s="544"/>
      <c r="I420" s="544"/>
      <c r="J420" s="544"/>
      <c r="K420" s="544"/>
      <c r="L420" s="544"/>
      <c r="M420" s="544"/>
      <c r="N420" s="544"/>
      <c r="O420" s="544"/>
      <c r="P420" s="544"/>
      <c r="Q420" s="544"/>
    </row>
    <row r="421" spans="1:17" x14ac:dyDescent="0.15">
      <c r="A421" s="544"/>
      <c r="B421" s="544"/>
      <c r="C421" s="544"/>
      <c r="D421" s="544"/>
      <c r="E421" s="544"/>
      <c r="F421" s="544"/>
      <c r="G421" s="544"/>
      <c r="H421" s="544"/>
      <c r="I421" s="544"/>
      <c r="J421" s="544"/>
      <c r="K421" s="544"/>
      <c r="L421" s="544"/>
      <c r="M421" s="544"/>
      <c r="N421" s="544"/>
      <c r="O421" s="544"/>
      <c r="P421" s="544"/>
      <c r="Q421" s="544"/>
    </row>
    <row r="422" spans="1:17" x14ac:dyDescent="0.15">
      <c r="A422" s="544"/>
      <c r="B422" s="544"/>
      <c r="C422" s="544"/>
      <c r="D422" s="544"/>
      <c r="E422" s="544"/>
      <c r="F422" s="544"/>
      <c r="G422" s="544"/>
      <c r="H422" s="544"/>
      <c r="I422" s="544"/>
      <c r="J422" s="544"/>
      <c r="K422" s="544"/>
      <c r="L422" s="544"/>
      <c r="M422" s="544"/>
      <c r="N422" s="544"/>
      <c r="O422" s="544"/>
      <c r="P422" s="544"/>
      <c r="Q422" s="544"/>
    </row>
    <row r="423" spans="1:17" x14ac:dyDescent="0.15">
      <c r="A423" s="544"/>
      <c r="B423" s="544"/>
      <c r="C423" s="544"/>
      <c r="D423" s="544"/>
      <c r="E423" s="544"/>
      <c r="F423" s="544"/>
      <c r="G423" s="544"/>
      <c r="H423" s="544"/>
      <c r="I423" s="544"/>
      <c r="J423" s="544"/>
      <c r="K423" s="544"/>
      <c r="L423" s="544"/>
      <c r="M423" s="544"/>
      <c r="N423" s="544"/>
      <c r="O423" s="544"/>
      <c r="P423" s="544"/>
      <c r="Q423" s="544"/>
    </row>
    <row r="424" spans="1:17" x14ac:dyDescent="0.15">
      <c r="A424" s="544"/>
      <c r="B424" s="544"/>
      <c r="C424" s="544"/>
      <c r="D424" s="544"/>
      <c r="E424" s="544"/>
      <c r="F424" s="544"/>
      <c r="G424" s="544"/>
      <c r="H424" s="544"/>
      <c r="I424" s="544"/>
      <c r="J424" s="544"/>
      <c r="K424" s="544"/>
      <c r="L424" s="544"/>
      <c r="M424" s="544"/>
      <c r="N424" s="544"/>
      <c r="O424" s="544"/>
      <c r="P424" s="544"/>
      <c r="Q424" s="544"/>
    </row>
    <row r="425" spans="1:17" x14ac:dyDescent="0.15">
      <c r="A425" s="544"/>
      <c r="B425" s="544"/>
      <c r="C425" s="544"/>
      <c r="D425" s="544"/>
      <c r="E425" s="544"/>
      <c r="F425" s="544"/>
      <c r="G425" s="544"/>
      <c r="H425" s="544"/>
      <c r="I425" s="544"/>
      <c r="J425" s="544"/>
      <c r="K425" s="544"/>
      <c r="L425" s="544"/>
      <c r="M425" s="544"/>
      <c r="N425" s="544"/>
      <c r="O425" s="544"/>
      <c r="P425" s="544"/>
      <c r="Q425" s="544"/>
    </row>
    <row r="426" spans="1:17" x14ac:dyDescent="0.15">
      <c r="A426" s="544"/>
      <c r="B426" s="544"/>
      <c r="C426" s="544"/>
      <c r="D426" s="544"/>
      <c r="E426" s="544"/>
      <c r="F426" s="544"/>
      <c r="G426" s="544"/>
      <c r="H426" s="544"/>
      <c r="I426" s="544"/>
      <c r="J426" s="544"/>
      <c r="K426" s="544"/>
      <c r="L426" s="544"/>
      <c r="M426" s="544"/>
      <c r="N426" s="544"/>
      <c r="O426" s="544"/>
      <c r="P426" s="544"/>
      <c r="Q426" s="544"/>
    </row>
    <row r="427" spans="1:17" x14ac:dyDescent="0.15">
      <c r="A427" s="544"/>
      <c r="B427" s="544"/>
      <c r="C427" s="544"/>
      <c r="D427" s="544"/>
      <c r="E427" s="544"/>
      <c r="F427" s="544"/>
      <c r="G427" s="544"/>
      <c r="H427" s="544"/>
      <c r="I427" s="544"/>
      <c r="J427" s="544"/>
      <c r="K427" s="544"/>
      <c r="L427" s="544"/>
      <c r="M427" s="544"/>
      <c r="N427" s="544"/>
      <c r="O427" s="544"/>
      <c r="P427" s="544"/>
      <c r="Q427" s="544"/>
    </row>
    <row r="428" spans="1:17" x14ac:dyDescent="0.15">
      <c r="A428" s="544"/>
      <c r="B428" s="544"/>
      <c r="C428" s="544"/>
      <c r="D428" s="544"/>
      <c r="E428" s="544"/>
      <c r="F428" s="544"/>
      <c r="G428" s="544"/>
      <c r="H428" s="544"/>
      <c r="I428" s="544"/>
      <c r="J428" s="544"/>
      <c r="K428" s="544"/>
      <c r="L428" s="544"/>
      <c r="M428" s="544"/>
      <c r="N428" s="544"/>
      <c r="O428" s="544"/>
      <c r="P428" s="544"/>
      <c r="Q428" s="544"/>
    </row>
    <row r="429" spans="1:17" x14ac:dyDescent="0.15">
      <c r="A429" s="544"/>
      <c r="B429" s="544"/>
      <c r="C429" s="544"/>
      <c r="D429" s="544"/>
      <c r="E429" s="544"/>
      <c r="F429" s="544"/>
      <c r="G429" s="544"/>
      <c r="H429" s="544"/>
      <c r="I429" s="544"/>
      <c r="J429" s="544"/>
      <c r="K429" s="544"/>
      <c r="L429" s="544"/>
      <c r="M429" s="544"/>
      <c r="N429" s="544"/>
      <c r="O429" s="544"/>
      <c r="P429" s="544"/>
      <c r="Q429" s="544"/>
    </row>
    <row r="430" spans="1:17" x14ac:dyDescent="0.15">
      <c r="A430" s="544"/>
      <c r="B430" s="544"/>
      <c r="C430" s="544"/>
      <c r="D430" s="544"/>
      <c r="E430" s="544"/>
      <c r="F430" s="544"/>
      <c r="G430" s="544"/>
      <c r="H430" s="544"/>
      <c r="I430" s="544"/>
      <c r="J430" s="544"/>
      <c r="K430" s="544"/>
      <c r="L430" s="544"/>
      <c r="M430" s="544"/>
      <c r="N430" s="544"/>
      <c r="O430" s="544"/>
      <c r="P430" s="544"/>
      <c r="Q430" s="544"/>
    </row>
    <row r="431" spans="1:17" x14ac:dyDescent="0.15">
      <c r="A431" s="544"/>
      <c r="B431" s="544"/>
      <c r="C431" s="544"/>
      <c r="D431" s="544"/>
      <c r="E431" s="544"/>
      <c r="F431" s="544"/>
      <c r="G431" s="544"/>
      <c r="H431" s="544"/>
      <c r="I431" s="544"/>
      <c r="J431" s="544"/>
      <c r="K431" s="544"/>
      <c r="L431" s="544"/>
      <c r="M431" s="544"/>
      <c r="N431" s="544"/>
      <c r="O431" s="544"/>
      <c r="P431" s="544"/>
      <c r="Q431" s="544"/>
    </row>
    <row r="432" spans="1:17" x14ac:dyDescent="0.15">
      <c r="A432" s="544"/>
      <c r="B432" s="544"/>
      <c r="C432" s="544"/>
      <c r="D432" s="544"/>
      <c r="E432" s="544"/>
      <c r="F432" s="544"/>
      <c r="G432" s="544"/>
      <c r="H432" s="544"/>
      <c r="I432" s="544"/>
      <c r="J432" s="544"/>
      <c r="K432" s="544"/>
      <c r="L432" s="544"/>
      <c r="M432" s="544"/>
      <c r="N432" s="544"/>
      <c r="O432" s="544"/>
      <c r="P432" s="544"/>
      <c r="Q432" s="544"/>
    </row>
    <row r="433" spans="1:17" x14ac:dyDescent="0.15">
      <c r="A433" s="544"/>
      <c r="B433" s="544"/>
      <c r="C433" s="544"/>
      <c r="D433" s="544"/>
      <c r="E433" s="544"/>
      <c r="F433" s="544"/>
      <c r="G433" s="544"/>
      <c r="H433" s="544"/>
      <c r="I433" s="544"/>
      <c r="J433" s="544"/>
      <c r="K433" s="544"/>
      <c r="L433" s="544"/>
      <c r="M433" s="544"/>
      <c r="N433" s="544"/>
      <c r="O433" s="544"/>
      <c r="P433" s="544"/>
      <c r="Q433" s="544"/>
    </row>
    <row r="434" spans="1:17" x14ac:dyDescent="0.15">
      <c r="A434" s="544"/>
      <c r="B434" s="544"/>
      <c r="C434" s="544"/>
      <c r="D434" s="544"/>
      <c r="E434" s="544"/>
      <c r="F434" s="544"/>
      <c r="G434" s="544"/>
      <c r="H434" s="544"/>
      <c r="I434" s="544"/>
      <c r="J434" s="544"/>
      <c r="K434" s="544"/>
      <c r="L434" s="544"/>
      <c r="M434" s="544"/>
      <c r="N434" s="544"/>
      <c r="O434" s="544"/>
      <c r="P434" s="544"/>
      <c r="Q434" s="544"/>
    </row>
    <row r="435" spans="1:17" x14ac:dyDescent="0.15">
      <c r="A435" s="544"/>
      <c r="B435" s="544"/>
      <c r="C435" s="544"/>
      <c r="D435" s="544"/>
      <c r="E435" s="544"/>
      <c r="F435" s="544"/>
      <c r="G435" s="544"/>
      <c r="H435" s="544"/>
      <c r="I435" s="544"/>
      <c r="J435" s="544"/>
      <c r="K435" s="544"/>
      <c r="L435" s="544"/>
      <c r="M435" s="544"/>
      <c r="N435" s="544"/>
      <c r="O435" s="544"/>
      <c r="P435" s="544"/>
      <c r="Q435" s="544"/>
    </row>
    <row r="436" spans="1:17" x14ac:dyDescent="0.15">
      <c r="A436" s="544"/>
      <c r="B436" s="544"/>
      <c r="C436" s="544"/>
      <c r="D436" s="544"/>
      <c r="E436" s="544"/>
      <c r="F436" s="544"/>
      <c r="G436" s="544"/>
      <c r="H436" s="544"/>
      <c r="I436" s="544"/>
      <c r="J436" s="544"/>
      <c r="K436" s="544"/>
      <c r="L436" s="544"/>
      <c r="M436" s="544"/>
      <c r="N436" s="544"/>
      <c r="O436" s="544"/>
      <c r="P436" s="544"/>
      <c r="Q436" s="544"/>
    </row>
    <row r="437" spans="1:17" x14ac:dyDescent="0.15">
      <c r="A437" s="544"/>
      <c r="B437" s="544"/>
      <c r="C437" s="544"/>
      <c r="D437" s="544"/>
      <c r="E437" s="544"/>
      <c r="F437" s="544"/>
      <c r="G437" s="544"/>
      <c r="H437" s="544"/>
      <c r="I437" s="544"/>
      <c r="J437" s="544"/>
      <c r="K437" s="544"/>
      <c r="L437" s="544"/>
      <c r="M437" s="544"/>
      <c r="N437" s="544"/>
      <c r="O437" s="544"/>
      <c r="P437" s="544"/>
      <c r="Q437" s="544"/>
    </row>
    <row r="438" spans="1:17" x14ac:dyDescent="0.15">
      <c r="A438" s="544"/>
      <c r="B438" s="544"/>
      <c r="C438" s="544"/>
      <c r="D438" s="544"/>
      <c r="E438" s="544"/>
      <c r="F438" s="544"/>
      <c r="G438" s="544"/>
      <c r="H438" s="544"/>
      <c r="I438" s="544"/>
      <c r="J438" s="544"/>
      <c r="K438" s="544"/>
      <c r="L438" s="544"/>
      <c r="M438" s="544"/>
      <c r="N438" s="544"/>
      <c r="O438" s="544"/>
      <c r="P438" s="544"/>
      <c r="Q438" s="544"/>
    </row>
    <row r="439" spans="1:17" x14ac:dyDescent="0.15">
      <c r="A439" s="544"/>
      <c r="B439" s="544"/>
      <c r="C439" s="544"/>
      <c r="D439" s="544"/>
      <c r="E439" s="544"/>
      <c r="F439" s="544"/>
      <c r="G439" s="544"/>
      <c r="H439" s="544"/>
      <c r="I439" s="544"/>
      <c r="J439" s="544"/>
      <c r="K439" s="544"/>
      <c r="L439" s="544"/>
      <c r="M439" s="544"/>
      <c r="N439" s="544"/>
      <c r="O439" s="544"/>
      <c r="P439" s="544"/>
      <c r="Q439" s="544"/>
    </row>
    <row r="440" spans="1:17" x14ac:dyDescent="0.15">
      <c r="A440" s="544"/>
      <c r="B440" s="544"/>
      <c r="C440" s="544"/>
      <c r="D440" s="544"/>
      <c r="E440" s="544"/>
      <c r="F440" s="544"/>
      <c r="G440" s="544"/>
      <c r="H440" s="544"/>
      <c r="I440" s="544"/>
      <c r="J440" s="544"/>
      <c r="K440" s="544"/>
      <c r="L440" s="544"/>
      <c r="M440" s="544"/>
      <c r="N440" s="544"/>
      <c r="O440" s="544"/>
      <c r="P440" s="544"/>
      <c r="Q440" s="544"/>
    </row>
    <row r="441" spans="1:17" x14ac:dyDescent="0.15">
      <c r="A441" s="544"/>
      <c r="B441" s="544"/>
      <c r="C441" s="544"/>
      <c r="D441" s="544"/>
      <c r="E441" s="544"/>
      <c r="F441" s="544"/>
      <c r="G441" s="544"/>
      <c r="H441" s="544"/>
      <c r="I441" s="544"/>
      <c r="J441" s="544"/>
      <c r="K441" s="544"/>
      <c r="L441" s="544"/>
      <c r="M441" s="544"/>
      <c r="N441" s="544"/>
      <c r="O441" s="544"/>
      <c r="P441" s="544"/>
      <c r="Q441" s="544"/>
    </row>
    <row r="442" spans="1:17" x14ac:dyDescent="0.15">
      <c r="A442" s="544"/>
      <c r="B442" s="544"/>
      <c r="C442" s="544"/>
      <c r="D442" s="544"/>
      <c r="E442" s="544"/>
      <c r="F442" s="544"/>
      <c r="G442" s="544"/>
      <c r="H442" s="544"/>
      <c r="I442" s="544"/>
      <c r="J442" s="544"/>
      <c r="K442" s="544"/>
      <c r="L442" s="544"/>
      <c r="M442" s="544"/>
      <c r="N442" s="544"/>
      <c r="O442" s="544"/>
      <c r="P442" s="544"/>
      <c r="Q442" s="544"/>
    </row>
    <row r="443" spans="1:17" x14ac:dyDescent="0.15">
      <c r="A443" s="544"/>
      <c r="B443" s="544"/>
      <c r="C443" s="544"/>
      <c r="D443" s="544"/>
      <c r="E443" s="544"/>
      <c r="F443" s="544"/>
      <c r="G443" s="544"/>
      <c r="H443" s="544"/>
      <c r="I443" s="544"/>
      <c r="J443" s="544"/>
      <c r="K443" s="544"/>
      <c r="L443" s="544"/>
      <c r="M443" s="544"/>
      <c r="N443" s="544"/>
      <c r="O443" s="544"/>
      <c r="P443" s="544"/>
      <c r="Q443" s="544"/>
    </row>
    <row r="444" spans="1:17" x14ac:dyDescent="0.15">
      <c r="A444" s="544"/>
      <c r="B444" s="544"/>
      <c r="C444" s="544"/>
      <c r="D444" s="544"/>
      <c r="E444" s="544"/>
      <c r="F444" s="544"/>
      <c r="G444" s="544"/>
      <c r="H444" s="544"/>
      <c r="I444" s="544"/>
      <c r="J444" s="544"/>
      <c r="K444" s="544"/>
      <c r="L444" s="544"/>
      <c r="M444" s="544"/>
      <c r="N444" s="544"/>
      <c r="O444" s="544"/>
      <c r="P444" s="544"/>
      <c r="Q444" s="544"/>
    </row>
    <row r="445" spans="1:17" x14ac:dyDescent="0.15">
      <c r="A445" s="544"/>
      <c r="B445" s="544"/>
      <c r="C445" s="544"/>
      <c r="D445" s="544"/>
      <c r="E445" s="544"/>
      <c r="F445" s="544"/>
      <c r="G445" s="544"/>
      <c r="H445" s="544"/>
      <c r="I445" s="544"/>
      <c r="J445" s="544"/>
      <c r="K445" s="544"/>
      <c r="L445" s="544"/>
      <c r="M445" s="544"/>
      <c r="N445" s="544"/>
      <c r="O445" s="544"/>
      <c r="P445" s="544"/>
      <c r="Q445" s="544"/>
    </row>
    <row r="446" spans="1:17" x14ac:dyDescent="0.15">
      <c r="A446" s="544"/>
      <c r="B446" s="544"/>
      <c r="C446" s="544"/>
      <c r="D446" s="544"/>
      <c r="E446" s="544"/>
      <c r="F446" s="544"/>
      <c r="G446" s="544"/>
      <c r="H446" s="544"/>
      <c r="I446" s="544"/>
      <c r="J446" s="544"/>
      <c r="K446" s="544"/>
      <c r="L446" s="544"/>
      <c r="M446" s="544"/>
      <c r="N446" s="544"/>
      <c r="O446" s="544"/>
      <c r="P446" s="544"/>
      <c r="Q446" s="544"/>
    </row>
    <row r="447" spans="1:17" x14ac:dyDescent="0.15">
      <c r="A447" s="544"/>
      <c r="B447" s="544"/>
      <c r="C447" s="544"/>
      <c r="D447" s="544"/>
      <c r="E447" s="544"/>
      <c r="F447" s="544"/>
      <c r="G447" s="544"/>
      <c r="H447" s="544"/>
      <c r="I447" s="544"/>
      <c r="J447" s="544"/>
      <c r="K447" s="544"/>
      <c r="L447" s="544"/>
      <c r="M447" s="544"/>
      <c r="N447" s="544"/>
      <c r="O447" s="544"/>
      <c r="P447" s="544"/>
      <c r="Q447" s="544"/>
    </row>
    <row r="448" spans="1:17" x14ac:dyDescent="0.15">
      <c r="A448" s="544"/>
      <c r="B448" s="544"/>
      <c r="C448" s="544"/>
      <c r="D448" s="544"/>
      <c r="E448" s="544"/>
      <c r="F448" s="544"/>
      <c r="G448" s="544"/>
      <c r="H448" s="544"/>
      <c r="I448" s="544"/>
      <c r="J448" s="544"/>
      <c r="K448" s="544"/>
      <c r="L448" s="544"/>
      <c r="M448" s="544"/>
      <c r="N448" s="544"/>
      <c r="O448" s="544"/>
      <c r="P448" s="544"/>
      <c r="Q448" s="544"/>
    </row>
    <row r="449" spans="1:17" x14ac:dyDescent="0.15">
      <c r="A449" s="544"/>
      <c r="B449" s="544"/>
      <c r="C449" s="544"/>
      <c r="D449" s="544"/>
      <c r="E449" s="544"/>
      <c r="F449" s="544"/>
      <c r="G449" s="544"/>
      <c r="H449" s="544"/>
      <c r="I449" s="544"/>
      <c r="J449" s="544"/>
      <c r="K449" s="544"/>
      <c r="L449" s="544"/>
      <c r="M449" s="544"/>
      <c r="N449" s="544"/>
      <c r="O449" s="544"/>
      <c r="P449" s="544"/>
      <c r="Q449" s="544"/>
    </row>
    <row r="450" spans="1:17" x14ac:dyDescent="0.15">
      <c r="A450" s="544"/>
      <c r="B450" s="544"/>
      <c r="C450" s="544"/>
      <c r="D450" s="544"/>
      <c r="E450" s="544"/>
      <c r="F450" s="544"/>
      <c r="G450" s="544"/>
      <c r="H450" s="544"/>
      <c r="I450" s="544"/>
      <c r="J450" s="544"/>
      <c r="K450" s="544"/>
      <c r="L450" s="544"/>
      <c r="M450" s="544"/>
      <c r="N450" s="544"/>
      <c r="O450" s="544"/>
      <c r="P450" s="544"/>
      <c r="Q450" s="544"/>
    </row>
    <row r="451" spans="1:17" x14ac:dyDescent="0.15">
      <c r="A451" s="544"/>
      <c r="B451" s="544"/>
      <c r="C451" s="544"/>
      <c r="D451" s="544"/>
      <c r="E451" s="544"/>
      <c r="F451" s="544"/>
      <c r="G451" s="544"/>
      <c r="H451" s="544"/>
      <c r="I451" s="544"/>
      <c r="J451" s="544"/>
      <c r="K451" s="544"/>
      <c r="L451" s="544"/>
      <c r="M451" s="544"/>
      <c r="N451" s="544"/>
      <c r="O451" s="544"/>
      <c r="P451" s="544"/>
      <c r="Q451" s="544"/>
    </row>
    <row r="452" spans="1:17" x14ac:dyDescent="0.15">
      <c r="A452" s="544"/>
      <c r="B452" s="544"/>
      <c r="C452" s="544"/>
      <c r="D452" s="544"/>
      <c r="E452" s="544"/>
      <c r="F452" s="544"/>
      <c r="G452" s="544"/>
      <c r="H452" s="544"/>
      <c r="I452" s="544"/>
      <c r="J452" s="544"/>
      <c r="K452" s="544"/>
      <c r="L452" s="544"/>
      <c r="M452" s="544"/>
      <c r="N452" s="544"/>
      <c r="O452" s="544"/>
      <c r="P452" s="544"/>
      <c r="Q452" s="544"/>
    </row>
    <row r="453" spans="1:17" x14ac:dyDescent="0.15">
      <c r="A453" s="544"/>
      <c r="B453" s="544"/>
      <c r="C453" s="544"/>
      <c r="D453" s="544"/>
      <c r="E453" s="544"/>
      <c r="F453" s="544"/>
      <c r="G453" s="544"/>
      <c r="H453" s="544"/>
      <c r="I453" s="544"/>
      <c r="J453" s="544"/>
      <c r="K453" s="544"/>
      <c r="L453" s="544"/>
      <c r="M453" s="544"/>
      <c r="N453" s="544"/>
      <c r="O453" s="544"/>
      <c r="P453" s="544"/>
      <c r="Q453" s="544"/>
    </row>
    <row r="454" spans="1:17" x14ac:dyDescent="0.15">
      <c r="A454" s="544"/>
      <c r="B454" s="544"/>
      <c r="C454" s="544"/>
      <c r="D454" s="544"/>
      <c r="E454" s="544"/>
      <c r="F454" s="544"/>
      <c r="G454" s="544"/>
      <c r="H454" s="544"/>
      <c r="I454" s="544"/>
      <c r="J454" s="544"/>
      <c r="K454" s="544"/>
      <c r="L454" s="544"/>
      <c r="M454" s="544"/>
      <c r="N454" s="544"/>
      <c r="O454" s="544"/>
      <c r="P454" s="544"/>
      <c r="Q454" s="544"/>
    </row>
    <row r="455" spans="1:17" x14ac:dyDescent="0.15">
      <c r="A455" s="544"/>
      <c r="B455" s="544"/>
      <c r="C455" s="544"/>
      <c r="D455" s="544"/>
      <c r="E455" s="544"/>
      <c r="F455" s="544"/>
      <c r="G455" s="544"/>
      <c r="H455" s="544"/>
      <c r="I455" s="544"/>
      <c r="J455" s="544"/>
      <c r="K455" s="544"/>
      <c r="L455" s="544"/>
      <c r="M455" s="544"/>
      <c r="N455" s="544"/>
      <c r="O455" s="544"/>
      <c r="P455" s="544"/>
      <c r="Q455" s="544"/>
    </row>
    <row r="456" spans="1:17" x14ac:dyDescent="0.15">
      <c r="A456" s="544"/>
      <c r="B456" s="544"/>
      <c r="C456" s="544"/>
      <c r="D456" s="544"/>
      <c r="E456" s="544"/>
      <c r="F456" s="544"/>
      <c r="G456" s="544"/>
      <c r="H456" s="544"/>
      <c r="I456" s="544"/>
      <c r="J456" s="544"/>
      <c r="K456" s="544"/>
      <c r="L456" s="544"/>
      <c r="M456" s="544"/>
      <c r="N456" s="544"/>
      <c r="O456" s="544"/>
      <c r="P456" s="544"/>
      <c r="Q456" s="544"/>
    </row>
    <row r="457" spans="1:17" x14ac:dyDescent="0.15">
      <c r="A457" s="544"/>
      <c r="B457" s="544"/>
      <c r="C457" s="544"/>
      <c r="D457" s="544"/>
      <c r="E457" s="544"/>
      <c r="F457" s="544"/>
      <c r="G457" s="544"/>
      <c r="H457" s="544"/>
      <c r="I457" s="544"/>
      <c r="J457" s="544"/>
      <c r="K457" s="544"/>
      <c r="L457" s="544"/>
      <c r="M457" s="544"/>
      <c r="N457" s="544"/>
      <c r="O457" s="544"/>
      <c r="P457" s="544"/>
      <c r="Q457" s="544"/>
    </row>
    <row r="458" spans="1:17" x14ac:dyDescent="0.15">
      <c r="A458" s="544"/>
      <c r="B458" s="544"/>
      <c r="C458" s="544"/>
      <c r="D458" s="544"/>
      <c r="E458" s="544"/>
      <c r="F458" s="544"/>
      <c r="G458" s="544"/>
      <c r="H458" s="544"/>
      <c r="I458" s="544"/>
      <c r="J458" s="544"/>
      <c r="K458" s="544"/>
      <c r="L458" s="544"/>
      <c r="M458" s="544"/>
      <c r="N458" s="544"/>
      <c r="O458" s="544"/>
      <c r="P458" s="544"/>
      <c r="Q458" s="544"/>
    </row>
    <row r="459" spans="1:17" x14ac:dyDescent="0.15">
      <c r="A459" s="544"/>
      <c r="B459" s="544"/>
      <c r="C459" s="544"/>
      <c r="D459" s="544"/>
      <c r="E459" s="544"/>
      <c r="F459" s="544"/>
      <c r="G459" s="544"/>
      <c r="H459" s="544"/>
      <c r="I459" s="544"/>
      <c r="J459" s="544"/>
      <c r="K459" s="544"/>
      <c r="L459" s="544"/>
      <c r="M459" s="544"/>
      <c r="N459" s="544"/>
      <c r="O459" s="544"/>
      <c r="P459" s="544"/>
      <c r="Q459" s="544"/>
    </row>
    <row r="460" spans="1:17" x14ac:dyDescent="0.15">
      <c r="A460" s="544"/>
      <c r="B460" s="544"/>
      <c r="C460" s="544"/>
      <c r="D460" s="544"/>
      <c r="E460" s="544"/>
      <c r="F460" s="544"/>
      <c r="G460" s="544"/>
      <c r="H460" s="544"/>
      <c r="I460" s="544"/>
      <c r="J460" s="544"/>
      <c r="K460" s="544"/>
      <c r="L460" s="544"/>
      <c r="M460" s="544"/>
      <c r="N460" s="544"/>
      <c r="O460" s="544"/>
      <c r="P460" s="544"/>
      <c r="Q460" s="544"/>
    </row>
    <row r="461" spans="1:17" x14ac:dyDescent="0.15">
      <c r="A461" s="544"/>
      <c r="B461" s="544"/>
      <c r="C461" s="544"/>
      <c r="D461" s="544"/>
      <c r="E461" s="544"/>
      <c r="F461" s="544"/>
      <c r="G461" s="544"/>
      <c r="H461" s="544"/>
      <c r="I461" s="544"/>
      <c r="J461" s="544"/>
      <c r="K461" s="544"/>
      <c r="L461" s="544"/>
      <c r="M461" s="544"/>
      <c r="N461" s="544"/>
      <c r="O461" s="544"/>
      <c r="P461" s="544"/>
      <c r="Q461" s="544"/>
    </row>
    <row r="462" spans="1:17" x14ac:dyDescent="0.15">
      <c r="A462" s="544"/>
      <c r="B462" s="544"/>
      <c r="C462" s="544"/>
      <c r="D462" s="544"/>
      <c r="E462" s="544"/>
      <c r="F462" s="544"/>
      <c r="G462" s="544"/>
      <c r="H462" s="544"/>
      <c r="I462" s="544"/>
      <c r="J462" s="544"/>
      <c r="K462" s="544"/>
      <c r="L462" s="544"/>
      <c r="M462" s="544"/>
      <c r="N462" s="544"/>
      <c r="O462" s="544"/>
      <c r="P462" s="544"/>
      <c r="Q462" s="544"/>
    </row>
    <row r="463" spans="1:17" x14ac:dyDescent="0.15">
      <c r="A463" s="544"/>
      <c r="B463" s="544"/>
      <c r="C463" s="544"/>
      <c r="D463" s="544"/>
      <c r="E463" s="544"/>
      <c r="F463" s="544"/>
      <c r="G463" s="544"/>
      <c r="H463" s="544"/>
      <c r="I463" s="544"/>
      <c r="J463" s="544"/>
      <c r="K463" s="544"/>
      <c r="L463" s="544"/>
      <c r="M463" s="544"/>
      <c r="N463" s="544"/>
      <c r="O463" s="544"/>
      <c r="P463" s="544"/>
      <c r="Q463" s="544"/>
    </row>
    <row r="464" spans="1:17" x14ac:dyDescent="0.15">
      <c r="A464" s="544"/>
      <c r="B464" s="544"/>
      <c r="C464" s="544"/>
      <c r="D464" s="544"/>
      <c r="E464" s="544"/>
      <c r="F464" s="544"/>
      <c r="G464" s="544"/>
      <c r="H464" s="544"/>
      <c r="I464" s="544"/>
      <c r="J464" s="544"/>
      <c r="K464" s="544"/>
      <c r="L464" s="544"/>
      <c r="M464" s="544"/>
      <c r="N464" s="544"/>
      <c r="O464" s="544"/>
      <c r="P464" s="544"/>
      <c r="Q464" s="544"/>
    </row>
    <row r="465" spans="1:17" x14ac:dyDescent="0.15">
      <c r="A465" s="544"/>
      <c r="B465" s="544"/>
      <c r="C465" s="544"/>
      <c r="D465" s="544"/>
      <c r="E465" s="544"/>
      <c r="F465" s="544"/>
      <c r="G465" s="544"/>
      <c r="H465" s="544"/>
      <c r="I465" s="544"/>
      <c r="J465" s="544"/>
      <c r="K465" s="544"/>
      <c r="L465" s="544"/>
      <c r="M465" s="544"/>
      <c r="N465" s="544"/>
      <c r="O465" s="544"/>
      <c r="P465" s="544"/>
      <c r="Q465" s="544"/>
    </row>
    <row r="466" spans="1:17" x14ac:dyDescent="0.15">
      <c r="A466" s="544"/>
      <c r="B466" s="544"/>
      <c r="C466" s="544"/>
      <c r="D466" s="544"/>
      <c r="E466" s="544"/>
      <c r="F466" s="544"/>
      <c r="G466" s="544"/>
      <c r="H466" s="544"/>
      <c r="I466" s="544"/>
      <c r="J466" s="544"/>
      <c r="K466" s="544"/>
      <c r="L466" s="544"/>
      <c r="M466" s="544"/>
      <c r="N466" s="544"/>
      <c r="O466" s="544"/>
      <c r="P466" s="544"/>
      <c r="Q466" s="544"/>
    </row>
    <row r="467" spans="1:17" x14ac:dyDescent="0.15">
      <c r="A467" s="544"/>
      <c r="B467" s="544"/>
      <c r="C467" s="544"/>
      <c r="D467" s="544"/>
      <c r="E467" s="544"/>
      <c r="F467" s="544"/>
      <c r="G467" s="544"/>
      <c r="H467" s="544"/>
      <c r="I467" s="544"/>
      <c r="J467" s="544"/>
      <c r="K467" s="544"/>
      <c r="L467" s="544"/>
      <c r="M467" s="544"/>
      <c r="N467" s="544"/>
      <c r="O467" s="544"/>
      <c r="P467" s="544"/>
      <c r="Q467" s="544"/>
    </row>
    <row r="468" spans="1:17" x14ac:dyDescent="0.15">
      <c r="A468" s="544"/>
      <c r="B468" s="544"/>
      <c r="C468" s="544"/>
      <c r="D468" s="544"/>
      <c r="E468" s="544"/>
      <c r="F468" s="544"/>
      <c r="G468" s="544"/>
      <c r="H468" s="544"/>
      <c r="I468" s="544"/>
      <c r="J468" s="544"/>
      <c r="K468" s="544"/>
      <c r="L468" s="544"/>
      <c r="M468" s="544"/>
      <c r="N468" s="544"/>
      <c r="O468" s="544"/>
      <c r="P468" s="544"/>
      <c r="Q468" s="544"/>
    </row>
    <row r="469" spans="1:17" x14ac:dyDescent="0.15">
      <c r="A469" s="544"/>
      <c r="B469" s="544"/>
      <c r="C469" s="544"/>
      <c r="D469" s="544"/>
      <c r="E469" s="544"/>
      <c r="F469" s="544"/>
      <c r="G469" s="544"/>
      <c r="H469" s="544"/>
      <c r="I469" s="544"/>
      <c r="J469" s="544"/>
      <c r="K469" s="544"/>
      <c r="L469" s="544"/>
      <c r="M469" s="544"/>
      <c r="N469" s="544"/>
      <c r="O469" s="544"/>
      <c r="P469" s="544"/>
      <c r="Q469" s="544"/>
    </row>
    <row r="470" spans="1:17" x14ac:dyDescent="0.15">
      <c r="A470" s="544"/>
      <c r="B470" s="544"/>
      <c r="C470" s="544"/>
      <c r="D470" s="544"/>
      <c r="E470" s="544"/>
      <c r="F470" s="544"/>
      <c r="G470" s="544"/>
      <c r="H470" s="544"/>
      <c r="I470" s="544"/>
      <c r="J470" s="544"/>
      <c r="K470" s="544"/>
      <c r="L470" s="544"/>
      <c r="M470" s="544"/>
      <c r="N470" s="544"/>
      <c r="O470" s="544"/>
      <c r="P470" s="544"/>
      <c r="Q470" s="544"/>
    </row>
    <row r="471" spans="1:17" x14ac:dyDescent="0.15">
      <c r="A471" s="544"/>
      <c r="B471" s="544"/>
      <c r="C471" s="544"/>
      <c r="D471" s="544"/>
      <c r="E471" s="544"/>
      <c r="F471" s="544"/>
      <c r="G471" s="544"/>
      <c r="H471" s="544"/>
      <c r="I471" s="544"/>
      <c r="J471" s="544"/>
      <c r="K471" s="544"/>
      <c r="L471" s="544"/>
      <c r="M471" s="544"/>
      <c r="N471" s="544"/>
      <c r="O471" s="544"/>
      <c r="P471" s="544"/>
      <c r="Q471" s="544"/>
    </row>
    <row r="472" spans="1:17" x14ac:dyDescent="0.15">
      <c r="A472" s="544"/>
      <c r="B472" s="544"/>
      <c r="C472" s="544"/>
      <c r="D472" s="544"/>
      <c r="E472" s="544"/>
      <c r="F472" s="544"/>
      <c r="G472" s="544"/>
      <c r="H472" s="544"/>
      <c r="I472" s="544"/>
      <c r="J472" s="544"/>
      <c r="K472" s="544"/>
      <c r="L472" s="544"/>
      <c r="M472" s="544"/>
      <c r="N472" s="544"/>
      <c r="O472" s="544"/>
      <c r="P472" s="544"/>
      <c r="Q472" s="544"/>
    </row>
    <row r="473" spans="1:17" x14ac:dyDescent="0.15">
      <c r="A473" s="544"/>
      <c r="B473" s="544"/>
      <c r="C473" s="544"/>
      <c r="D473" s="544"/>
      <c r="E473" s="544"/>
      <c r="F473" s="544"/>
      <c r="G473" s="544"/>
      <c r="H473" s="544"/>
      <c r="I473" s="544"/>
      <c r="J473" s="544"/>
      <c r="K473" s="544"/>
      <c r="L473" s="544"/>
      <c r="M473" s="544"/>
      <c r="N473" s="544"/>
      <c r="O473" s="544"/>
      <c r="P473" s="544"/>
      <c r="Q473" s="544"/>
    </row>
    <row r="474" spans="1:17" x14ac:dyDescent="0.15">
      <c r="A474" s="544"/>
      <c r="B474" s="544"/>
      <c r="C474" s="544"/>
      <c r="D474" s="544"/>
      <c r="E474" s="544"/>
      <c r="F474" s="544"/>
      <c r="G474" s="544"/>
      <c r="H474" s="544"/>
      <c r="I474" s="544"/>
      <c r="J474" s="544"/>
      <c r="K474" s="544"/>
      <c r="L474" s="544"/>
      <c r="M474" s="544"/>
      <c r="N474" s="544"/>
      <c r="O474" s="544"/>
      <c r="P474" s="544"/>
      <c r="Q474" s="544"/>
    </row>
    <row r="475" spans="1:17" x14ac:dyDescent="0.15">
      <c r="A475" s="544"/>
      <c r="B475" s="544"/>
      <c r="C475" s="544"/>
      <c r="D475" s="544"/>
      <c r="E475" s="544"/>
      <c r="F475" s="544"/>
      <c r="G475" s="544"/>
      <c r="H475" s="544"/>
      <c r="I475" s="544"/>
      <c r="J475" s="544"/>
      <c r="K475" s="544"/>
      <c r="L475" s="544"/>
      <c r="M475" s="544"/>
      <c r="N475" s="544"/>
      <c r="O475" s="544"/>
      <c r="P475" s="544"/>
      <c r="Q475" s="544"/>
    </row>
    <row r="476" spans="1:17" x14ac:dyDescent="0.15">
      <c r="A476" s="544"/>
      <c r="B476" s="544"/>
      <c r="C476" s="544"/>
      <c r="D476" s="544"/>
      <c r="E476" s="544"/>
      <c r="F476" s="544"/>
      <c r="G476" s="544"/>
      <c r="H476" s="544"/>
      <c r="I476" s="544"/>
      <c r="J476" s="544"/>
      <c r="K476" s="544"/>
      <c r="L476" s="544"/>
      <c r="M476" s="544"/>
      <c r="N476" s="544"/>
      <c r="O476" s="544"/>
      <c r="P476" s="544"/>
      <c r="Q476" s="544"/>
    </row>
    <row r="477" spans="1:17" x14ac:dyDescent="0.15">
      <c r="A477" s="544"/>
      <c r="B477" s="544"/>
      <c r="C477" s="544"/>
      <c r="D477" s="544"/>
      <c r="E477" s="544"/>
      <c r="F477" s="544"/>
      <c r="G477" s="544"/>
      <c r="H477" s="544"/>
      <c r="I477" s="544"/>
      <c r="J477" s="544"/>
      <c r="K477" s="544"/>
      <c r="L477" s="544"/>
      <c r="M477" s="544"/>
      <c r="N477" s="544"/>
      <c r="O477" s="544"/>
      <c r="P477" s="544"/>
      <c r="Q477" s="544"/>
    </row>
    <row r="478" spans="1:17" x14ac:dyDescent="0.15">
      <c r="A478" s="544"/>
      <c r="B478" s="544"/>
      <c r="C478" s="544"/>
      <c r="D478" s="544"/>
      <c r="E478" s="544"/>
      <c r="F478" s="544"/>
      <c r="G478" s="544"/>
      <c r="H478" s="544"/>
      <c r="I478" s="544"/>
      <c r="J478" s="544"/>
      <c r="K478" s="544"/>
      <c r="L478" s="544"/>
      <c r="M478" s="544"/>
      <c r="N478" s="544"/>
      <c r="O478" s="544"/>
      <c r="P478" s="544"/>
      <c r="Q478" s="544"/>
    </row>
    <row r="479" spans="1:17" x14ac:dyDescent="0.15">
      <c r="A479" s="544"/>
      <c r="B479" s="544"/>
      <c r="C479" s="544"/>
      <c r="D479" s="544"/>
      <c r="E479" s="544"/>
      <c r="F479" s="544"/>
      <c r="G479" s="544"/>
      <c r="H479" s="544"/>
      <c r="I479" s="544"/>
      <c r="J479" s="544"/>
      <c r="K479" s="544"/>
      <c r="L479" s="544"/>
      <c r="M479" s="544"/>
      <c r="N479" s="544"/>
      <c r="O479" s="544"/>
      <c r="P479" s="544"/>
      <c r="Q479" s="544"/>
    </row>
    <row r="480" spans="1:17" x14ac:dyDescent="0.15">
      <c r="A480" s="544"/>
      <c r="B480" s="544"/>
      <c r="C480" s="544"/>
      <c r="D480" s="544"/>
      <c r="E480" s="544"/>
      <c r="F480" s="544"/>
      <c r="G480" s="544"/>
      <c r="H480" s="544"/>
      <c r="I480" s="544"/>
      <c r="J480" s="544"/>
      <c r="K480" s="544"/>
      <c r="L480" s="544"/>
      <c r="M480" s="544"/>
      <c r="N480" s="544"/>
      <c r="O480" s="544"/>
      <c r="P480" s="544"/>
      <c r="Q480" s="544"/>
    </row>
    <row r="481" spans="1:17" x14ac:dyDescent="0.15">
      <c r="A481" s="544"/>
      <c r="B481" s="544"/>
      <c r="C481" s="544"/>
      <c r="D481" s="544"/>
      <c r="E481" s="544"/>
      <c r="F481" s="544"/>
      <c r="G481" s="544"/>
      <c r="H481" s="544"/>
      <c r="I481" s="544"/>
      <c r="J481" s="544"/>
      <c r="K481" s="544"/>
      <c r="L481" s="544"/>
      <c r="M481" s="544"/>
      <c r="N481" s="544"/>
      <c r="O481" s="544"/>
      <c r="P481" s="544"/>
      <c r="Q481" s="544"/>
    </row>
    <row r="482" spans="1:17" x14ac:dyDescent="0.15">
      <c r="A482" s="544"/>
      <c r="B482" s="544"/>
      <c r="C482" s="544"/>
      <c r="D482" s="544"/>
      <c r="E482" s="544"/>
      <c r="F482" s="544"/>
      <c r="G482" s="544"/>
      <c r="H482" s="544"/>
      <c r="I482" s="544"/>
      <c r="J482" s="544"/>
      <c r="K482" s="544"/>
      <c r="L482" s="544"/>
      <c r="M482" s="544"/>
      <c r="N482" s="544"/>
      <c r="O482" s="544"/>
      <c r="P482" s="544"/>
      <c r="Q482" s="544"/>
    </row>
    <row r="483" spans="1:17" x14ac:dyDescent="0.15">
      <c r="A483" s="544"/>
      <c r="B483" s="544"/>
      <c r="C483" s="544"/>
      <c r="D483" s="544"/>
      <c r="E483" s="544"/>
      <c r="F483" s="544"/>
      <c r="G483" s="544"/>
      <c r="H483" s="544"/>
      <c r="I483" s="544"/>
      <c r="J483" s="544"/>
      <c r="K483" s="544"/>
      <c r="L483" s="544"/>
      <c r="M483" s="544"/>
      <c r="N483" s="544"/>
      <c r="O483" s="544"/>
      <c r="P483" s="544"/>
      <c r="Q483" s="544"/>
    </row>
    <row r="484" spans="1:17" x14ac:dyDescent="0.15">
      <c r="A484" s="544"/>
      <c r="B484" s="544"/>
      <c r="C484" s="544"/>
      <c r="D484" s="544"/>
      <c r="E484" s="544"/>
      <c r="F484" s="544"/>
      <c r="G484" s="544"/>
      <c r="H484" s="544"/>
      <c r="I484" s="544"/>
      <c r="J484" s="544"/>
      <c r="K484" s="544"/>
      <c r="L484" s="544"/>
      <c r="M484" s="544"/>
      <c r="N484" s="544"/>
      <c r="O484" s="544"/>
      <c r="P484" s="544"/>
      <c r="Q484" s="544"/>
    </row>
    <row r="485" spans="1:17" x14ac:dyDescent="0.15">
      <c r="A485" s="544"/>
      <c r="B485" s="544"/>
      <c r="C485" s="544"/>
      <c r="D485" s="544"/>
      <c r="E485" s="544"/>
      <c r="F485" s="544"/>
      <c r="G485" s="544"/>
      <c r="H485" s="544"/>
      <c r="I485" s="544"/>
      <c r="J485" s="544"/>
      <c r="K485" s="544"/>
      <c r="L485" s="544"/>
      <c r="M485" s="544"/>
      <c r="N485" s="544"/>
      <c r="O485" s="544"/>
      <c r="P485" s="544"/>
      <c r="Q485" s="544"/>
    </row>
    <row r="486" spans="1:17" x14ac:dyDescent="0.15">
      <c r="A486" s="544"/>
      <c r="B486" s="544"/>
      <c r="C486" s="544"/>
      <c r="D486" s="544"/>
      <c r="E486" s="544"/>
      <c r="F486" s="544"/>
      <c r="G486" s="544"/>
      <c r="H486" s="544"/>
      <c r="I486" s="544"/>
      <c r="J486" s="544"/>
      <c r="K486" s="544"/>
      <c r="L486" s="544"/>
      <c r="M486" s="544"/>
      <c r="N486" s="544"/>
      <c r="O486" s="544"/>
      <c r="P486" s="544"/>
      <c r="Q486" s="544"/>
    </row>
    <row r="487" spans="1:17" x14ac:dyDescent="0.15">
      <c r="A487" s="544"/>
      <c r="B487" s="544"/>
      <c r="C487" s="544"/>
      <c r="D487" s="544"/>
      <c r="E487" s="544"/>
      <c r="F487" s="544"/>
      <c r="G487" s="544"/>
      <c r="H487" s="544"/>
      <c r="I487" s="544"/>
      <c r="J487" s="544"/>
      <c r="K487" s="544"/>
      <c r="L487" s="544"/>
      <c r="M487" s="544"/>
      <c r="N487" s="544"/>
      <c r="O487" s="544"/>
      <c r="P487" s="544"/>
      <c r="Q487" s="544"/>
    </row>
    <row r="488" spans="1:17" x14ac:dyDescent="0.15">
      <c r="A488" s="544"/>
      <c r="B488" s="544"/>
      <c r="C488" s="544"/>
      <c r="D488" s="544"/>
      <c r="E488" s="544"/>
      <c r="F488" s="544"/>
      <c r="G488" s="544"/>
      <c r="H488" s="544"/>
      <c r="I488" s="544"/>
      <c r="J488" s="544"/>
      <c r="K488" s="544"/>
      <c r="L488" s="544"/>
      <c r="M488" s="544"/>
      <c r="N488" s="544"/>
      <c r="O488" s="544"/>
      <c r="P488" s="544"/>
      <c r="Q488" s="544"/>
    </row>
    <row r="489" spans="1:17" x14ac:dyDescent="0.15">
      <c r="A489" s="544"/>
      <c r="B489" s="544"/>
      <c r="C489" s="544"/>
      <c r="D489" s="544"/>
      <c r="E489" s="544"/>
      <c r="F489" s="544"/>
      <c r="G489" s="544"/>
      <c r="H489" s="544"/>
      <c r="I489" s="544"/>
      <c r="J489" s="544"/>
      <c r="K489" s="544"/>
      <c r="L489" s="544"/>
      <c r="M489" s="544"/>
      <c r="N489" s="544"/>
      <c r="O489" s="544"/>
      <c r="P489" s="544"/>
      <c r="Q489" s="544"/>
    </row>
    <row r="490" spans="1:17" x14ac:dyDescent="0.15">
      <c r="A490" s="544"/>
      <c r="B490" s="544"/>
      <c r="C490" s="544"/>
      <c r="D490" s="544"/>
      <c r="E490" s="544"/>
      <c r="F490" s="544"/>
      <c r="G490" s="544"/>
      <c r="H490" s="544"/>
      <c r="I490" s="544"/>
      <c r="J490" s="544"/>
      <c r="K490" s="544"/>
      <c r="L490" s="544"/>
      <c r="M490" s="544"/>
      <c r="N490" s="544"/>
      <c r="O490" s="544"/>
      <c r="P490" s="544"/>
      <c r="Q490" s="544"/>
    </row>
    <row r="491" spans="1:17" x14ac:dyDescent="0.15">
      <c r="A491" s="544"/>
      <c r="B491" s="544"/>
      <c r="C491" s="544"/>
      <c r="D491" s="544"/>
      <c r="E491" s="544"/>
      <c r="F491" s="544"/>
      <c r="G491" s="544"/>
      <c r="H491" s="544"/>
      <c r="I491" s="544"/>
      <c r="J491" s="544"/>
      <c r="K491" s="544"/>
      <c r="L491" s="544"/>
      <c r="M491" s="544"/>
      <c r="N491" s="544"/>
      <c r="O491" s="544"/>
      <c r="P491" s="544"/>
      <c r="Q491" s="544"/>
    </row>
    <row r="492" spans="1:17" x14ac:dyDescent="0.15">
      <c r="A492" s="544"/>
      <c r="B492" s="544"/>
      <c r="C492" s="544"/>
      <c r="D492" s="544"/>
      <c r="E492" s="544"/>
      <c r="F492" s="544"/>
      <c r="G492" s="544"/>
      <c r="H492" s="544"/>
      <c r="I492" s="544"/>
      <c r="J492" s="544"/>
      <c r="K492" s="544"/>
      <c r="L492" s="544"/>
      <c r="M492" s="544"/>
      <c r="N492" s="544"/>
      <c r="O492" s="544"/>
      <c r="P492" s="544"/>
      <c r="Q492" s="544"/>
    </row>
    <row r="493" spans="1:17" x14ac:dyDescent="0.15">
      <c r="A493" s="544"/>
      <c r="B493" s="544"/>
      <c r="C493" s="544"/>
      <c r="D493" s="544"/>
      <c r="E493" s="544"/>
      <c r="F493" s="544"/>
      <c r="G493" s="544"/>
      <c r="H493" s="544"/>
      <c r="I493" s="544"/>
      <c r="J493" s="544"/>
      <c r="K493" s="544"/>
      <c r="L493" s="544"/>
      <c r="M493" s="544"/>
      <c r="N493" s="544"/>
      <c r="O493" s="544"/>
      <c r="P493" s="544"/>
      <c r="Q493" s="544"/>
    </row>
    <row r="494" spans="1:17" x14ac:dyDescent="0.15">
      <c r="A494" s="544"/>
      <c r="B494" s="544"/>
      <c r="C494" s="544"/>
      <c r="D494" s="544"/>
      <c r="E494" s="544"/>
      <c r="F494" s="544"/>
      <c r="G494" s="544"/>
      <c r="H494" s="544"/>
      <c r="I494" s="544"/>
      <c r="J494" s="544"/>
      <c r="K494" s="544"/>
      <c r="L494" s="544"/>
      <c r="M494" s="544"/>
      <c r="N494" s="544"/>
      <c r="O494" s="544"/>
      <c r="P494" s="544"/>
      <c r="Q494" s="544"/>
    </row>
    <row r="495" spans="1:17" x14ac:dyDescent="0.15">
      <c r="A495" s="544"/>
      <c r="B495" s="544"/>
      <c r="C495" s="544"/>
      <c r="D495" s="544"/>
      <c r="E495" s="544"/>
      <c r="F495" s="544"/>
      <c r="G495" s="544"/>
      <c r="H495" s="544"/>
      <c r="I495" s="544"/>
      <c r="J495" s="544"/>
      <c r="K495" s="544"/>
      <c r="L495" s="544"/>
      <c r="M495" s="544"/>
      <c r="N495" s="544"/>
      <c r="O495" s="544"/>
      <c r="P495" s="544"/>
      <c r="Q495" s="544"/>
    </row>
    <row r="496" spans="1:17" x14ac:dyDescent="0.15">
      <c r="A496" s="544"/>
      <c r="B496" s="544"/>
      <c r="C496" s="544"/>
      <c r="D496" s="544"/>
      <c r="E496" s="544"/>
      <c r="F496" s="544"/>
      <c r="G496" s="544"/>
      <c r="H496" s="544"/>
      <c r="I496" s="544"/>
      <c r="J496" s="544"/>
      <c r="K496" s="544"/>
      <c r="L496" s="544"/>
      <c r="M496" s="544"/>
      <c r="N496" s="544"/>
      <c r="O496" s="544"/>
      <c r="P496" s="544"/>
      <c r="Q496" s="544"/>
    </row>
    <row r="497" spans="1:17" x14ac:dyDescent="0.15">
      <c r="A497" s="544"/>
      <c r="B497" s="544"/>
      <c r="C497" s="544"/>
      <c r="D497" s="544"/>
      <c r="E497" s="544"/>
      <c r="F497" s="544"/>
      <c r="G497" s="544"/>
      <c r="H497" s="544"/>
      <c r="I497" s="544"/>
      <c r="J497" s="544"/>
      <c r="K497" s="544"/>
      <c r="L497" s="544"/>
      <c r="M497" s="544"/>
      <c r="N497" s="544"/>
      <c r="O497" s="544"/>
      <c r="P497" s="544"/>
      <c r="Q497" s="544"/>
    </row>
    <row r="498" spans="1:17" x14ac:dyDescent="0.15">
      <c r="A498" s="544"/>
      <c r="B498" s="544"/>
      <c r="C498" s="544"/>
      <c r="D498" s="544"/>
      <c r="E498" s="544"/>
      <c r="F498" s="544"/>
      <c r="G498" s="544"/>
      <c r="H498" s="544"/>
      <c r="I498" s="544"/>
      <c r="J498" s="544"/>
      <c r="K498" s="544"/>
      <c r="L498" s="544"/>
      <c r="M498" s="544"/>
      <c r="N498" s="544"/>
      <c r="O498" s="544"/>
      <c r="P498" s="544"/>
      <c r="Q498" s="544"/>
    </row>
    <row r="499" spans="1:17" x14ac:dyDescent="0.15">
      <c r="A499" s="544"/>
      <c r="B499" s="544"/>
      <c r="C499" s="544"/>
      <c r="D499" s="544"/>
      <c r="E499" s="544"/>
      <c r="F499" s="544"/>
      <c r="G499" s="544"/>
      <c r="H499" s="544"/>
      <c r="I499" s="544"/>
      <c r="J499" s="544"/>
      <c r="K499" s="544"/>
      <c r="L499" s="544"/>
      <c r="M499" s="544"/>
      <c r="N499" s="544"/>
      <c r="O499" s="544"/>
      <c r="P499" s="544"/>
      <c r="Q499" s="544"/>
    </row>
    <row r="500" spans="1:17" x14ac:dyDescent="0.15">
      <c r="A500" s="544"/>
      <c r="B500" s="544"/>
      <c r="C500" s="544"/>
      <c r="D500" s="544"/>
      <c r="E500" s="544"/>
      <c r="F500" s="544"/>
      <c r="G500" s="544"/>
      <c r="H500" s="544"/>
      <c r="I500" s="544"/>
      <c r="J500" s="544"/>
      <c r="K500" s="544"/>
      <c r="L500" s="544"/>
      <c r="M500" s="544"/>
      <c r="N500" s="544"/>
      <c r="O500" s="544"/>
      <c r="P500" s="544"/>
      <c r="Q500" s="544"/>
    </row>
    <row r="501" spans="1:17" x14ac:dyDescent="0.15">
      <c r="A501" s="544"/>
      <c r="B501" s="544"/>
      <c r="C501" s="544"/>
      <c r="D501" s="544"/>
      <c r="E501" s="544"/>
      <c r="F501" s="544"/>
      <c r="G501" s="544"/>
      <c r="H501" s="544"/>
      <c r="I501" s="544"/>
      <c r="J501" s="544"/>
      <c r="K501" s="544"/>
      <c r="L501" s="544"/>
      <c r="M501" s="544"/>
      <c r="N501" s="544"/>
      <c r="O501" s="544"/>
      <c r="P501" s="544"/>
      <c r="Q501" s="544"/>
    </row>
    <row r="502" spans="1:17" x14ac:dyDescent="0.15">
      <c r="A502" s="544"/>
      <c r="B502" s="544"/>
      <c r="C502" s="544"/>
      <c r="D502" s="544"/>
      <c r="E502" s="544"/>
      <c r="F502" s="544"/>
      <c r="G502" s="544"/>
      <c r="H502" s="544"/>
      <c r="I502" s="544"/>
      <c r="J502" s="544"/>
      <c r="K502" s="544"/>
      <c r="L502" s="544"/>
      <c r="M502" s="544"/>
      <c r="N502" s="544"/>
      <c r="O502" s="544"/>
      <c r="P502" s="544"/>
      <c r="Q502" s="544"/>
    </row>
    <row r="503" spans="1:17" x14ac:dyDescent="0.15">
      <c r="A503" s="544"/>
      <c r="B503" s="544"/>
      <c r="C503" s="544"/>
      <c r="D503" s="544"/>
      <c r="E503" s="544"/>
      <c r="F503" s="544"/>
      <c r="G503" s="544"/>
      <c r="H503" s="544"/>
      <c r="I503" s="544"/>
      <c r="J503" s="544"/>
      <c r="K503" s="544"/>
      <c r="L503" s="544"/>
      <c r="M503" s="544"/>
      <c r="N503" s="544"/>
      <c r="O503" s="544"/>
      <c r="P503" s="544"/>
      <c r="Q503" s="544"/>
    </row>
    <row r="504" spans="1:17" x14ac:dyDescent="0.15">
      <c r="A504" s="544"/>
      <c r="B504" s="544"/>
      <c r="C504" s="544"/>
      <c r="D504" s="544"/>
      <c r="E504" s="544"/>
      <c r="F504" s="544"/>
      <c r="G504" s="544"/>
      <c r="H504" s="544"/>
      <c r="I504" s="544"/>
      <c r="J504" s="544"/>
      <c r="K504" s="544"/>
      <c r="L504" s="544"/>
      <c r="M504" s="544"/>
      <c r="N504" s="544"/>
      <c r="O504" s="544"/>
      <c r="P504" s="544"/>
      <c r="Q504" s="544"/>
    </row>
    <row r="505" spans="1:17" x14ac:dyDescent="0.15">
      <c r="A505" s="544"/>
      <c r="B505" s="544"/>
      <c r="C505" s="544"/>
      <c r="D505" s="544"/>
      <c r="E505" s="544"/>
      <c r="F505" s="544"/>
      <c r="G505" s="544"/>
      <c r="H505" s="544"/>
      <c r="I505" s="544"/>
      <c r="J505" s="544"/>
      <c r="K505" s="544"/>
      <c r="L505" s="544"/>
      <c r="M505" s="544"/>
      <c r="N505" s="544"/>
      <c r="O505" s="544"/>
      <c r="P505" s="544"/>
      <c r="Q505" s="544"/>
    </row>
    <row r="506" spans="1:17" x14ac:dyDescent="0.15">
      <c r="A506" s="544"/>
      <c r="B506" s="544"/>
      <c r="C506" s="544"/>
      <c r="D506" s="544"/>
      <c r="E506" s="544"/>
      <c r="F506" s="544"/>
      <c r="G506" s="544"/>
      <c r="H506" s="544"/>
      <c r="I506" s="544"/>
      <c r="J506" s="544"/>
      <c r="K506" s="544"/>
      <c r="L506" s="544"/>
      <c r="M506" s="544"/>
      <c r="N506" s="544"/>
      <c r="O506" s="544"/>
      <c r="P506" s="544"/>
      <c r="Q506" s="544"/>
    </row>
    <row r="507" spans="1:17" x14ac:dyDescent="0.15">
      <c r="A507" s="544"/>
      <c r="B507" s="544"/>
      <c r="C507" s="544"/>
      <c r="D507" s="544"/>
      <c r="E507" s="544"/>
      <c r="F507" s="544"/>
      <c r="G507" s="544"/>
      <c r="H507" s="544"/>
      <c r="I507" s="544"/>
      <c r="J507" s="544"/>
      <c r="K507" s="544"/>
      <c r="L507" s="544"/>
      <c r="M507" s="544"/>
      <c r="N507" s="544"/>
      <c r="O507" s="544"/>
      <c r="P507" s="544"/>
      <c r="Q507" s="544"/>
    </row>
    <row r="508" spans="1:17" x14ac:dyDescent="0.15">
      <c r="A508" s="544"/>
      <c r="B508" s="544"/>
      <c r="C508" s="544"/>
      <c r="D508" s="544"/>
      <c r="E508" s="544"/>
      <c r="F508" s="544"/>
      <c r="G508" s="544"/>
      <c r="H508" s="544"/>
      <c r="I508" s="544"/>
      <c r="J508" s="544"/>
      <c r="K508" s="544"/>
      <c r="L508" s="544"/>
      <c r="M508" s="544"/>
      <c r="N508" s="544"/>
      <c r="O508" s="544"/>
      <c r="P508" s="544"/>
      <c r="Q508" s="544"/>
    </row>
    <row r="509" spans="1:17" x14ac:dyDescent="0.15">
      <c r="A509" s="544"/>
      <c r="B509" s="544"/>
      <c r="C509" s="544"/>
      <c r="D509" s="544"/>
      <c r="E509" s="544"/>
      <c r="F509" s="544"/>
      <c r="G509" s="544"/>
      <c r="H509" s="544"/>
      <c r="I509" s="544"/>
      <c r="J509" s="544"/>
      <c r="K509" s="544"/>
      <c r="L509" s="544"/>
      <c r="M509" s="544"/>
      <c r="N509" s="544"/>
      <c r="O509" s="544"/>
      <c r="P509" s="544"/>
      <c r="Q509" s="544"/>
    </row>
    <row r="510" spans="1:17" x14ac:dyDescent="0.15">
      <c r="A510" s="544"/>
      <c r="B510" s="544"/>
      <c r="C510" s="544"/>
      <c r="D510" s="544"/>
      <c r="E510" s="544"/>
      <c r="F510" s="544"/>
      <c r="G510" s="544"/>
      <c r="H510" s="544"/>
      <c r="I510" s="544"/>
      <c r="J510" s="544"/>
      <c r="K510" s="544"/>
      <c r="L510" s="544"/>
      <c r="M510" s="544"/>
      <c r="N510" s="544"/>
      <c r="O510" s="544"/>
      <c r="P510" s="544"/>
      <c r="Q510" s="544"/>
    </row>
    <row r="511" spans="1:17" x14ac:dyDescent="0.15">
      <c r="A511" s="544"/>
      <c r="B511" s="544"/>
      <c r="C511" s="544"/>
      <c r="D511" s="544"/>
      <c r="E511" s="544"/>
      <c r="F511" s="544"/>
      <c r="G511" s="544"/>
      <c r="H511" s="544"/>
      <c r="I511" s="544"/>
      <c r="J511" s="544"/>
      <c r="K511" s="544"/>
      <c r="L511" s="544"/>
      <c r="M511" s="544"/>
      <c r="N511" s="544"/>
      <c r="O511" s="544"/>
      <c r="P511" s="544"/>
      <c r="Q511" s="544"/>
    </row>
    <row r="512" spans="1:17" x14ac:dyDescent="0.15">
      <c r="A512" s="544"/>
      <c r="B512" s="544"/>
      <c r="C512" s="544"/>
      <c r="D512" s="544"/>
      <c r="E512" s="544"/>
      <c r="F512" s="544"/>
      <c r="G512" s="544"/>
      <c r="H512" s="544"/>
      <c r="I512" s="544"/>
      <c r="J512" s="544"/>
      <c r="K512" s="544"/>
      <c r="L512" s="544"/>
      <c r="M512" s="544"/>
      <c r="N512" s="544"/>
      <c r="O512" s="544"/>
      <c r="P512" s="544"/>
      <c r="Q512" s="544"/>
    </row>
    <row r="513" spans="1:17" x14ac:dyDescent="0.15">
      <c r="A513" s="544"/>
      <c r="B513" s="544"/>
      <c r="C513" s="544"/>
      <c r="D513" s="544"/>
      <c r="E513" s="544"/>
      <c r="F513" s="544"/>
      <c r="G513" s="544"/>
      <c r="H513" s="544"/>
      <c r="I513" s="544"/>
      <c r="J513" s="544"/>
      <c r="K513" s="544"/>
      <c r="L513" s="544"/>
      <c r="M513" s="544"/>
      <c r="N513" s="544"/>
      <c r="O513" s="544"/>
      <c r="P513" s="544"/>
      <c r="Q513" s="544"/>
    </row>
    <row r="514" spans="1:17" x14ac:dyDescent="0.15">
      <c r="A514" s="544"/>
      <c r="B514" s="544"/>
      <c r="C514" s="544"/>
      <c r="D514" s="544"/>
      <c r="E514" s="544"/>
      <c r="F514" s="544"/>
      <c r="G514" s="544"/>
      <c r="H514" s="544"/>
      <c r="I514" s="544"/>
      <c r="J514" s="544"/>
      <c r="K514" s="544"/>
      <c r="L514" s="544"/>
      <c r="M514" s="544"/>
      <c r="N514" s="544"/>
      <c r="O514" s="544"/>
      <c r="P514" s="544"/>
      <c r="Q514" s="544"/>
    </row>
    <row r="515" spans="1:17" x14ac:dyDescent="0.15">
      <c r="A515" s="544"/>
      <c r="B515" s="544"/>
      <c r="C515" s="544"/>
      <c r="D515" s="544"/>
      <c r="E515" s="544"/>
      <c r="F515" s="544"/>
      <c r="G515" s="544"/>
      <c r="H515" s="544"/>
      <c r="I515" s="544"/>
      <c r="J515" s="544"/>
      <c r="K515" s="544"/>
      <c r="L515" s="544"/>
      <c r="M515" s="544"/>
      <c r="N515" s="544"/>
      <c r="O515" s="544"/>
      <c r="P515" s="544"/>
      <c r="Q515" s="544"/>
    </row>
    <row r="516" spans="1:17" x14ac:dyDescent="0.15">
      <c r="A516" s="544"/>
      <c r="B516" s="544"/>
      <c r="C516" s="544"/>
      <c r="D516" s="544"/>
      <c r="E516" s="544"/>
      <c r="F516" s="544"/>
      <c r="G516" s="544"/>
      <c r="H516" s="544"/>
      <c r="I516" s="544"/>
      <c r="J516" s="544"/>
      <c r="K516" s="544"/>
      <c r="L516" s="544"/>
      <c r="M516" s="544"/>
      <c r="N516" s="544"/>
      <c r="O516" s="544"/>
      <c r="P516" s="544"/>
      <c r="Q516" s="544"/>
    </row>
    <row r="517" spans="1:17" x14ac:dyDescent="0.15">
      <c r="A517" s="544"/>
      <c r="B517" s="544"/>
      <c r="C517" s="544"/>
      <c r="D517" s="544"/>
      <c r="E517" s="544"/>
      <c r="F517" s="544"/>
      <c r="G517" s="544"/>
      <c r="H517" s="544"/>
      <c r="I517" s="544"/>
      <c r="J517" s="544"/>
      <c r="K517" s="544"/>
      <c r="L517" s="544"/>
      <c r="M517" s="544"/>
      <c r="N517" s="544"/>
      <c r="O517" s="544"/>
      <c r="P517" s="544"/>
      <c r="Q517" s="544"/>
    </row>
    <row r="518" spans="1:17" x14ac:dyDescent="0.15">
      <c r="A518" s="544"/>
      <c r="B518" s="544"/>
      <c r="C518" s="544"/>
      <c r="D518" s="544"/>
      <c r="E518" s="544"/>
      <c r="F518" s="544"/>
      <c r="G518" s="544"/>
      <c r="H518" s="544"/>
      <c r="I518" s="544"/>
      <c r="J518" s="544"/>
      <c r="K518" s="544"/>
      <c r="L518" s="544"/>
      <c r="M518" s="544"/>
      <c r="N518" s="544"/>
      <c r="O518" s="544"/>
      <c r="P518" s="544"/>
      <c r="Q518" s="544"/>
    </row>
    <row r="519" spans="1:17" x14ac:dyDescent="0.15">
      <c r="A519" s="544"/>
      <c r="B519" s="544"/>
      <c r="C519" s="544"/>
      <c r="D519" s="544"/>
      <c r="E519" s="544"/>
      <c r="F519" s="544"/>
      <c r="G519" s="544"/>
      <c r="H519" s="544"/>
      <c r="I519" s="544"/>
      <c r="J519" s="544"/>
      <c r="K519" s="544"/>
      <c r="L519" s="544"/>
      <c r="M519" s="544"/>
      <c r="N519" s="544"/>
      <c r="O519" s="544"/>
      <c r="P519" s="544"/>
      <c r="Q519" s="544"/>
    </row>
    <row r="520" spans="1:17" x14ac:dyDescent="0.15">
      <c r="A520" s="544"/>
      <c r="B520" s="544"/>
      <c r="C520" s="544"/>
      <c r="D520" s="544"/>
      <c r="E520" s="544"/>
      <c r="F520" s="544"/>
      <c r="G520" s="544"/>
      <c r="H520" s="544"/>
      <c r="I520" s="544"/>
      <c r="J520" s="544"/>
      <c r="K520" s="544"/>
      <c r="L520" s="544"/>
      <c r="M520" s="544"/>
      <c r="N520" s="544"/>
      <c r="O520" s="544"/>
      <c r="P520" s="544"/>
      <c r="Q520" s="544"/>
    </row>
    <row r="521" spans="1:17" x14ac:dyDescent="0.15">
      <c r="A521" s="544"/>
      <c r="B521" s="544"/>
      <c r="C521" s="544"/>
      <c r="D521" s="544"/>
      <c r="E521" s="544"/>
      <c r="F521" s="544"/>
      <c r="G521" s="544"/>
      <c r="H521" s="544"/>
      <c r="I521" s="544"/>
      <c r="J521" s="544"/>
      <c r="K521" s="544"/>
      <c r="L521" s="544"/>
      <c r="M521" s="544"/>
      <c r="N521" s="544"/>
      <c r="O521" s="544"/>
      <c r="P521" s="544"/>
      <c r="Q521" s="544"/>
    </row>
    <row r="522" spans="1:17" x14ac:dyDescent="0.15">
      <c r="A522" s="544"/>
      <c r="B522" s="544"/>
      <c r="C522" s="544"/>
      <c r="D522" s="544"/>
      <c r="E522" s="544"/>
      <c r="F522" s="544"/>
      <c r="G522" s="544"/>
      <c r="H522" s="544"/>
      <c r="I522" s="544"/>
      <c r="J522" s="544"/>
      <c r="K522" s="544"/>
      <c r="L522" s="544"/>
      <c r="M522" s="544"/>
      <c r="N522" s="544"/>
      <c r="O522" s="544"/>
      <c r="P522" s="544"/>
      <c r="Q522" s="544"/>
    </row>
    <row r="523" spans="1:17" x14ac:dyDescent="0.15">
      <c r="A523" s="544"/>
      <c r="B523" s="544"/>
      <c r="C523" s="544"/>
      <c r="D523" s="544"/>
      <c r="E523" s="544"/>
      <c r="F523" s="544"/>
      <c r="G523" s="544"/>
      <c r="H523" s="544"/>
      <c r="I523" s="544"/>
      <c r="J523" s="544"/>
      <c r="K523" s="544"/>
      <c r="L523" s="544"/>
      <c r="M523" s="544"/>
      <c r="N523" s="544"/>
      <c r="O523" s="544"/>
      <c r="P523" s="544"/>
      <c r="Q523" s="544"/>
    </row>
    <row r="524" spans="1:17" x14ac:dyDescent="0.15">
      <c r="A524" s="544"/>
      <c r="B524" s="544"/>
      <c r="C524" s="544"/>
      <c r="D524" s="544"/>
      <c r="E524" s="544"/>
      <c r="F524" s="544"/>
      <c r="G524" s="544"/>
      <c r="H524" s="544"/>
      <c r="I524" s="544"/>
      <c r="J524" s="544"/>
      <c r="K524" s="544"/>
      <c r="L524" s="544"/>
      <c r="M524" s="544"/>
      <c r="N524" s="544"/>
      <c r="O524" s="544"/>
      <c r="P524" s="544"/>
      <c r="Q524" s="544"/>
    </row>
    <row r="525" spans="1:17" x14ac:dyDescent="0.15">
      <c r="A525" s="544"/>
      <c r="B525" s="544"/>
      <c r="C525" s="544"/>
      <c r="D525" s="544"/>
      <c r="E525" s="544"/>
      <c r="F525" s="544"/>
      <c r="G525" s="544"/>
      <c r="H525" s="544"/>
      <c r="I525" s="544"/>
      <c r="J525" s="544"/>
      <c r="K525" s="544"/>
      <c r="L525" s="544"/>
      <c r="M525" s="544"/>
      <c r="N525" s="544"/>
      <c r="O525" s="544"/>
      <c r="P525" s="544"/>
      <c r="Q525" s="544"/>
    </row>
    <row r="526" spans="1:17" x14ac:dyDescent="0.15">
      <c r="A526" s="544"/>
      <c r="B526" s="544"/>
      <c r="C526" s="544"/>
      <c r="D526" s="544"/>
      <c r="E526" s="544"/>
      <c r="F526" s="544"/>
      <c r="G526" s="544"/>
      <c r="H526" s="544"/>
      <c r="I526" s="544"/>
      <c r="J526" s="544"/>
      <c r="K526" s="544"/>
      <c r="L526" s="544"/>
      <c r="M526" s="544"/>
      <c r="N526" s="544"/>
      <c r="O526" s="544"/>
      <c r="P526" s="544"/>
      <c r="Q526" s="544"/>
    </row>
    <row r="527" spans="1:17" x14ac:dyDescent="0.15">
      <c r="A527" s="544"/>
      <c r="B527" s="544"/>
      <c r="C527" s="544"/>
      <c r="D527" s="544"/>
      <c r="E527" s="544"/>
      <c r="F527" s="544"/>
      <c r="G527" s="544"/>
      <c r="H527" s="544"/>
      <c r="I527" s="544"/>
      <c r="J527" s="544"/>
      <c r="K527" s="544"/>
      <c r="L527" s="544"/>
      <c r="M527" s="544"/>
      <c r="N527" s="544"/>
      <c r="O527" s="544"/>
      <c r="P527" s="544"/>
      <c r="Q527" s="544"/>
    </row>
    <row r="528" spans="1:17" x14ac:dyDescent="0.15">
      <c r="A528" s="544"/>
      <c r="B528" s="544"/>
      <c r="C528" s="544"/>
      <c r="D528" s="544"/>
      <c r="E528" s="544"/>
      <c r="F528" s="544"/>
      <c r="G528" s="544"/>
      <c r="H528" s="544"/>
      <c r="I528" s="544"/>
      <c r="J528" s="544"/>
      <c r="K528" s="544"/>
      <c r="L528" s="544"/>
      <c r="M528" s="544"/>
      <c r="N528" s="544"/>
      <c r="O528" s="544"/>
      <c r="P528" s="544"/>
      <c r="Q528" s="544"/>
    </row>
    <row r="529" spans="1:17" x14ac:dyDescent="0.15">
      <c r="A529" s="544"/>
      <c r="B529" s="544"/>
      <c r="C529" s="544"/>
      <c r="D529" s="544"/>
      <c r="E529" s="544"/>
      <c r="F529" s="544"/>
      <c r="G529" s="544"/>
      <c r="H529" s="544"/>
      <c r="I529" s="544"/>
      <c r="J529" s="544"/>
      <c r="K529" s="544"/>
      <c r="L529" s="544"/>
      <c r="M529" s="544"/>
      <c r="N529" s="544"/>
      <c r="O529" s="544"/>
      <c r="P529" s="544"/>
      <c r="Q529" s="544"/>
    </row>
    <row r="530" spans="1:17" x14ac:dyDescent="0.15">
      <c r="A530" s="544"/>
      <c r="B530" s="544"/>
      <c r="C530" s="544"/>
      <c r="D530" s="544"/>
      <c r="E530" s="544"/>
      <c r="F530" s="544"/>
      <c r="G530" s="544"/>
      <c r="H530" s="544"/>
      <c r="I530" s="544"/>
      <c r="J530" s="544"/>
      <c r="K530" s="544"/>
      <c r="L530" s="544"/>
      <c r="M530" s="544"/>
      <c r="N530" s="544"/>
      <c r="O530" s="544"/>
      <c r="P530" s="544"/>
      <c r="Q530" s="544"/>
    </row>
    <row r="531" spans="1:17" x14ac:dyDescent="0.15">
      <c r="A531" s="544"/>
      <c r="B531" s="544"/>
      <c r="C531" s="544"/>
      <c r="D531" s="544"/>
      <c r="E531" s="544"/>
      <c r="F531" s="544"/>
      <c r="G531" s="544"/>
      <c r="H531" s="544"/>
      <c r="I531" s="544"/>
      <c r="J531" s="544"/>
      <c r="K531" s="544"/>
      <c r="L531" s="544"/>
      <c r="M531" s="544"/>
      <c r="N531" s="544"/>
      <c r="O531" s="544"/>
      <c r="P531" s="544"/>
      <c r="Q531" s="544"/>
    </row>
    <row r="532" spans="1:17" x14ac:dyDescent="0.15">
      <c r="A532" s="544"/>
      <c r="B532" s="544"/>
      <c r="C532" s="544"/>
      <c r="D532" s="544"/>
      <c r="E532" s="544"/>
      <c r="F532" s="544"/>
      <c r="G532" s="544"/>
      <c r="H532" s="544"/>
      <c r="I532" s="544"/>
      <c r="J532" s="544"/>
      <c r="K532" s="544"/>
      <c r="L532" s="544"/>
      <c r="M532" s="544"/>
      <c r="N532" s="544"/>
      <c r="O532" s="544"/>
      <c r="P532" s="544"/>
      <c r="Q532" s="544"/>
    </row>
    <row r="533" spans="1:17" x14ac:dyDescent="0.15">
      <c r="A533" s="544"/>
      <c r="B533" s="544"/>
      <c r="C533" s="544"/>
      <c r="D533" s="544"/>
      <c r="E533" s="544"/>
      <c r="F533" s="544"/>
      <c r="G533" s="544"/>
      <c r="H533" s="544"/>
      <c r="I533" s="544"/>
      <c r="J533" s="544"/>
      <c r="K533" s="544"/>
      <c r="L533" s="544"/>
      <c r="M533" s="544"/>
      <c r="N533" s="544"/>
      <c r="O533" s="544"/>
      <c r="P533" s="544"/>
      <c r="Q533" s="544"/>
    </row>
    <row r="534" spans="1:17" x14ac:dyDescent="0.15">
      <c r="A534" s="544"/>
      <c r="B534" s="544"/>
      <c r="C534" s="544"/>
      <c r="D534" s="544"/>
      <c r="E534" s="544"/>
      <c r="F534" s="544"/>
      <c r="G534" s="544"/>
      <c r="H534" s="544"/>
      <c r="I534" s="544"/>
      <c r="J534" s="544"/>
      <c r="K534" s="544"/>
      <c r="L534" s="544"/>
      <c r="M534" s="544"/>
      <c r="N534" s="544"/>
      <c r="O534" s="544"/>
      <c r="P534" s="544"/>
      <c r="Q534" s="544"/>
    </row>
    <row r="535" spans="1:17" x14ac:dyDescent="0.15">
      <c r="A535" s="544"/>
      <c r="B535" s="544"/>
      <c r="C535" s="544"/>
      <c r="D535" s="544"/>
      <c r="E535" s="544"/>
      <c r="F535" s="544"/>
      <c r="G535" s="544"/>
      <c r="H535" s="544"/>
      <c r="I535" s="544"/>
      <c r="J535" s="544"/>
      <c r="K535" s="544"/>
      <c r="L535" s="544"/>
      <c r="M535" s="544"/>
      <c r="N535" s="544"/>
      <c r="O535" s="544"/>
      <c r="P535" s="544"/>
      <c r="Q535" s="544"/>
    </row>
    <row r="536" spans="1:17" x14ac:dyDescent="0.15">
      <c r="A536" s="544"/>
      <c r="B536" s="544"/>
      <c r="C536" s="544"/>
      <c r="D536" s="544"/>
      <c r="E536" s="544"/>
      <c r="F536" s="544"/>
      <c r="G536" s="544"/>
      <c r="H536" s="544"/>
      <c r="I536" s="544"/>
      <c r="J536" s="544"/>
      <c r="K536" s="544"/>
      <c r="L536" s="544"/>
      <c r="M536" s="544"/>
      <c r="N536" s="544"/>
      <c r="O536" s="544"/>
      <c r="P536" s="544"/>
      <c r="Q536" s="544"/>
    </row>
    <row r="537" spans="1:17" x14ac:dyDescent="0.15">
      <c r="A537" s="544"/>
      <c r="B537" s="544"/>
      <c r="C537" s="544"/>
      <c r="D537" s="544"/>
      <c r="E537" s="544"/>
      <c r="F537" s="544"/>
      <c r="G537" s="544"/>
      <c r="H537" s="544"/>
      <c r="I537" s="544"/>
      <c r="J537" s="544"/>
      <c r="K537" s="544"/>
      <c r="L537" s="544"/>
      <c r="M537" s="544"/>
      <c r="N537" s="544"/>
      <c r="O537" s="544"/>
      <c r="P537" s="544"/>
      <c r="Q537" s="544"/>
    </row>
    <row r="538" spans="1:17" x14ac:dyDescent="0.15">
      <c r="A538" s="544"/>
      <c r="B538" s="544"/>
      <c r="C538" s="544"/>
      <c r="D538" s="544"/>
      <c r="E538" s="544"/>
      <c r="F538" s="544"/>
      <c r="G538" s="544"/>
      <c r="H538" s="544"/>
      <c r="I538" s="544"/>
      <c r="J538" s="544"/>
      <c r="K538" s="544"/>
      <c r="L538" s="544"/>
      <c r="M538" s="544"/>
      <c r="N538" s="544"/>
      <c r="O538" s="544"/>
      <c r="P538" s="544"/>
      <c r="Q538" s="544"/>
    </row>
    <row r="539" spans="1:17" x14ac:dyDescent="0.15">
      <c r="A539" s="544"/>
      <c r="B539" s="544"/>
      <c r="C539" s="544"/>
      <c r="D539" s="544"/>
      <c r="E539" s="544"/>
      <c r="F539" s="544"/>
      <c r="G539" s="544"/>
      <c r="H539" s="544"/>
      <c r="I539" s="544"/>
      <c r="J539" s="544"/>
      <c r="K539" s="544"/>
      <c r="L539" s="544"/>
      <c r="M539" s="544"/>
      <c r="N539" s="544"/>
      <c r="O539" s="544"/>
      <c r="P539" s="544"/>
      <c r="Q539" s="544"/>
    </row>
    <row r="540" spans="1:17" x14ac:dyDescent="0.15">
      <c r="A540" s="544"/>
      <c r="B540" s="544"/>
      <c r="C540" s="544"/>
      <c r="D540" s="544"/>
      <c r="E540" s="544"/>
      <c r="F540" s="544"/>
      <c r="G540" s="544"/>
      <c r="H540" s="544"/>
      <c r="I540" s="544"/>
      <c r="J540" s="544"/>
      <c r="K540" s="544"/>
      <c r="L540" s="544"/>
      <c r="M540" s="544"/>
      <c r="N540" s="544"/>
      <c r="O540" s="544"/>
      <c r="P540" s="544"/>
      <c r="Q540" s="544"/>
    </row>
    <row r="541" spans="1:17" x14ac:dyDescent="0.15">
      <c r="A541" s="544"/>
      <c r="B541" s="544"/>
      <c r="C541" s="544"/>
      <c r="D541" s="544"/>
      <c r="E541" s="544"/>
      <c r="F541" s="544"/>
      <c r="G541" s="544"/>
      <c r="H541" s="544"/>
      <c r="I541" s="544"/>
      <c r="J541" s="544"/>
      <c r="K541" s="544"/>
      <c r="L541" s="544"/>
      <c r="M541" s="544"/>
      <c r="N541" s="544"/>
      <c r="O541" s="544"/>
      <c r="P541" s="544"/>
      <c r="Q541" s="544"/>
    </row>
    <row r="542" spans="1:17" x14ac:dyDescent="0.15">
      <c r="A542" s="544"/>
      <c r="B542" s="544"/>
      <c r="C542" s="544"/>
      <c r="D542" s="544"/>
      <c r="E542" s="544"/>
      <c r="F542" s="544"/>
      <c r="G542" s="544"/>
      <c r="H542" s="544"/>
      <c r="I542" s="544"/>
      <c r="J542" s="544"/>
      <c r="K542" s="544"/>
      <c r="L542" s="544"/>
      <c r="M542" s="544"/>
      <c r="N542" s="544"/>
      <c r="O542" s="544"/>
      <c r="P542" s="544"/>
      <c r="Q542" s="544"/>
    </row>
    <row r="543" spans="1:17" x14ac:dyDescent="0.15">
      <c r="A543" s="544"/>
      <c r="B543" s="544"/>
      <c r="C543" s="544"/>
      <c r="D543" s="544"/>
      <c r="E543" s="544"/>
      <c r="F543" s="544"/>
      <c r="G543" s="544"/>
      <c r="H543" s="544"/>
      <c r="I543" s="544"/>
      <c r="J543" s="544"/>
      <c r="K543" s="544"/>
      <c r="L543" s="544"/>
      <c r="M543" s="544"/>
      <c r="N543" s="544"/>
      <c r="O543" s="544"/>
      <c r="P543" s="544"/>
      <c r="Q543" s="544"/>
    </row>
    <row r="544" spans="1:17" x14ac:dyDescent="0.15">
      <c r="A544" s="544"/>
      <c r="B544" s="544"/>
      <c r="C544" s="544"/>
      <c r="D544" s="544"/>
      <c r="E544" s="544"/>
      <c r="F544" s="544"/>
      <c r="G544" s="544"/>
      <c r="H544" s="544"/>
      <c r="I544" s="544"/>
      <c r="J544" s="544"/>
      <c r="K544" s="544"/>
      <c r="L544" s="544"/>
      <c r="M544" s="544"/>
      <c r="N544" s="544"/>
      <c r="O544" s="544"/>
      <c r="P544" s="544"/>
      <c r="Q544" s="544"/>
    </row>
    <row r="545" spans="1:17" x14ac:dyDescent="0.15">
      <c r="A545" s="544"/>
      <c r="B545" s="544"/>
      <c r="C545" s="544"/>
      <c r="D545" s="544"/>
      <c r="E545" s="544"/>
      <c r="F545" s="544"/>
      <c r="G545" s="544"/>
      <c r="H545" s="544"/>
      <c r="I545" s="544"/>
      <c r="J545" s="544"/>
      <c r="K545" s="544"/>
      <c r="L545" s="544"/>
      <c r="M545" s="544"/>
      <c r="N545" s="544"/>
      <c r="O545" s="544"/>
      <c r="P545" s="544"/>
      <c r="Q545" s="544"/>
    </row>
    <row r="546" spans="1:17" x14ac:dyDescent="0.15">
      <c r="A546" s="544"/>
      <c r="B546" s="544"/>
      <c r="C546" s="544"/>
      <c r="D546" s="544"/>
      <c r="E546" s="544"/>
      <c r="F546" s="544"/>
      <c r="G546" s="544"/>
      <c r="H546" s="544"/>
      <c r="I546" s="544"/>
      <c r="J546" s="544"/>
      <c r="K546" s="544"/>
      <c r="L546" s="544"/>
      <c r="M546" s="544"/>
      <c r="N546" s="544"/>
      <c r="O546" s="544"/>
      <c r="P546" s="544"/>
      <c r="Q546" s="544"/>
    </row>
    <row r="547" spans="1:17" x14ac:dyDescent="0.15">
      <c r="A547" s="544"/>
      <c r="B547" s="544"/>
      <c r="C547" s="544"/>
      <c r="D547" s="544"/>
      <c r="E547" s="544"/>
      <c r="F547" s="544"/>
      <c r="G547" s="544"/>
      <c r="H547" s="544"/>
      <c r="I547" s="544"/>
      <c r="J547" s="544"/>
      <c r="K547" s="544"/>
      <c r="L547" s="544"/>
      <c r="M547" s="544"/>
      <c r="N547" s="544"/>
      <c r="O547" s="544"/>
      <c r="P547" s="544"/>
      <c r="Q547" s="544"/>
    </row>
    <row r="548" spans="1:17" x14ac:dyDescent="0.15">
      <c r="A548" s="544"/>
      <c r="B548" s="544"/>
      <c r="C548" s="544"/>
      <c r="D548" s="544"/>
      <c r="E548" s="544"/>
      <c r="F548" s="544"/>
      <c r="G548" s="544"/>
      <c r="H548" s="544"/>
      <c r="I548" s="544"/>
      <c r="J548" s="544"/>
      <c r="K548" s="544"/>
      <c r="L548" s="544"/>
      <c r="M548" s="544"/>
      <c r="N548" s="544"/>
      <c r="O548" s="544"/>
      <c r="P548" s="544"/>
      <c r="Q548" s="544"/>
    </row>
    <row r="549" spans="1:17" x14ac:dyDescent="0.15">
      <c r="A549" s="544"/>
      <c r="B549" s="544"/>
      <c r="C549" s="544"/>
      <c r="D549" s="544"/>
      <c r="E549" s="544"/>
      <c r="F549" s="544"/>
      <c r="G549" s="544"/>
      <c r="H549" s="544"/>
      <c r="I549" s="544"/>
      <c r="J549" s="544"/>
      <c r="K549" s="544"/>
      <c r="L549" s="544"/>
      <c r="M549" s="544"/>
      <c r="N549" s="544"/>
      <c r="O549" s="544"/>
      <c r="P549" s="544"/>
      <c r="Q549" s="544"/>
    </row>
    <row r="550" spans="1:17" x14ac:dyDescent="0.15">
      <c r="A550" s="544"/>
      <c r="B550" s="544"/>
      <c r="C550" s="544"/>
      <c r="D550" s="544"/>
      <c r="E550" s="544"/>
      <c r="F550" s="544"/>
      <c r="G550" s="544"/>
      <c r="H550" s="544"/>
      <c r="I550" s="544"/>
      <c r="J550" s="544"/>
      <c r="K550" s="544"/>
      <c r="L550" s="544"/>
      <c r="M550" s="544"/>
      <c r="N550" s="544"/>
      <c r="O550" s="544"/>
      <c r="P550" s="544"/>
      <c r="Q550" s="544"/>
    </row>
    <row r="551" spans="1:17" x14ac:dyDescent="0.15">
      <c r="A551" s="544"/>
      <c r="B551" s="544"/>
      <c r="C551" s="544"/>
      <c r="D551" s="544"/>
      <c r="E551" s="544"/>
      <c r="F551" s="544"/>
      <c r="G551" s="544"/>
      <c r="H551" s="544"/>
      <c r="I551" s="544"/>
      <c r="J551" s="544"/>
      <c r="K551" s="544"/>
      <c r="L551" s="544"/>
      <c r="M551" s="544"/>
      <c r="N551" s="544"/>
      <c r="O551" s="544"/>
      <c r="P551" s="544"/>
      <c r="Q551" s="544"/>
    </row>
    <row r="552" spans="1:17" x14ac:dyDescent="0.15">
      <c r="A552" s="544"/>
      <c r="B552" s="544"/>
      <c r="C552" s="544"/>
      <c r="D552" s="544"/>
      <c r="E552" s="544"/>
      <c r="F552" s="544"/>
      <c r="G552" s="544"/>
      <c r="H552" s="544"/>
      <c r="I552" s="544"/>
      <c r="J552" s="544"/>
      <c r="K552" s="544"/>
      <c r="L552" s="544"/>
      <c r="M552" s="544"/>
      <c r="N552" s="544"/>
      <c r="O552" s="544"/>
      <c r="P552" s="544"/>
      <c r="Q552" s="544"/>
    </row>
    <row r="553" spans="1:17" x14ac:dyDescent="0.15">
      <c r="A553" s="544"/>
      <c r="B553" s="544"/>
      <c r="C553" s="544"/>
      <c r="D553" s="544"/>
      <c r="E553" s="544"/>
      <c r="F553" s="544"/>
      <c r="G553" s="544"/>
      <c r="H553" s="544"/>
      <c r="I553" s="544"/>
      <c r="J553" s="544"/>
      <c r="K553" s="544"/>
      <c r="L553" s="544"/>
      <c r="M553" s="544"/>
      <c r="N553" s="544"/>
      <c r="O553" s="544"/>
      <c r="P553" s="544"/>
      <c r="Q553" s="544"/>
    </row>
    <row r="554" spans="1:17" x14ac:dyDescent="0.15">
      <c r="A554" s="544"/>
      <c r="B554" s="544"/>
      <c r="C554" s="544"/>
      <c r="D554" s="544"/>
      <c r="E554" s="544"/>
      <c r="F554" s="544"/>
      <c r="G554" s="544"/>
      <c r="H554" s="544"/>
      <c r="I554" s="544"/>
      <c r="J554" s="544"/>
      <c r="K554" s="544"/>
      <c r="L554" s="544"/>
      <c r="M554" s="544"/>
      <c r="N554" s="544"/>
      <c r="O554" s="544"/>
      <c r="P554" s="544"/>
      <c r="Q554" s="544"/>
    </row>
    <row r="555" spans="1:17" x14ac:dyDescent="0.15">
      <c r="A555" s="544"/>
      <c r="B555" s="544"/>
      <c r="C555" s="544"/>
      <c r="D555" s="544"/>
      <c r="E555" s="544"/>
      <c r="F555" s="544"/>
      <c r="G555" s="544"/>
      <c r="H555" s="544"/>
      <c r="I555" s="544"/>
      <c r="J555" s="544"/>
      <c r="K555" s="544"/>
      <c r="L555" s="544"/>
      <c r="M555" s="544"/>
      <c r="N555" s="544"/>
      <c r="O555" s="544"/>
      <c r="P555" s="544"/>
      <c r="Q555" s="544"/>
    </row>
    <row r="556" spans="1:17" x14ac:dyDescent="0.15">
      <c r="A556" s="544"/>
      <c r="B556" s="544"/>
      <c r="C556" s="544"/>
      <c r="D556" s="544"/>
      <c r="E556" s="544"/>
      <c r="F556" s="544"/>
      <c r="G556" s="544"/>
      <c r="H556" s="544"/>
      <c r="I556" s="544"/>
      <c r="J556" s="544"/>
      <c r="K556" s="544"/>
      <c r="L556" s="544"/>
      <c r="M556" s="544"/>
      <c r="N556" s="544"/>
      <c r="O556" s="544"/>
      <c r="P556" s="544"/>
      <c r="Q556" s="544"/>
    </row>
    <row r="557" spans="1:17" x14ac:dyDescent="0.15">
      <c r="A557" s="544"/>
      <c r="B557" s="544"/>
      <c r="C557" s="544"/>
      <c r="D557" s="544"/>
      <c r="E557" s="544"/>
      <c r="F557" s="544"/>
      <c r="G557" s="544"/>
      <c r="H557" s="544"/>
      <c r="I557" s="544"/>
      <c r="J557" s="544"/>
      <c r="K557" s="544"/>
      <c r="L557" s="544"/>
      <c r="M557" s="544"/>
      <c r="N557" s="544"/>
      <c r="O557" s="544"/>
      <c r="P557" s="544"/>
      <c r="Q557" s="544"/>
    </row>
    <row r="558" spans="1:17" x14ac:dyDescent="0.15">
      <c r="A558" s="544"/>
      <c r="B558" s="544"/>
      <c r="C558" s="544"/>
      <c r="D558" s="544"/>
      <c r="E558" s="544"/>
      <c r="F558" s="544"/>
      <c r="G558" s="544"/>
      <c r="H558" s="544"/>
      <c r="I558" s="544"/>
      <c r="J558" s="544"/>
      <c r="K558" s="544"/>
      <c r="L558" s="544"/>
      <c r="M558" s="544"/>
      <c r="N558" s="544"/>
      <c r="O558" s="544"/>
      <c r="P558" s="544"/>
      <c r="Q558" s="544"/>
    </row>
    <row r="559" spans="1:17" x14ac:dyDescent="0.15">
      <c r="A559" s="544"/>
      <c r="B559" s="544"/>
      <c r="C559" s="544"/>
      <c r="D559" s="544"/>
      <c r="E559" s="544"/>
      <c r="F559" s="544"/>
      <c r="G559" s="544"/>
      <c r="H559" s="544"/>
      <c r="I559" s="544"/>
      <c r="J559" s="544"/>
      <c r="K559" s="544"/>
      <c r="L559" s="544"/>
      <c r="M559" s="544"/>
      <c r="N559" s="544"/>
      <c r="O559" s="544"/>
      <c r="P559" s="544"/>
      <c r="Q559" s="544"/>
    </row>
    <row r="560" spans="1:17" x14ac:dyDescent="0.15">
      <c r="A560" s="544"/>
      <c r="B560" s="544"/>
      <c r="C560" s="544"/>
      <c r="D560" s="544"/>
      <c r="E560" s="544"/>
      <c r="F560" s="544"/>
      <c r="G560" s="544"/>
      <c r="H560" s="544"/>
      <c r="I560" s="544"/>
      <c r="J560" s="544"/>
      <c r="K560" s="544"/>
      <c r="L560" s="544"/>
      <c r="M560" s="544"/>
      <c r="N560" s="544"/>
      <c r="O560" s="544"/>
      <c r="P560" s="544"/>
      <c r="Q560" s="544"/>
    </row>
    <row r="561" spans="1:17" x14ac:dyDescent="0.15">
      <c r="A561" s="544"/>
      <c r="B561" s="544"/>
      <c r="C561" s="544"/>
      <c r="D561" s="544"/>
      <c r="E561" s="544"/>
      <c r="F561" s="544"/>
      <c r="G561" s="544"/>
      <c r="H561" s="544"/>
      <c r="I561" s="544"/>
      <c r="J561" s="544"/>
      <c r="K561" s="544"/>
      <c r="L561" s="544"/>
      <c r="M561" s="544"/>
      <c r="N561" s="544"/>
      <c r="O561" s="544"/>
      <c r="P561" s="544"/>
      <c r="Q561" s="544"/>
    </row>
    <row r="562" spans="1:17" x14ac:dyDescent="0.15">
      <c r="A562" s="544"/>
      <c r="B562" s="544"/>
      <c r="C562" s="544"/>
      <c r="D562" s="544"/>
      <c r="E562" s="544"/>
      <c r="F562" s="544"/>
      <c r="G562" s="544"/>
      <c r="H562" s="544"/>
      <c r="I562" s="544"/>
      <c r="J562" s="544"/>
      <c r="K562" s="544"/>
      <c r="L562" s="544"/>
      <c r="M562" s="544"/>
      <c r="N562" s="544"/>
      <c r="O562" s="544"/>
      <c r="P562" s="544"/>
      <c r="Q562" s="544"/>
    </row>
    <row r="563" spans="1:17" x14ac:dyDescent="0.15">
      <c r="A563" s="544"/>
      <c r="B563" s="544"/>
      <c r="C563" s="544"/>
      <c r="D563" s="544"/>
      <c r="E563" s="544"/>
      <c r="F563" s="544"/>
      <c r="G563" s="544"/>
      <c r="H563" s="544"/>
      <c r="I563" s="544"/>
      <c r="J563" s="544"/>
      <c r="K563" s="544"/>
      <c r="L563" s="544"/>
      <c r="M563" s="544"/>
      <c r="N563" s="544"/>
      <c r="O563" s="544"/>
      <c r="P563" s="544"/>
      <c r="Q563" s="544"/>
    </row>
    <row r="564" spans="1:17" x14ac:dyDescent="0.15">
      <c r="A564" s="544"/>
      <c r="B564" s="544"/>
      <c r="C564" s="544"/>
      <c r="D564" s="544"/>
      <c r="E564" s="544"/>
      <c r="F564" s="544"/>
      <c r="G564" s="544"/>
      <c r="H564" s="544"/>
      <c r="I564" s="544"/>
      <c r="J564" s="544"/>
      <c r="K564" s="544"/>
      <c r="L564" s="544"/>
      <c r="M564" s="544"/>
      <c r="N564" s="544"/>
      <c r="O564" s="544"/>
      <c r="P564" s="544"/>
      <c r="Q564" s="544"/>
    </row>
    <row r="565" spans="1:17" x14ac:dyDescent="0.15">
      <c r="A565" s="544"/>
      <c r="B565" s="544"/>
      <c r="C565" s="544"/>
      <c r="D565" s="544"/>
      <c r="E565" s="544"/>
      <c r="F565" s="544"/>
      <c r="G565" s="544"/>
      <c r="H565" s="544"/>
      <c r="I565" s="544"/>
      <c r="J565" s="544"/>
      <c r="K565" s="544"/>
      <c r="L565" s="544"/>
      <c r="M565" s="544"/>
      <c r="N565" s="544"/>
      <c r="O565" s="544"/>
      <c r="P565" s="544"/>
      <c r="Q565" s="544"/>
    </row>
    <row r="566" spans="1:17" x14ac:dyDescent="0.15">
      <c r="A566" s="544"/>
      <c r="B566" s="544"/>
      <c r="C566" s="544"/>
      <c r="D566" s="544"/>
      <c r="E566" s="544"/>
      <c r="F566" s="544"/>
      <c r="G566" s="544"/>
      <c r="H566" s="544"/>
      <c r="I566" s="544"/>
      <c r="J566" s="544"/>
      <c r="K566" s="544"/>
      <c r="L566" s="544"/>
      <c r="M566" s="544"/>
      <c r="N566" s="544"/>
      <c r="O566" s="544"/>
      <c r="P566" s="544"/>
      <c r="Q566" s="544"/>
    </row>
    <row r="567" spans="1:17" x14ac:dyDescent="0.15">
      <c r="A567" s="544"/>
      <c r="B567" s="544"/>
      <c r="C567" s="544"/>
      <c r="D567" s="544"/>
      <c r="E567" s="544"/>
      <c r="F567" s="544"/>
      <c r="G567" s="544"/>
      <c r="H567" s="544"/>
      <c r="I567" s="544"/>
      <c r="J567" s="544"/>
      <c r="K567" s="544"/>
      <c r="L567" s="544"/>
      <c r="M567" s="544"/>
      <c r="N567" s="544"/>
      <c r="O567" s="544"/>
      <c r="P567" s="544"/>
      <c r="Q567" s="544"/>
    </row>
    <row r="568" spans="1:17" x14ac:dyDescent="0.15">
      <c r="A568" s="544"/>
      <c r="B568" s="544"/>
      <c r="C568" s="544"/>
      <c r="D568" s="544"/>
      <c r="E568" s="544"/>
      <c r="F568" s="544"/>
      <c r="G568" s="544"/>
      <c r="H568" s="544"/>
      <c r="I568" s="544"/>
      <c r="J568" s="544"/>
      <c r="K568" s="544"/>
      <c r="L568" s="544"/>
      <c r="M568" s="544"/>
      <c r="N568" s="544"/>
      <c r="O568" s="544"/>
      <c r="P568" s="544"/>
      <c r="Q568" s="544"/>
    </row>
    <row r="569" spans="1:17" x14ac:dyDescent="0.15">
      <c r="A569" s="544"/>
      <c r="B569" s="544"/>
      <c r="C569" s="544"/>
      <c r="D569" s="544"/>
      <c r="E569" s="544"/>
      <c r="F569" s="544"/>
      <c r="G569" s="544"/>
      <c r="H569" s="544"/>
      <c r="I569" s="544"/>
      <c r="J569" s="544"/>
      <c r="K569" s="544"/>
      <c r="L569" s="544"/>
      <c r="M569" s="544"/>
      <c r="N569" s="544"/>
      <c r="O569" s="544"/>
      <c r="P569" s="544"/>
      <c r="Q569" s="544"/>
    </row>
    <row r="570" spans="1:17" x14ac:dyDescent="0.15">
      <c r="A570" s="544"/>
      <c r="B570" s="544"/>
      <c r="C570" s="544"/>
      <c r="D570" s="544"/>
      <c r="E570" s="544"/>
      <c r="F570" s="544"/>
      <c r="G570" s="544"/>
      <c r="H570" s="544"/>
      <c r="I570" s="544"/>
      <c r="J570" s="544"/>
      <c r="K570" s="544"/>
      <c r="L570" s="544"/>
      <c r="M570" s="544"/>
      <c r="N570" s="544"/>
      <c r="O570" s="544"/>
      <c r="P570" s="544"/>
      <c r="Q570" s="544"/>
    </row>
    <row r="571" spans="1:17" x14ac:dyDescent="0.15">
      <c r="A571" s="544"/>
      <c r="B571" s="544"/>
      <c r="C571" s="544"/>
      <c r="D571" s="544"/>
      <c r="E571" s="544"/>
      <c r="F571" s="544"/>
      <c r="G571" s="544"/>
      <c r="H571" s="544"/>
      <c r="I571" s="544"/>
      <c r="J571" s="544"/>
      <c r="K571" s="544"/>
      <c r="L571" s="544"/>
      <c r="M571" s="544"/>
      <c r="N571" s="544"/>
      <c r="O571" s="544"/>
      <c r="P571" s="544"/>
      <c r="Q571" s="544"/>
    </row>
    <row r="572" spans="1:17" x14ac:dyDescent="0.15">
      <c r="A572" s="544"/>
      <c r="B572" s="544"/>
      <c r="C572" s="544"/>
      <c r="D572" s="544"/>
      <c r="E572" s="544"/>
      <c r="F572" s="544"/>
      <c r="G572" s="544"/>
      <c r="H572" s="544"/>
      <c r="I572" s="544"/>
      <c r="J572" s="544"/>
      <c r="K572" s="544"/>
      <c r="L572" s="544"/>
      <c r="M572" s="544"/>
      <c r="N572" s="544"/>
      <c r="O572" s="544"/>
      <c r="P572" s="544"/>
      <c r="Q572" s="544"/>
    </row>
    <row r="573" spans="1:17" x14ac:dyDescent="0.15">
      <c r="A573" s="544"/>
      <c r="B573" s="544"/>
      <c r="C573" s="544"/>
      <c r="D573" s="544"/>
      <c r="E573" s="544"/>
      <c r="F573" s="544"/>
      <c r="G573" s="544"/>
      <c r="H573" s="544"/>
      <c r="I573" s="544"/>
      <c r="J573" s="544"/>
      <c r="K573" s="544"/>
      <c r="L573" s="544"/>
      <c r="M573" s="544"/>
      <c r="N573" s="544"/>
      <c r="O573" s="544"/>
      <c r="P573" s="544"/>
      <c r="Q573" s="544"/>
    </row>
    <row r="574" spans="1:17" x14ac:dyDescent="0.15">
      <c r="A574" s="544"/>
      <c r="B574" s="544"/>
      <c r="C574" s="544"/>
      <c r="D574" s="544"/>
      <c r="E574" s="544"/>
      <c r="F574" s="544"/>
      <c r="G574" s="544"/>
      <c r="H574" s="544"/>
      <c r="I574" s="544"/>
      <c r="J574" s="544"/>
      <c r="K574" s="544"/>
      <c r="L574" s="544"/>
      <c r="M574" s="544"/>
      <c r="N574" s="544"/>
      <c r="O574" s="544"/>
      <c r="P574" s="544"/>
      <c r="Q574" s="544"/>
    </row>
    <row r="575" spans="1:17" x14ac:dyDescent="0.15">
      <c r="A575" s="544"/>
      <c r="B575" s="544"/>
      <c r="C575" s="544"/>
      <c r="D575" s="544"/>
      <c r="E575" s="544"/>
      <c r="F575" s="544"/>
      <c r="G575" s="544"/>
      <c r="H575" s="544"/>
      <c r="I575" s="544"/>
      <c r="J575" s="544"/>
      <c r="K575" s="544"/>
      <c r="L575" s="544"/>
      <c r="M575" s="544"/>
      <c r="N575" s="544"/>
      <c r="O575" s="544"/>
      <c r="P575" s="544"/>
      <c r="Q575" s="544"/>
    </row>
    <row r="576" spans="1:17" x14ac:dyDescent="0.15">
      <c r="A576" s="544"/>
      <c r="B576" s="544"/>
      <c r="C576" s="544"/>
      <c r="D576" s="544"/>
      <c r="E576" s="544"/>
      <c r="F576" s="544"/>
      <c r="G576" s="544"/>
      <c r="H576" s="544"/>
      <c r="I576" s="544"/>
      <c r="J576" s="544"/>
      <c r="K576" s="544"/>
      <c r="L576" s="544"/>
      <c r="M576" s="544"/>
      <c r="N576" s="544"/>
      <c r="O576" s="544"/>
      <c r="P576" s="544"/>
      <c r="Q576" s="544"/>
    </row>
    <row r="577" spans="1:17" x14ac:dyDescent="0.15">
      <c r="A577" s="544"/>
      <c r="B577" s="544"/>
      <c r="C577" s="544"/>
      <c r="D577" s="544"/>
      <c r="E577" s="544"/>
      <c r="F577" s="544"/>
      <c r="G577" s="544"/>
      <c r="H577" s="544"/>
      <c r="I577" s="544"/>
      <c r="J577" s="544"/>
      <c r="K577" s="544"/>
      <c r="L577" s="544"/>
      <c r="M577" s="544"/>
      <c r="N577" s="544"/>
      <c r="O577" s="544"/>
      <c r="P577" s="544"/>
      <c r="Q577" s="544"/>
    </row>
    <row r="578" spans="1:17" x14ac:dyDescent="0.15">
      <c r="A578" s="544"/>
      <c r="B578" s="544"/>
      <c r="C578" s="544"/>
      <c r="D578" s="544"/>
      <c r="E578" s="544"/>
      <c r="F578" s="544"/>
      <c r="G578" s="544"/>
      <c r="H578" s="544"/>
      <c r="I578" s="544"/>
      <c r="J578" s="544"/>
      <c r="K578" s="544"/>
      <c r="L578" s="544"/>
      <c r="M578" s="544"/>
      <c r="N578" s="544"/>
      <c r="O578" s="544"/>
      <c r="P578" s="544"/>
      <c r="Q578" s="544"/>
    </row>
    <row r="579" spans="1:17" x14ac:dyDescent="0.15">
      <c r="A579" s="544"/>
      <c r="B579" s="544"/>
      <c r="C579" s="544"/>
      <c r="D579" s="544"/>
      <c r="E579" s="544"/>
      <c r="F579" s="544"/>
      <c r="G579" s="544"/>
      <c r="H579" s="544"/>
      <c r="I579" s="544"/>
      <c r="J579" s="544"/>
      <c r="K579" s="544"/>
      <c r="L579" s="544"/>
      <c r="M579" s="544"/>
      <c r="N579" s="544"/>
      <c r="O579" s="544"/>
      <c r="P579" s="544"/>
      <c r="Q579" s="544"/>
    </row>
    <row r="580" spans="1:17" x14ac:dyDescent="0.15">
      <c r="A580" s="544"/>
      <c r="B580" s="544"/>
      <c r="C580" s="544"/>
      <c r="D580" s="544"/>
      <c r="E580" s="544"/>
      <c r="F580" s="544"/>
      <c r="G580" s="544"/>
      <c r="H580" s="544"/>
      <c r="I580" s="544"/>
      <c r="J580" s="544"/>
      <c r="K580" s="544"/>
      <c r="L580" s="544"/>
      <c r="M580" s="544"/>
      <c r="N580" s="544"/>
      <c r="O580" s="544"/>
      <c r="P580" s="544"/>
      <c r="Q580" s="544"/>
    </row>
    <row r="581" spans="1:17" x14ac:dyDescent="0.15">
      <c r="A581" s="544"/>
      <c r="B581" s="544"/>
      <c r="C581" s="544"/>
      <c r="D581" s="544"/>
      <c r="E581" s="544"/>
      <c r="F581" s="544"/>
      <c r="G581" s="544"/>
      <c r="H581" s="544"/>
      <c r="I581" s="544"/>
      <c r="J581" s="544"/>
      <c r="K581" s="544"/>
      <c r="L581" s="544"/>
      <c r="M581" s="544"/>
      <c r="N581" s="544"/>
      <c r="O581" s="544"/>
      <c r="P581" s="544"/>
      <c r="Q581" s="544"/>
    </row>
    <row r="582" spans="1:17" x14ac:dyDescent="0.15">
      <c r="A582" s="544"/>
      <c r="B582" s="544"/>
      <c r="C582" s="544"/>
      <c r="D582" s="544"/>
      <c r="E582" s="544"/>
      <c r="F582" s="544"/>
      <c r="G582" s="544"/>
      <c r="H582" s="544"/>
      <c r="I582" s="544"/>
      <c r="J582" s="544"/>
      <c r="K582" s="544"/>
      <c r="L582" s="544"/>
      <c r="M582" s="544"/>
      <c r="N582" s="544"/>
      <c r="O582" s="544"/>
      <c r="P582" s="544"/>
      <c r="Q582" s="544"/>
    </row>
    <row r="583" spans="1:17" x14ac:dyDescent="0.15">
      <c r="A583" s="544"/>
      <c r="B583" s="544"/>
      <c r="C583" s="544"/>
      <c r="D583" s="544"/>
      <c r="E583" s="544"/>
      <c r="F583" s="544"/>
      <c r="G583" s="544"/>
      <c r="H583" s="544"/>
      <c r="I583" s="544"/>
      <c r="J583" s="544"/>
      <c r="K583" s="544"/>
      <c r="L583" s="544"/>
      <c r="M583" s="544"/>
      <c r="N583" s="544"/>
      <c r="O583" s="544"/>
      <c r="P583" s="544"/>
      <c r="Q583" s="544"/>
    </row>
    <row r="584" spans="1:17" x14ac:dyDescent="0.15">
      <c r="A584" s="544"/>
      <c r="B584" s="544"/>
      <c r="C584" s="544"/>
      <c r="D584" s="544"/>
      <c r="E584" s="544"/>
      <c r="F584" s="544"/>
      <c r="G584" s="544"/>
      <c r="H584" s="544"/>
      <c r="I584" s="544"/>
      <c r="J584" s="544"/>
      <c r="K584" s="544"/>
      <c r="L584" s="544"/>
      <c r="M584" s="544"/>
      <c r="N584" s="544"/>
      <c r="O584" s="544"/>
      <c r="P584" s="544"/>
      <c r="Q584" s="544"/>
    </row>
    <row r="585" spans="1:17" x14ac:dyDescent="0.15">
      <c r="A585" s="544"/>
      <c r="B585" s="544"/>
      <c r="C585" s="544"/>
      <c r="D585" s="544"/>
      <c r="E585" s="544"/>
      <c r="F585" s="544"/>
      <c r="G585" s="544"/>
      <c r="H585" s="544"/>
      <c r="I585" s="544"/>
      <c r="J585" s="544"/>
      <c r="K585" s="544"/>
      <c r="L585" s="544"/>
      <c r="M585" s="544"/>
      <c r="N585" s="544"/>
      <c r="O585" s="544"/>
      <c r="P585" s="544"/>
      <c r="Q585" s="544"/>
    </row>
    <row r="586" spans="1:17" x14ac:dyDescent="0.15">
      <c r="A586" s="544"/>
      <c r="B586" s="544"/>
      <c r="C586" s="544"/>
      <c r="D586" s="544"/>
      <c r="E586" s="544"/>
      <c r="F586" s="544"/>
      <c r="G586" s="544"/>
      <c r="H586" s="544"/>
      <c r="I586" s="544"/>
      <c r="J586" s="544"/>
      <c r="K586" s="544"/>
      <c r="L586" s="544"/>
      <c r="M586" s="544"/>
      <c r="N586" s="544"/>
      <c r="O586" s="544"/>
      <c r="P586" s="544"/>
      <c r="Q586" s="544"/>
    </row>
    <row r="587" spans="1:17" x14ac:dyDescent="0.15">
      <c r="A587" s="544"/>
      <c r="B587" s="544"/>
      <c r="C587" s="544"/>
      <c r="D587" s="544"/>
      <c r="E587" s="544"/>
      <c r="F587" s="544"/>
      <c r="G587" s="544"/>
      <c r="H587" s="544"/>
      <c r="I587" s="544"/>
      <c r="J587" s="544"/>
      <c r="K587" s="544"/>
      <c r="L587" s="544"/>
      <c r="M587" s="544"/>
      <c r="N587" s="544"/>
      <c r="O587" s="544"/>
      <c r="P587" s="544"/>
      <c r="Q587" s="544"/>
    </row>
    <row r="588" spans="1:17" x14ac:dyDescent="0.15">
      <c r="A588" s="544"/>
      <c r="B588" s="544"/>
      <c r="C588" s="544"/>
      <c r="D588" s="544"/>
      <c r="E588" s="544"/>
      <c r="F588" s="544"/>
      <c r="G588" s="544"/>
      <c r="H588" s="544"/>
      <c r="I588" s="544"/>
      <c r="J588" s="544"/>
      <c r="K588" s="544"/>
      <c r="L588" s="544"/>
      <c r="M588" s="544"/>
      <c r="N588" s="544"/>
      <c r="O588" s="544"/>
      <c r="P588" s="544"/>
      <c r="Q588" s="544"/>
    </row>
    <row r="589" spans="1:17" x14ac:dyDescent="0.15">
      <c r="A589" s="544"/>
      <c r="B589" s="544"/>
      <c r="C589" s="544"/>
      <c r="D589" s="544"/>
      <c r="E589" s="544"/>
      <c r="F589" s="544"/>
      <c r="G589" s="544"/>
      <c r="H589" s="544"/>
      <c r="I589" s="544"/>
      <c r="J589" s="544"/>
      <c r="K589" s="544"/>
      <c r="L589" s="544"/>
      <c r="M589" s="544"/>
      <c r="N589" s="544"/>
      <c r="O589" s="544"/>
      <c r="P589" s="544"/>
      <c r="Q589" s="544"/>
    </row>
    <row r="590" spans="1:17" x14ac:dyDescent="0.15">
      <c r="A590" s="544"/>
      <c r="B590" s="544"/>
      <c r="C590" s="544"/>
      <c r="D590" s="544"/>
      <c r="E590" s="544"/>
      <c r="F590" s="544"/>
      <c r="G590" s="544"/>
      <c r="H590" s="544"/>
      <c r="I590" s="544"/>
      <c r="J590" s="544"/>
      <c r="K590" s="544"/>
      <c r="L590" s="544"/>
      <c r="M590" s="544"/>
      <c r="N590" s="544"/>
      <c r="O590" s="544"/>
      <c r="P590" s="544"/>
      <c r="Q590" s="544"/>
    </row>
    <row r="591" spans="1:17" x14ac:dyDescent="0.15">
      <c r="A591" s="544"/>
      <c r="B591" s="544"/>
      <c r="C591" s="544"/>
      <c r="D591" s="544"/>
      <c r="E591" s="544"/>
      <c r="F591" s="544"/>
      <c r="G591" s="544"/>
      <c r="H591" s="544"/>
      <c r="I591" s="544"/>
      <c r="J591" s="544"/>
      <c r="K591" s="544"/>
      <c r="L591" s="544"/>
      <c r="M591" s="544"/>
      <c r="N591" s="544"/>
      <c r="O591" s="544"/>
      <c r="P591" s="544"/>
      <c r="Q591" s="544"/>
    </row>
    <row r="592" spans="1:17" x14ac:dyDescent="0.15">
      <c r="A592" s="544"/>
      <c r="B592" s="544"/>
      <c r="C592" s="544"/>
      <c r="D592" s="544"/>
      <c r="E592" s="544"/>
      <c r="F592" s="544"/>
      <c r="G592" s="544"/>
      <c r="H592" s="544"/>
      <c r="I592" s="544"/>
      <c r="J592" s="544"/>
      <c r="K592" s="544"/>
      <c r="L592" s="544"/>
      <c r="M592" s="544"/>
      <c r="N592" s="544"/>
      <c r="O592" s="544"/>
      <c r="P592" s="544"/>
      <c r="Q592" s="544"/>
    </row>
    <row r="593" spans="1:17" x14ac:dyDescent="0.15">
      <c r="A593" s="544"/>
      <c r="B593" s="544"/>
      <c r="C593" s="544"/>
      <c r="D593" s="544"/>
      <c r="E593" s="544"/>
      <c r="F593" s="544"/>
      <c r="G593" s="544"/>
      <c r="H593" s="544"/>
      <c r="I593" s="544"/>
      <c r="J593" s="544"/>
      <c r="K593" s="544"/>
      <c r="L593" s="544"/>
      <c r="M593" s="544"/>
      <c r="N593" s="544"/>
      <c r="O593" s="544"/>
      <c r="P593" s="544"/>
      <c r="Q593" s="544"/>
    </row>
    <row r="594" spans="1:17" x14ac:dyDescent="0.15">
      <c r="A594" s="544"/>
      <c r="B594" s="544"/>
      <c r="C594" s="544"/>
      <c r="D594" s="544"/>
      <c r="E594" s="544"/>
      <c r="F594" s="544"/>
      <c r="G594" s="544"/>
      <c r="H594" s="544"/>
      <c r="I594" s="544"/>
      <c r="J594" s="544"/>
      <c r="K594" s="544"/>
      <c r="L594" s="544"/>
      <c r="M594" s="544"/>
      <c r="N594" s="544"/>
      <c r="O594" s="544"/>
      <c r="P594" s="544"/>
      <c r="Q594" s="544"/>
    </row>
    <row r="595" spans="1:17" x14ac:dyDescent="0.15">
      <c r="A595" s="544"/>
      <c r="B595" s="544"/>
      <c r="C595" s="544"/>
      <c r="D595" s="544"/>
      <c r="E595" s="544"/>
      <c r="F595" s="544"/>
      <c r="G595" s="544"/>
      <c r="H595" s="544"/>
      <c r="I595" s="544"/>
      <c r="J595" s="544"/>
      <c r="K595" s="544"/>
      <c r="L595" s="544"/>
      <c r="M595" s="544"/>
      <c r="N595" s="544"/>
      <c r="O595" s="544"/>
      <c r="P595" s="544"/>
      <c r="Q595" s="544"/>
    </row>
    <row r="596" spans="1:17" x14ac:dyDescent="0.15">
      <c r="A596" s="544"/>
      <c r="B596" s="544"/>
      <c r="C596" s="544"/>
      <c r="D596" s="544"/>
      <c r="E596" s="544"/>
      <c r="F596" s="544"/>
      <c r="G596" s="544"/>
      <c r="H596" s="544"/>
      <c r="I596" s="544"/>
      <c r="J596" s="544"/>
      <c r="K596" s="544"/>
      <c r="L596" s="544"/>
      <c r="M596" s="544"/>
      <c r="N596" s="544"/>
      <c r="O596" s="544"/>
      <c r="P596" s="544"/>
      <c r="Q596" s="544"/>
    </row>
    <row r="597" spans="1:17" x14ac:dyDescent="0.15">
      <c r="A597" s="544"/>
      <c r="B597" s="544"/>
      <c r="C597" s="544"/>
      <c r="D597" s="544"/>
      <c r="E597" s="544"/>
      <c r="F597" s="544"/>
      <c r="G597" s="544"/>
      <c r="H597" s="544"/>
      <c r="I597" s="544"/>
      <c r="J597" s="544"/>
      <c r="K597" s="544"/>
      <c r="L597" s="544"/>
      <c r="M597" s="544"/>
      <c r="N597" s="544"/>
      <c r="O597" s="544"/>
      <c r="P597" s="544"/>
      <c r="Q597" s="544"/>
    </row>
    <row r="598" spans="1:17" x14ac:dyDescent="0.15">
      <c r="A598" s="544"/>
      <c r="B598" s="544"/>
      <c r="C598" s="544"/>
      <c r="D598" s="544"/>
      <c r="E598" s="544"/>
      <c r="F598" s="544"/>
      <c r="G598" s="544"/>
      <c r="H598" s="544"/>
      <c r="I598" s="544"/>
      <c r="J598" s="544"/>
      <c r="K598" s="544"/>
      <c r="L598" s="544"/>
      <c r="M598" s="544"/>
      <c r="N598" s="544"/>
      <c r="O598" s="544"/>
      <c r="P598" s="544"/>
      <c r="Q598" s="544"/>
    </row>
    <row r="599" spans="1:17" x14ac:dyDescent="0.15">
      <c r="A599" s="544"/>
      <c r="B599" s="544"/>
      <c r="C599" s="544"/>
      <c r="D599" s="544"/>
      <c r="E599" s="544"/>
      <c r="F599" s="544"/>
      <c r="G599" s="544"/>
      <c r="H599" s="544"/>
      <c r="I599" s="544"/>
      <c r="J599" s="544"/>
      <c r="K599" s="544"/>
      <c r="L599" s="544"/>
      <c r="M599" s="544"/>
      <c r="N599" s="544"/>
      <c r="O599" s="544"/>
      <c r="P599" s="544"/>
      <c r="Q599" s="544"/>
    </row>
    <row r="600" spans="1:17" x14ac:dyDescent="0.15">
      <c r="A600" s="544"/>
      <c r="B600" s="544"/>
      <c r="C600" s="544"/>
      <c r="D600" s="544"/>
      <c r="E600" s="544"/>
      <c r="F600" s="544"/>
      <c r="G600" s="544"/>
      <c r="H600" s="544"/>
      <c r="I600" s="544"/>
      <c r="J600" s="544"/>
      <c r="K600" s="544"/>
      <c r="L600" s="544"/>
      <c r="M600" s="544"/>
      <c r="N600" s="544"/>
      <c r="O600" s="544"/>
      <c r="P600" s="544"/>
      <c r="Q600" s="544"/>
    </row>
    <row r="601" spans="1:17" x14ac:dyDescent="0.15">
      <c r="A601" s="544"/>
      <c r="B601" s="544"/>
      <c r="C601" s="544"/>
      <c r="D601" s="544"/>
      <c r="E601" s="544"/>
      <c r="F601" s="544"/>
      <c r="G601" s="544"/>
      <c r="H601" s="544"/>
      <c r="I601" s="544"/>
      <c r="J601" s="544"/>
      <c r="K601" s="544"/>
      <c r="L601" s="544"/>
      <c r="M601" s="544"/>
      <c r="N601" s="544"/>
      <c r="O601" s="544"/>
      <c r="P601" s="544"/>
      <c r="Q601" s="544"/>
    </row>
    <row r="602" spans="1:17" x14ac:dyDescent="0.15">
      <c r="A602" s="544"/>
      <c r="B602" s="544"/>
      <c r="C602" s="544"/>
      <c r="D602" s="544"/>
      <c r="E602" s="544"/>
      <c r="F602" s="544"/>
      <c r="G602" s="544"/>
      <c r="H602" s="544"/>
      <c r="I602" s="544"/>
      <c r="J602" s="544"/>
      <c r="K602" s="544"/>
      <c r="L602" s="544"/>
      <c r="M602" s="544"/>
      <c r="N602" s="544"/>
      <c r="O602" s="544"/>
      <c r="P602" s="544"/>
      <c r="Q602" s="544"/>
    </row>
    <row r="603" spans="1:17" x14ac:dyDescent="0.15">
      <c r="A603" s="544"/>
      <c r="B603" s="544"/>
      <c r="C603" s="544"/>
      <c r="D603" s="544"/>
      <c r="E603" s="544"/>
      <c r="F603" s="544"/>
      <c r="G603" s="544"/>
      <c r="H603" s="544"/>
      <c r="I603" s="544"/>
      <c r="J603" s="544"/>
      <c r="K603" s="544"/>
      <c r="L603" s="544"/>
      <c r="M603" s="544"/>
      <c r="N603" s="544"/>
      <c r="O603" s="544"/>
      <c r="P603" s="544"/>
      <c r="Q603" s="544"/>
    </row>
    <row r="604" spans="1:17" x14ac:dyDescent="0.15">
      <c r="A604" s="544"/>
      <c r="B604" s="544"/>
      <c r="C604" s="544"/>
      <c r="D604" s="544"/>
      <c r="E604" s="544"/>
      <c r="F604" s="544"/>
      <c r="G604" s="544"/>
      <c r="H604" s="544"/>
      <c r="I604" s="544"/>
      <c r="J604" s="544"/>
      <c r="K604" s="544"/>
      <c r="L604" s="544"/>
      <c r="M604" s="544"/>
      <c r="N604" s="544"/>
      <c r="O604" s="544"/>
      <c r="P604" s="544"/>
      <c r="Q604" s="544"/>
    </row>
    <row r="605" spans="1:17" x14ac:dyDescent="0.15">
      <c r="A605" s="544"/>
      <c r="B605" s="544"/>
      <c r="C605" s="544"/>
      <c r="D605" s="544"/>
      <c r="E605" s="544"/>
      <c r="F605" s="544"/>
      <c r="G605" s="544"/>
      <c r="H605" s="544"/>
      <c r="I605" s="544"/>
      <c r="J605" s="544"/>
      <c r="K605" s="544"/>
      <c r="L605" s="544"/>
      <c r="M605" s="544"/>
      <c r="N605" s="544"/>
      <c r="O605" s="544"/>
      <c r="P605" s="544"/>
      <c r="Q605" s="544"/>
    </row>
    <row r="606" spans="1:17" x14ac:dyDescent="0.15">
      <c r="A606" s="544"/>
      <c r="B606" s="544"/>
      <c r="C606" s="544"/>
      <c r="D606" s="544"/>
      <c r="E606" s="544"/>
      <c r="F606" s="544"/>
      <c r="G606" s="544"/>
      <c r="H606" s="544"/>
      <c r="I606" s="544"/>
      <c r="J606" s="544"/>
      <c r="K606" s="544"/>
      <c r="L606" s="544"/>
      <c r="M606" s="544"/>
      <c r="N606" s="544"/>
      <c r="O606" s="544"/>
      <c r="P606" s="544"/>
      <c r="Q606" s="544"/>
    </row>
    <row r="607" spans="1:17" x14ac:dyDescent="0.15">
      <c r="A607" s="544"/>
      <c r="B607" s="544"/>
      <c r="C607" s="544"/>
      <c r="D607" s="544"/>
      <c r="E607" s="544"/>
      <c r="F607" s="544"/>
      <c r="G607" s="544"/>
      <c r="H607" s="544"/>
      <c r="I607" s="544"/>
      <c r="J607" s="544"/>
      <c r="K607" s="544"/>
      <c r="L607" s="544"/>
      <c r="M607" s="544"/>
      <c r="N607" s="544"/>
      <c r="O607" s="544"/>
      <c r="P607" s="544"/>
      <c r="Q607" s="544"/>
    </row>
    <row r="608" spans="1:17" x14ac:dyDescent="0.15">
      <c r="A608" s="544"/>
      <c r="B608" s="544"/>
      <c r="C608" s="544"/>
      <c r="D608" s="544"/>
      <c r="E608" s="544"/>
      <c r="F608" s="544"/>
      <c r="G608" s="544"/>
      <c r="H608" s="544"/>
      <c r="I608" s="544"/>
      <c r="J608" s="544"/>
      <c r="K608" s="544"/>
      <c r="L608" s="544"/>
      <c r="M608" s="544"/>
      <c r="N608" s="544"/>
      <c r="O608" s="544"/>
      <c r="P608" s="544"/>
      <c r="Q608" s="544"/>
    </row>
    <row r="609" spans="1:17" x14ac:dyDescent="0.15">
      <c r="A609" s="544"/>
      <c r="B609" s="544"/>
      <c r="C609" s="544"/>
      <c r="D609" s="544"/>
      <c r="E609" s="544"/>
      <c r="F609" s="544"/>
      <c r="G609" s="544"/>
      <c r="H609" s="544"/>
      <c r="I609" s="544"/>
      <c r="J609" s="544"/>
      <c r="K609" s="544"/>
      <c r="L609" s="544"/>
      <c r="M609" s="544"/>
      <c r="N609" s="544"/>
      <c r="O609" s="544"/>
      <c r="P609" s="544"/>
      <c r="Q609" s="544"/>
    </row>
    <row r="610" spans="1:17" x14ac:dyDescent="0.15">
      <c r="A610" s="544"/>
      <c r="B610" s="544"/>
      <c r="C610" s="544"/>
      <c r="D610" s="544"/>
      <c r="E610" s="544"/>
      <c r="F610" s="544"/>
      <c r="G610" s="544"/>
      <c r="H610" s="544"/>
      <c r="I610" s="544"/>
      <c r="J610" s="544"/>
      <c r="K610" s="544"/>
      <c r="L610" s="544"/>
      <c r="M610" s="544"/>
      <c r="N610" s="544"/>
      <c r="O610" s="544"/>
      <c r="P610" s="544"/>
      <c r="Q610" s="544"/>
    </row>
    <row r="611" spans="1:17" x14ac:dyDescent="0.15">
      <c r="A611" s="544"/>
      <c r="B611" s="544"/>
      <c r="C611" s="544"/>
      <c r="D611" s="544"/>
      <c r="E611" s="544"/>
      <c r="F611" s="544"/>
      <c r="G611" s="544"/>
      <c r="H611" s="544"/>
      <c r="I611" s="544"/>
      <c r="J611" s="544"/>
      <c r="K611" s="544"/>
      <c r="L611" s="544"/>
      <c r="M611" s="544"/>
      <c r="N611" s="544"/>
      <c r="O611" s="544"/>
      <c r="P611" s="544"/>
      <c r="Q611" s="544"/>
    </row>
    <row r="612" spans="1:17" x14ac:dyDescent="0.15">
      <c r="A612" s="544"/>
      <c r="B612" s="544"/>
      <c r="C612" s="544"/>
      <c r="D612" s="544"/>
      <c r="E612" s="544"/>
      <c r="F612" s="544"/>
      <c r="G612" s="544"/>
      <c r="H612" s="544"/>
      <c r="I612" s="544"/>
      <c r="J612" s="544"/>
      <c r="K612" s="544"/>
      <c r="L612" s="544"/>
      <c r="M612" s="544"/>
      <c r="N612" s="544"/>
      <c r="O612" s="544"/>
      <c r="P612" s="544"/>
      <c r="Q612" s="544"/>
    </row>
    <row r="613" spans="1:17" x14ac:dyDescent="0.15">
      <c r="A613" s="544"/>
      <c r="B613" s="544"/>
      <c r="C613" s="544"/>
      <c r="D613" s="544"/>
      <c r="E613" s="544"/>
      <c r="F613" s="544"/>
      <c r="G613" s="544"/>
      <c r="H613" s="544"/>
      <c r="I613" s="544"/>
      <c r="J613" s="544"/>
      <c r="K613" s="544"/>
      <c r="L613" s="544"/>
      <c r="M613" s="544"/>
      <c r="N613" s="544"/>
      <c r="O613" s="544"/>
      <c r="P613" s="544"/>
      <c r="Q613" s="544"/>
    </row>
    <row r="614" spans="1:17" x14ac:dyDescent="0.15">
      <c r="A614" s="544"/>
      <c r="B614" s="544"/>
      <c r="C614" s="544"/>
      <c r="D614" s="544"/>
      <c r="E614" s="544"/>
      <c r="F614" s="544"/>
      <c r="G614" s="544"/>
      <c r="H614" s="544"/>
      <c r="I614" s="544"/>
      <c r="J614" s="544"/>
      <c r="K614" s="544"/>
      <c r="L614" s="544"/>
      <c r="M614" s="544"/>
      <c r="N614" s="544"/>
      <c r="O614" s="544"/>
      <c r="P614" s="544"/>
      <c r="Q614" s="544"/>
    </row>
    <row r="615" spans="1:17" x14ac:dyDescent="0.15">
      <c r="A615" s="544"/>
      <c r="B615" s="544"/>
      <c r="C615" s="544"/>
      <c r="D615" s="544"/>
      <c r="E615" s="544"/>
      <c r="F615" s="544"/>
      <c r="G615" s="544"/>
      <c r="H615" s="544"/>
      <c r="I615" s="544"/>
      <c r="J615" s="544"/>
      <c r="K615" s="544"/>
      <c r="L615" s="544"/>
      <c r="M615" s="544"/>
      <c r="N615" s="544"/>
      <c r="O615" s="544"/>
      <c r="P615" s="544"/>
      <c r="Q615" s="544"/>
    </row>
    <row r="616" spans="1:17" x14ac:dyDescent="0.15">
      <c r="A616" s="544"/>
      <c r="B616" s="544"/>
      <c r="C616" s="544"/>
      <c r="D616" s="544"/>
      <c r="E616" s="544"/>
      <c r="F616" s="544"/>
      <c r="G616" s="544"/>
      <c r="H616" s="544"/>
      <c r="I616" s="544"/>
      <c r="J616" s="544"/>
      <c r="K616" s="544"/>
      <c r="L616" s="544"/>
      <c r="M616" s="544"/>
      <c r="N616" s="544"/>
      <c r="O616" s="544"/>
      <c r="P616" s="544"/>
      <c r="Q616" s="544"/>
    </row>
    <row r="617" spans="1:17" x14ac:dyDescent="0.15">
      <c r="A617" s="544"/>
      <c r="B617" s="544"/>
      <c r="C617" s="544"/>
      <c r="D617" s="544"/>
      <c r="E617" s="544"/>
      <c r="F617" s="544"/>
      <c r="G617" s="544"/>
      <c r="H617" s="544"/>
      <c r="I617" s="544"/>
      <c r="J617" s="544"/>
      <c r="K617" s="544"/>
      <c r="L617" s="544"/>
      <c r="M617" s="544"/>
      <c r="N617" s="544"/>
      <c r="O617" s="544"/>
      <c r="P617" s="544"/>
      <c r="Q617" s="544"/>
    </row>
    <row r="618" spans="1:17" x14ac:dyDescent="0.15">
      <c r="A618" s="544"/>
      <c r="B618" s="544"/>
      <c r="C618" s="544"/>
      <c r="D618" s="544"/>
      <c r="E618" s="544"/>
      <c r="F618" s="544"/>
      <c r="G618" s="544"/>
      <c r="H618" s="544"/>
      <c r="I618" s="544"/>
      <c r="J618" s="544"/>
      <c r="K618" s="544"/>
      <c r="L618" s="544"/>
      <c r="M618" s="544"/>
      <c r="N618" s="544"/>
      <c r="O618" s="544"/>
      <c r="P618" s="544"/>
      <c r="Q618" s="544"/>
    </row>
    <row r="619" spans="1:17" x14ac:dyDescent="0.15">
      <c r="A619" s="544"/>
      <c r="B619" s="544"/>
      <c r="C619" s="544"/>
      <c r="D619" s="544"/>
      <c r="E619" s="544"/>
      <c r="F619" s="544"/>
      <c r="G619" s="544"/>
      <c r="H619" s="544"/>
      <c r="I619" s="544"/>
      <c r="J619" s="544"/>
      <c r="K619" s="544"/>
      <c r="L619" s="544"/>
      <c r="M619" s="544"/>
      <c r="N619" s="544"/>
      <c r="O619" s="544"/>
      <c r="P619" s="544"/>
      <c r="Q619" s="544"/>
    </row>
    <row r="620" spans="1:17" x14ac:dyDescent="0.15">
      <c r="A620" s="544"/>
      <c r="B620" s="544"/>
      <c r="C620" s="544"/>
      <c r="D620" s="544"/>
      <c r="E620" s="544"/>
      <c r="F620" s="544"/>
      <c r="G620" s="544"/>
      <c r="H620" s="544"/>
      <c r="I620" s="544"/>
      <c r="J620" s="544"/>
      <c r="K620" s="544"/>
      <c r="L620" s="544"/>
      <c r="M620" s="544"/>
      <c r="N620" s="544"/>
      <c r="O620" s="544"/>
      <c r="P620" s="544"/>
      <c r="Q620" s="544"/>
    </row>
    <row r="621" spans="1:17" x14ac:dyDescent="0.15">
      <c r="A621" s="544"/>
      <c r="B621" s="544"/>
      <c r="C621" s="544"/>
      <c r="D621" s="544"/>
      <c r="E621" s="544"/>
      <c r="F621" s="544"/>
      <c r="G621" s="544"/>
      <c r="H621" s="544"/>
      <c r="I621" s="544"/>
      <c r="J621" s="544"/>
      <c r="K621" s="544"/>
      <c r="L621" s="544"/>
      <c r="M621" s="544"/>
      <c r="N621" s="544"/>
      <c r="O621" s="544"/>
      <c r="P621" s="544"/>
      <c r="Q621" s="544"/>
    </row>
    <row r="622" spans="1:17" x14ac:dyDescent="0.15">
      <c r="A622" s="544"/>
      <c r="B622" s="544"/>
      <c r="C622" s="544"/>
      <c r="D622" s="544"/>
      <c r="E622" s="544"/>
      <c r="F622" s="544"/>
      <c r="G622" s="544"/>
      <c r="H622" s="544"/>
      <c r="I622" s="544"/>
      <c r="J622" s="544"/>
      <c r="K622" s="544"/>
      <c r="L622" s="544"/>
      <c r="M622" s="544"/>
      <c r="N622" s="544"/>
      <c r="O622" s="544"/>
      <c r="P622" s="544"/>
      <c r="Q622" s="544"/>
    </row>
    <row r="623" spans="1:17" x14ac:dyDescent="0.15">
      <c r="A623" s="544"/>
      <c r="B623" s="544"/>
      <c r="C623" s="544"/>
      <c r="D623" s="544"/>
      <c r="E623" s="544"/>
      <c r="F623" s="544"/>
      <c r="G623" s="544"/>
      <c r="H623" s="544"/>
      <c r="I623" s="544"/>
      <c r="J623" s="544"/>
      <c r="K623" s="544"/>
      <c r="L623" s="544"/>
      <c r="M623" s="544"/>
      <c r="N623" s="544"/>
      <c r="O623" s="544"/>
      <c r="P623" s="544"/>
      <c r="Q623" s="544"/>
    </row>
    <row r="624" spans="1:17" x14ac:dyDescent="0.15">
      <c r="A624" s="544"/>
      <c r="B624" s="544"/>
      <c r="C624" s="544"/>
      <c r="D624" s="544"/>
      <c r="E624" s="544"/>
      <c r="F624" s="544"/>
      <c r="G624" s="544"/>
      <c r="H624" s="544"/>
      <c r="I624" s="544"/>
      <c r="J624" s="544"/>
      <c r="K624" s="544"/>
      <c r="L624" s="544"/>
      <c r="M624" s="544"/>
      <c r="N624" s="544"/>
      <c r="O624" s="544"/>
      <c r="P624" s="544"/>
      <c r="Q624" s="544"/>
    </row>
    <row r="625" spans="1:17" x14ac:dyDescent="0.15">
      <c r="A625" s="544"/>
      <c r="B625" s="544"/>
      <c r="C625" s="544"/>
      <c r="D625" s="544"/>
      <c r="E625" s="544"/>
      <c r="F625" s="544"/>
      <c r="G625" s="544"/>
      <c r="H625" s="544"/>
      <c r="I625" s="544"/>
      <c r="J625" s="544"/>
      <c r="K625" s="544"/>
      <c r="L625" s="544"/>
      <c r="M625" s="544"/>
      <c r="N625" s="544"/>
      <c r="O625" s="544"/>
      <c r="P625" s="544"/>
      <c r="Q625" s="544"/>
    </row>
    <row r="626" spans="1:17" x14ac:dyDescent="0.15">
      <c r="A626" s="544"/>
      <c r="B626" s="544"/>
      <c r="C626" s="544"/>
      <c r="D626" s="544"/>
      <c r="E626" s="544"/>
      <c r="F626" s="544"/>
      <c r="G626" s="544"/>
      <c r="H626" s="544"/>
      <c r="I626" s="544"/>
      <c r="J626" s="544"/>
      <c r="K626" s="544"/>
      <c r="L626" s="544"/>
      <c r="M626" s="544"/>
      <c r="N626" s="544"/>
      <c r="O626" s="544"/>
      <c r="P626" s="544"/>
      <c r="Q626" s="544"/>
    </row>
    <row r="627" spans="1:17" x14ac:dyDescent="0.15">
      <c r="A627" s="544"/>
      <c r="B627" s="544"/>
      <c r="C627" s="544"/>
      <c r="D627" s="544"/>
      <c r="E627" s="544"/>
      <c r="F627" s="544"/>
      <c r="G627" s="544"/>
      <c r="H627" s="544"/>
      <c r="I627" s="544"/>
      <c r="J627" s="544"/>
      <c r="K627" s="544"/>
      <c r="L627" s="544"/>
      <c r="M627" s="544"/>
      <c r="N627" s="544"/>
      <c r="O627" s="544"/>
      <c r="P627" s="544"/>
      <c r="Q627" s="544"/>
    </row>
    <row r="628" spans="1:17" x14ac:dyDescent="0.15">
      <c r="A628" s="544"/>
      <c r="B628" s="544"/>
      <c r="C628" s="544"/>
      <c r="D628" s="544"/>
      <c r="E628" s="544"/>
      <c r="F628" s="544"/>
      <c r="G628" s="544"/>
      <c r="H628" s="544"/>
      <c r="I628" s="544"/>
      <c r="J628" s="544"/>
      <c r="K628" s="544"/>
      <c r="L628" s="544"/>
      <c r="M628" s="544"/>
      <c r="N628" s="544"/>
      <c r="O628" s="544"/>
      <c r="P628" s="544"/>
      <c r="Q628" s="544"/>
    </row>
    <row r="629" spans="1:17" x14ac:dyDescent="0.15">
      <c r="A629" s="544"/>
      <c r="B629" s="544"/>
      <c r="C629" s="544"/>
      <c r="D629" s="544"/>
      <c r="E629" s="544"/>
      <c r="F629" s="544"/>
      <c r="G629" s="544"/>
      <c r="H629" s="544"/>
      <c r="I629" s="544"/>
      <c r="J629" s="544"/>
      <c r="K629" s="544"/>
      <c r="L629" s="544"/>
      <c r="M629" s="544"/>
      <c r="N629" s="544"/>
      <c r="O629" s="544"/>
      <c r="P629" s="544"/>
      <c r="Q629" s="544"/>
    </row>
    <row r="630" spans="1:17" x14ac:dyDescent="0.15">
      <c r="A630" s="544"/>
      <c r="B630" s="544"/>
      <c r="C630" s="544"/>
      <c r="D630" s="544"/>
      <c r="E630" s="544"/>
      <c r="F630" s="544"/>
      <c r="G630" s="544"/>
      <c r="H630" s="544"/>
      <c r="I630" s="544"/>
      <c r="J630" s="544"/>
      <c r="K630" s="544"/>
      <c r="L630" s="544"/>
      <c r="M630" s="544"/>
      <c r="N630" s="544"/>
      <c r="O630" s="544"/>
      <c r="P630" s="544"/>
      <c r="Q630" s="544"/>
    </row>
    <row r="631" spans="1:17" x14ac:dyDescent="0.15">
      <c r="A631" s="544"/>
      <c r="B631" s="544"/>
      <c r="C631" s="544"/>
      <c r="D631" s="544"/>
      <c r="E631" s="544"/>
      <c r="F631" s="544"/>
      <c r="G631" s="544"/>
      <c r="H631" s="544"/>
      <c r="I631" s="544"/>
      <c r="J631" s="544"/>
      <c r="K631" s="544"/>
      <c r="L631" s="544"/>
      <c r="M631" s="544"/>
      <c r="N631" s="544"/>
      <c r="O631" s="544"/>
      <c r="P631" s="544"/>
      <c r="Q631" s="544"/>
    </row>
    <row r="632" spans="1:17" x14ac:dyDescent="0.15">
      <c r="A632" s="544"/>
      <c r="B632" s="544"/>
      <c r="C632" s="544"/>
      <c r="D632" s="544"/>
      <c r="E632" s="544"/>
      <c r="F632" s="544"/>
      <c r="G632" s="544"/>
      <c r="H632" s="544"/>
      <c r="I632" s="544"/>
      <c r="J632" s="544"/>
      <c r="K632" s="544"/>
      <c r="L632" s="544"/>
      <c r="M632" s="544"/>
      <c r="N632" s="544"/>
      <c r="O632" s="544"/>
      <c r="P632" s="544"/>
      <c r="Q632" s="544"/>
    </row>
    <row r="633" spans="1:17" x14ac:dyDescent="0.15">
      <c r="A633" s="544"/>
      <c r="B633" s="544"/>
      <c r="C633" s="544"/>
      <c r="D633" s="544"/>
      <c r="E633" s="544"/>
      <c r="F633" s="544"/>
      <c r="G633" s="544"/>
      <c r="H633" s="544"/>
      <c r="I633" s="544"/>
      <c r="J633" s="544"/>
      <c r="K633" s="544"/>
      <c r="L633" s="544"/>
      <c r="M633" s="544"/>
      <c r="N633" s="544"/>
      <c r="O633" s="544"/>
      <c r="P633" s="544"/>
      <c r="Q633" s="544"/>
    </row>
    <row r="634" spans="1:17" x14ac:dyDescent="0.15">
      <c r="A634" s="544"/>
      <c r="B634" s="544"/>
      <c r="C634" s="544"/>
      <c r="D634" s="544"/>
      <c r="E634" s="544"/>
      <c r="F634" s="544"/>
      <c r="G634" s="544"/>
      <c r="H634" s="544"/>
      <c r="I634" s="544"/>
      <c r="J634" s="544"/>
      <c r="K634" s="544"/>
      <c r="L634" s="544"/>
      <c r="M634" s="544"/>
      <c r="N634" s="544"/>
      <c r="O634" s="544"/>
      <c r="P634" s="544"/>
      <c r="Q634" s="544"/>
    </row>
    <row r="635" spans="1:17" x14ac:dyDescent="0.15">
      <c r="A635" s="544"/>
      <c r="B635" s="544"/>
      <c r="C635" s="544"/>
      <c r="D635" s="544"/>
      <c r="E635" s="544"/>
      <c r="F635" s="544"/>
      <c r="G635" s="544"/>
      <c r="H635" s="544"/>
      <c r="I635" s="544"/>
      <c r="J635" s="544"/>
      <c r="K635" s="544"/>
      <c r="L635" s="544"/>
      <c r="M635" s="544"/>
      <c r="N635" s="544"/>
      <c r="O635" s="544"/>
      <c r="P635" s="544"/>
      <c r="Q635" s="544"/>
    </row>
    <row r="636" spans="1:17" x14ac:dyDescent="0.15">
      <c r="A636" s="544"/>
      <c r="B636" s="544"/>
      <c r="C636" s="544"/>
      <c r="D636" s="544"/>
      <c r="E636" s="544"/>
      <c r="F636" s="544"/>
      <c r="G636" s="544"/>
      <c r="H636" s="544"/>
      <c r="I636" s="544"/>
      <c r="J636" s="544"/>
      <c r="K636" s="544"/>
      <c r="L636" s="544"/>
      <c r="M636" s="544"/>
      <c r="N636" s="544"/>
      <c r="O636" s="544"/>
      <c r="P636" s="544"/>
      <c r="Q636" s="544"/>
    </row>
    <row r="637" spans="1:17" x14ac:dyDescent="0.15">
      <c r="A637" s="544"/>
      <c r="B637" s="544"/>
      <c r="C637" s="544"/>
      <c r="D637" s="544"/>
      <c r="E637" s="544"/>
      <c r="F637" s="544"/>
      <c r="G637" s="544"/>
      <c r="H637" s="544"/>
      <c r="I637" s="544"/>
      <c r="J637" s="544"/>
      <c r="K637" s="544"/>
      <c r="L637" s="544"/>
      <c r="M637" s="544"/>
      <c r="N637" s="544"/>
      <c r="O637" s="544"/>
      <c r="P637" s="544"/>
      <c r="Q637" s="544"/>
    </row>
    <row r="638" spans="1:17" x14ac:dyDescent="0.15">
      <c r="A638" s="544"/>
      <c r="B638" s="544"/>
      <c r="C638" s="544"/>
      <c r="D638" s="544"/>
      <c r="E638" s="544"/>
      <c r="F638" s="544"/>
      <c r="G638" s="544"/>
      <c r="H638" s="544"/>
      <c r="I638" s="544"/>
      <c r="J638" s="544"/>
      <c r="K638" s="544"/>
      <c r="L638" s="544"/>
      <c r="M638" s="544"/>
      <c r="N638" s="544"/>
      <c r="O638" s="544"/>
      <c r="P638" s="544"/>
      <c r="Q638" s="544"/>
    </row>
    <row r="639" spans="1:17" x14ac:dyDescent="0.15">
      <c r="A639" s="544"/>
      <c r="B639" s="544"/>
      <c r="C639" s="544"/>
      <c r="D639" s="544"/>
      <c r="E639" s="544"/>
      <c r="F639" s="544"/>
      <c r="G639" s="544"/>
      <c r="H639" s="544"/>
      <c r="I639" s="544"/>
      <c r="J639" s="544"/>
      <c r="K639" s="544"/>
      <c r="L639" s="544"/>
      <c r="M639" s="544"/>
      <c r="N639" s="544"/>
      <c r="O639" s="544"/>
      <c r="P639" s="544"/>
      <c r="Q639" s="544"/>
    </row>
    <row r="640" spans="1:17" x14ac:dyDescent="0.15">
      <c r="A640" s="544"/>
      <c r="B640" s="544"/>
      <c r="C640" s="544"/>
      <c r="D640" s="544"/>
      <c r="E640" s="544"/>
      <c r="F640" s="544"/>
      <c r="G640" s="544"/>
      <c r="H640" s="544"/>
      <c r="I640" s="544"/>
      <c r="J640" s="544"/>
      <c r="K640" s="544"/>
      <c r="L640" s="544"/>
      <c r="M640" s="544"/>
      <c r="N640" s="544"/>
      <c r="O640" s="544"/>
      <c r="P640" s="544"/>
      <c r="Q640" s="544"/>
    </row>
    <row r="641" spans="1:17" x14ac:dyDescent="0.15">
      <c r="A641" s="544"/>
      <c r="B641" s="544"/>
      <c r="C641" s="544"/>
      <c r="D641" s="544"/>
      <c r="E641" s="544"/>
      <c r="F641" s="544"/>
      <c r="G641" s="544"/>
      <c r="H641" s="544"/>
      <c r="I641" s="544"/>
      <c r="J641" s="544"/>
      <c r="K641" s="544"/>
      <c r="L641" s="544"/>
      <c r="M641" s="544"/>
      <c r="N641" s="544"/>
      <c r="O641" s="544"/>
      <c r="P641" s="544"/>
      <c r="Q641" s="544"/>
    </row>
    <row r="642" spans="1:17" x14ac:dyDescent="0.15">
      <c r="A642" s="544"/>
      <c r="B642" s="544"/>
      <c r="C642" s="544"/>
      <c r="D642" s="544"/>
      <c r="E642" s="544"/>
      <c r="F642" s="544"/>
      <c r="G642" s="544"/>
      <c r="H642" s="544"/>
      <c r="I642" s="544"/>
      <c r="J642" s="544"/>
      <c r="K642" s="544"/>
      <c r="L642" s="544"/>
      <c r="M642" s="544"/>
      <c r="N642" s="544"/>
      <c r="O642" s="544"/>
      <c r="P642" s="544"/>
      <c r="Q642" s="544"/>
    </row>
    <row r="643" spans="1:17" x14ac:dyDescent="0.15">
      <c r="A643" s="544"/>
      <c r="B643" s="544"/>
      <c r="C643" s="544"/>
      <c r="D643" s="544"/>
      <c r="E643" s="544"/>
      <c r="F643" s="544"/>
      <c r="G643" s="544"/>
      <c r="H643" s="544"/>
      <c r="I643" s="544"/>
      <c r="J643" s="544"/>
      <c r="K643" s="544"/>
      <c r="L643" s="544"/>
      <c r="M643" s="544"/>
      <c r="N643" s="544"/>
      <c r="O643" s="544"/>
      <c r="P643" s="544"/>
      <c r="Q643" s="544"/>
    </row>
    <row r="644" spans="1:17" x14ac:dyDescent="0.15">
      <c r="A644" s="544"/>
      <c r="B644" s="544"/>
      <c r="C644" s="544"/>
      <c r="D644" s="544"/>
      <c r="E644" s="544"/>
      <c r="F644" s="544"/>
      <c r="G644" s="544"/>
      <c r="H644" s="544"/>
      <c r="I644" s="544"/>
      <c r="J644" s="544"/>
      <c r="K644" s="544"/>
      <c r="L644" s="544"/>
      <c r="M644" s="544"/>
      <c r="N644" s="544"/>
      <c r="O644" s="544"/>
      <c r="P644" s="544"/>
      <c r="Q644" s="544"/>
    </row>
    <row r="645" spans="1:17" x14ac:dyDescent="0.15">
      <c r="A645" s="544"/>
      <c r="B645" s="544"/>
      <c r="C645" s="544"/>
      <c r="D645" s="544"/>
      <c r="E645" s="544"/>
      <c r="F645" s="544"/>
      <c r="G645" s="544"/>
      <c r="H645" s="544"/>
      <c r="I645" s="544"/>
      <c r="J645" s="544"/>
      <c r="K645" s="544"/>
      <c r="L645" s="544"/>
      <c r="M645" s="544"/>
      <c r="N645" s="544"/>
      <c r="O645" s="544"/>
      <c r="P645" s="544"/>
      <c r="Q645" s="544"/>
    </row>
    <row r="646" spans="1:17" x14ac:dyDescent="0.15">
      <c r="A646" s="544"/>
      <c r="B646" s="544"/>
      <c r="C646" s="544"/>
      <c r="D646" s="544"/>
      <c r="E646" s="544"/>
      <c r="F646" s="544"/>
      <c r="G646" s="544"/>
      <c r="H646" s="544"/>
      <c r="I646" s="544"/>
      <c r="J646" s="544"/>
      <c r="K646" s="544"/>
      <c r="L646" s="544"/>
      <c r="M646" s="544"/>
      <c r="N646" s="544"/>
      <c r="O646" s="544"/>
      <c r="P646" s="544"/>
      <c r="Q646" s="544"/>
    </row>
    <row r="647" spans="1:17" x14ac:dyDescent="0.15">
      <c r="A647" s="544"/>
      <c r="B647" s="544"/>
      <c r="C647" s="544"/>
      <c r="D647" s="544"/>
      <c r="E647" s="544"/>
      <c r="F647" s="544"/>
      <c r="G647" s="544"/>
      <c r="H647" s="544"/>
      <c r="I647" s="544"/>
      <c r="J647" s="544"/>
      <c r="K647" s="544"/>
      <c r="L647" s="544"/>
      <c r="M647" s="544"/>
      <c r="N647" s="544"/>
      <c r="O647" s="544"/>
      <c r="P647" s="544"/>
      <c r="Q647" s="544"/>
    </row>
    <row r="648" spans="1:17" x14ac:dyDescent="0.15">
      <c r="A648" s="544"/>
      <c r="B648" s="544"/>
      <c r="C648" s="544"/>
      <c r="D648" s="544"/>
      <c r="E648" s="544"/>
      <c r="F648" s="544"/>
      <c r="G648" s="544"/>
      <c r="H648" s="544"/>
      <c r="I648" s="544"/>
      <c r="J648" s="544"/>
      <c r="K648" s="544"/>
      <c r="L648" s="544"/>
      <c r="M648" s="544"/>
      <c r="N648" s="544"/>
      <c r="O648" s="544"/>
      <c r="P648" s="544"/>
      <c r="Q648" s="544"/>
    </row>
    <row r="649" spans="1:17" x14ac:dyDescent="0.15">
      <c r="A649" s="544"/>
      <c r="B649" s="544"/>
      <c r="C649" s="544"/>
      <c r="D649" s="544"/>
      <c r="E649" s="544"/>
      <c r="F649" s="544"/>
      <c r="G649" s="544"/>
      <c r="H649" s="544"/>
      <c r="I649" s="544"/>
      <c r="J649" s="544"/>
      <c r="K649" s="544"/>
      <c r="L649" s="544"/>
      <c r="M649" s="544"/>
      <c r="N649" s="544"/>
      <c r="O649" s="544"/>
      <c r="P649" s="544"/>
      <c r="Q649" s="544"/>
    </row>
    <row r="650" spans="1:17" x14ac:dyDescent="0.15">
      <c r="A650" s="544"/>
      <c r="B650" s="544"/>
      <c r="C650" s="544"/>
      <c r="D650" s="544"/>
      <c r="E650" s="544"/>
      <c r="F650" s="544"/>
      <c r="G650" s="544"/>
      <c r="H650" s="544"/>
      <c r="I650" s="544"/>
      <c r="J650" s="544"/>
      <c r="K650" s="544"/>
      <c r="L650" s="544"/>
      <c r="M650" s="544"/>
      <c r="N650" s="544"/>
      <c r="O650" s="544"/>
      <c r="P650" s="544"/>
      <c r="Q650" s="544"/>
    </row>
    <row r="651" spans="1:17" x14ac:dyDescent="0.15">
      <c r="A651" s="544"/>
      <c r="B651" s="544"/>
      <c r="C651" s="544"/>
      <c r="D651" s="544"/>
      <c r="E651" s="544"/>
      <c r="F651" s="544"/>
      <c r="G651" s="544"/>
      <c r="H651" s="544"/>
      <c r="I651" s="544"/>
      <c r="J651" s="544"/>
      <c r="K651" s="544"/>
      <c r="L651" s="544"/>
      <c r="M651" s="544"/>
      <c r="N651" s="544"/>
      <c r="O651" s="544"/>
      <c r="P651" s="544"/>
      <c r="Q651" s="544"/>
    </row>
    <row r="652" spans="1:17" x14ac:dyDescent="0.15">
      <c r="A652" s="544"/>
      <c r="B652" s="544"/>
      <c r="C652" s="544"/>
      <c r="D652" s="544"/>
      <c r="E652" s="544"/>
      <c r="F652" s="544"/>
      <c r="G652" s="544"/>
      <c r="H652" s="544"/>
      <c r="I652" s="544"/>
      <c r="J652" s="544"/>
      <c r="K652" s="544"/>
      <c r="L652" s="544"/>
      <c r="M652" s="544"/>
      <c r="N652" s="544"/>
      <c r="O652" s="544"/>
      <c r="P652" s="544"/>
      <c r="Q652" s="544"/>
    </row>
    <row r="653" spans="1:17" x14ac:dyDescent="0.15">
      <c r="A653" s="544"/>
      <c r="B653" s="544"/>
      <c r="C653" s="544"/>
      <c r="D653" s="544"/>
      <c r="E653" s="544"/>
      <c r="F653" s="544"/>
      <c r="G653" s="544"/>
      <c r="H653" s="544"/>
      <c r="I653" s="544"/>
      <c r="J653" s="544"/>
      <c r="K653" s="544"/>
      <c r="L653" s="544"/>
      <c r="M653" s="544"/>
      <c r="N653" s="544"/>
      <c r="O653" s="544"/>
      <c r="P653" s="544"/>
      <c r="Q653" s="544"/>
    </row>
    <row r="654" spans="1:17" x14ac:dyDescent="0.15">
      <c r="A654" s="544"/>
      <c r="B654" s="544"/>
      <c r="C654" s="544"/>
      <c r="D654" s="544"/>
      <c r="E654" s="544"/>
      <c r="F654" s="544"/>
      <c r="G654" s="544"/>
      <c r="H654" s="544"/>
      <c r="I654" s="544"/>
      <c r="J654" s="544"/>
      <c r="K654" s="544"/>
      <c r="L654" s="544"/>
      <c r="M654" s="544"/>
      <c r="N654" s="544"/>
      <c r="O654" s="544"/>
      <c r="P654" s="544"/>
      <c r="Q654" s="544"/>
    </row>
    <row r="655" spans="1:17" x14ac:dyDescent="0.15">
      <c r="A655" s="544"/>
      <c r="B655" s="544"/>
      <c r="C655" s="544"/>
      <c r="D655" s="544"/>
      <c r="E655" s="544"/>
      <c r="F655" s="544"/>
      <c r="G655" s="544"/>
      <c r="H655" s="544"/>
      <c r="I655" s="544"/>
      <c r="J655" s="544"/>
      <c r="K655" s="544"/>
      <c r="L655" s="544"/>
      <c r="M655" s="544"/>
      <c r="N655" s="544"/>
      <c r="O655" s="544"/>
      <c r="P655" s="544"/>
      <c r="Q655" s="544"/>
    </row>
    <row r="656" spans="1:17" x14ac:dyDescent="0.15">
      <c r="A656" s="544"/>
      <c r="B656" s="544"/>
      <c r="C656" s="544"/>
      <c r="D656" s="544"/>
      <c r="E656" s="544"/>
      <c r="F656" s="544"/>
      <c r="G656" s="544"/>
      <c r="H656" s="544"/>
      <c r="I656" s="544"/>
      <c r="J656" s="544"/>
      <c r="K656" s="544"/>
      <c r="L656" s="544"/>
      <c r="M656" s="544"/>
      <c r="N656" s="544"/>
      <c r="O656" s="544"/>
      <c r="P656" s="544"/>
      <c r="Q656" s="544"/>
    </row>
    <row r="657" spans="1:17" x14ac:dyDescent="0.15">
      <c r="A657" s="544"/>
      <c r="B657" s="544"/>
      <c r="C657" s="544"/>
      <c r="D657" s="544"/>
      <c r="E657" s="544"/>
      <c r="F657" s="544"/>
      <c r="G657" s="544"/>
      <c r="H657" s="544"/>
      <c r="I657" s="544"/>
      <c r="J657" s="544"/>
      <c r="K657" s="544"/>
      <c r="L657" s="544"/>
      <c r="M657" s="544"/>
      <c r="N657" s="544"/>
      <c r="O657" s="544"/>
      <c r="P657" s="544"/>
      <c r="Q657" s="544"/>
    </row>
    <row r="658" spans="1:17" x14ac:dyDescent="0.15">
      <c r="A658" s="544"/>
      <c r="B658" s="544"/>
      <c r="C658" s="544"/>
      <c r="D658" s="544"/>
      <c r="E658" s="544"/>
      <c r="F658" s="544"/>
      <c r="G658" s="544"/>
      <c r="H658" s="544"/>
      <c r="I658" s="544"/>
      <c r="J658" s="544"/>
      <c r="K658" s="544"/>
      <c r="L658" s="544"/>
      <c r="M658" s="544"/>
      <c r="N658" s="544"/>
      <c r="O658" s="544"/>
      <c r="P658" s="544"/>
      <c r="Q658" s="544"/>
    </row>
    <row r="659" spans="1:17" x14ac:dyDescent="0.15">
      <c r="A659" s="544"/>
      <c r="B659" s="544"/>
      <c r="C659" s="544"/>
      <c r="D659" s="544"/>
      <c r="E659" s="544"/>
      <c r="F659" s="544"/>
      <c r="G659" s="544"/>
      <c r="H659" s="544"/>
      <c r="I659" s="544"/>
      <c r="J659" s="544"/>
      <c r="K659" s="544"/>
      <c r="L659" s="544"/>
      <c r="M659" s="544"/>
      <c r="N659" s="544"/>
      <c r="O659" s="544"/>
      <c r="P659" s="544"/>
      <c r="Q659" s="544"/>
    </row>
    <row r="660" spans="1:17" x14ac:dyDescent="0.15">
      <c r="A660" s="544"/>
      <c r="B660" s="544"/>
      <c r="C660" s="544"/>
      <c r="D660" s="544"/>
      <c r="E660" s="544"/>
      <c r="F660" s="544"/>
      <c r="G660" s="544"/>
      <c r="H660" s="544"/>
      <c r="I660" s="544"/>
      <c r="J660" s="544"/>
      <c r="K660" s="544"/>
      <c r="L660" s="544"/>
      <c r="M660" s="544"/>
      <c r="N660" s="544"/>
      <c r="O660" s="544"/>
      <c r="P660" s="544"/>
      <c r="Q660" s="544"/>
    </row>
    <row r="661" spans="1:17" x14ac:dyDescent="0.15">
      <c r="A661" s="544"/>
      <c r="B661" s="544"/>
      <c r="C661" s="544"/>
      <c r="D661" s="544"/>
      <c r="E661" s="544"/>
      <c r="F661" s="544"/>
      <c r="G661" s="544"/>
      <c r="H661" s="544"/>
      <c r="I661" s="544"/>
      <c r="J661" s="544"/>
      <c r="K661" s="544"/>
      <c r="L661" s="544"/>
      <c r="M661" s="544"/>
      <c r="N661" s="544"/>
      <c r="O661" s="544"/>
      <c r="P661" s="544"/>
      <c r="Q661" s="544"/>
    </row>
    <row r="662" spans="1:17" x14ac:dyDescent="0.15">
      <c r="A662" s="544"/>
      <c r="B662" s="544"/>
      <c r="C662" s="544"/>
      <c r="D662" s="544"/>
      <c r="E662" s="544"/>
      <c r="F662" s="544"/>
      <c r="G662" s="544"/>
      <c r="H662" s="544"/>
      <c r="I662" s="544"/>
      <c r="J662" s="544"/>
      <c r="K662" s="544"/>
      <c r="L662" s="544"/>
      <c r="M662" s="544"/>
      <c r="N662" s="544"/>
      <c r="O662" s="544"/>
      <c r="P662" s="544"/>
      <c r="Q662" s="544"/>
    </row>
    <row r="663" spans="1:17" x14ac:dyDescent="0.15">
      <c r="A663" s="544"/>
      <c r="B663" s="544"/>
      <c r="C663" s="544"/>
      <c r="D663" s="544"/>
      <c r="E663" s="544"/>
      <c r="F663" s="544"/>
      <c r="G663" s="544"/>
      <c r="H663" s="544"/>
      <c r="I663" s="544"/>
      <c r="J663" s="544"/>
      <c r="K663" s="544"/>
      <c r="L663" s="544"/>
      <c r="M663" s="544"/>
      <c r="N663" s="544"/>
      <c r="O663" s="544"/>
      <c r="P663" s="544"/>
      <c r="Q663" s="544"/>
    </row>
    <row r="664" spans="1:17" x14ac:dyDescent="0.15">
      <c r="A664" s="544"/>
      <c r="B664" s="544"/>
      <c r="C664" s="544"/>
      <c r="D664" s="544"/>
      <c r="E664" s="544"/>
      <c r="F664" s="544"/>
      <c r="G664" s="544"/>
      <c r="H664" s="544"/>
      <c r="I664" s="544"/>
      <c r="J664" s="544"/>
      <c r="K664" s="544"/>
      <c r="L664" s="544"/>
      <c r="M664" s="544"/>
      <c r="N664" s="544"/>
      <c r="O664" s="544"/>
      <c r="P664" s="544"/>
      <c r="Q664" s="544"/>
    </row>
    <row r="665" spans="1:17" x14ac:dyDescent="0.15">
      <c r="A665" s="544"/>
      <c r="B665" s="544"/>
      <c r="C665" s="544"/>
      <c r="D665" s="544"/>
      <c r="E665" s="544"/>
      <c r="F665" s="544"/>
      <c r="G665" s="544"/>
      <c r="H665" s="544"/>
      <c r="I665" s="544"/>
      <c r="J665" s="544"/>
      <c r="K665" s="544"/>
      <c r="L665" s="544"/>
      <c r="M665" s="544"/>
      <c r="N665" s="544"/>
      <c r="O665" s="544"/>
      <c r="P665" s="544"/>
      <c r="Q665" s="544"/>
    </row>
    <row r="666" spans="1:17" x14ac:dyDescent="0.15">
      <c r="A666" s="544"/>
      <c r="B666" s="544"/>
      <c r="C666" s="544"/>
      <c r="D666" s="544"/>
      <c r="E666" s="544"/>
      <c r="F666" s="544"/>
      <c r="G666" s="544"/>
      <c r="H666" s="544"/>
      <c r="I666" s="544"/>
      <c r="J666" s="544"/>
      <c r="K666" s="544"/>
      <c r="L666" s="544"/>
      <c r="M666" s="544"/>
      <c r="N666" s="544"/>
      <c r="O666" s="544"/>
      <c r="P666" s="544"/>
      <c r="Q666" s="544"/>
    </row>
    <row r="667" spans="1:17" x14ac:dyDescent="0.15">
      <c r="A667" s="544"/>
      <c r="B667" s="544"/>
      <c r="C667" s="544"/>
      <c r="D667" s="544"/>
      <c r="E667" s="544"/>
      <c r="F667" s="544"/>
      <c r="G667" s="544"/>
      <c r="H667" s="544"/>
      <c r="I667" s="544"/>
      <c r="J667" s="544"/>
      <c r="K667" s="544"/>
      <c r="L667" s="544"/>
      <c r="M667" s="544"/>
      <c r="N667" s="544"/>
      <c r="O667" s="544"/>
      <c r="P667" s="544"/>
      <c r="Q667" s="544"/>
    </row>
    <row r="668" spans="1:17" x14ac:dyDescent="0.15">
      <c r="A668" s="544"/>
      <c r="B668" s="544"/>
      <c r="C668" s="544"/>
      <c r="D668" s="544"/>
      <c r="E668" s="544"/>
      <c r="F668" s="544"/>
      <c r="G668" s="544"/>
      <c r="H668" s="544"/>
      <c r="I668" s="544"/>
      <c r="J668" s="544"/>
      <c r="K668" s="544"/>
      <c r="L668" s="544"/>
      <c r="M668" s="544"/>
      <c r="N668" s="544"/>
      <c r="O668" s="544"/>
      <c r="P668" s="544"/>
      <c r="Q668" s="544"/>
    </row>
    <row r="669" spans="1:17" x14ac:dyDescent="0.15">
      <c r="A669" s="544"/>
      <c r="B669" s="544"/>
      <c r="C669" s="544"/>
      <c r="D669" s="544"/>
      <c r="E669" s="544"/>
      <c r="F669" s="544"/>
      <c r="G669" s="544"/>
      <c r="H669" s="544"/>
      <c r="I669" s="544"/>
      <c r="J669" s="544"/>
      <c r="K669" s="544"/>
      <c r="L669" s="544"/>
      <c r="M669" s="544"/>
      <c r="N669" s="544"/>
      <c r="O669" s="544"/>
      <c r="P669" s="544"/>
      <c r="Q669" s="544"/>
    </row>
    <row r="670" spans="1:17" x14ac:dyDescent="0.15">
      <c r="A670" s="544"/>
      <c r="B670" s="544"/>
      <c r="C670" s="544"/>
      <c r="D670" s="544"/>
      <c r="E670" s="544"/>
      <c r="F670" s="544"/>
      <c r="G670" s="544"/>
      <c r="H670" s="544"/>
      <c r="I670" s="544"/>
      <c r="J670" s="544"/>
      <c r="K670" s="544"/>
      <c r="L670" s="544"/>
      <c r="M670" s="544"/>
      <c r="N670" s="544"/>
      <c r="O670" s="544"/>
      <c r="P670" s="544"/>
      <c r="Q670" s="544"/>
    </row>
    <row r="671" spans="1:17" x14ac:dyDescent="0.15">
      <c r="A671" s="544"/>
      <c r="B671" s="544"/>
      <c r="C671" s="544"/>
      <c r="D671" s="544"/>
      <c r="E671" s="544"/>
      <c r="F671" s="544"/>
      <c r="G671" s="544"/>
      <c r="H671" s="544"/>
      <c r="I671" s="544"/>
      <c r="J671" s="544"/>
      <c r="K671" s="544"/>
      <c r="L671" s="544"/>
      <c r="M671" s="544"/>
      <c r="N671" s="544"/>
      <c r="O671" s="544"/>
      <c r="P671" s="544"/>
      <c r="Q671" s="544"/>
    </row>
    <row r="672" spans="1:17" x14ac:dyDescent="0.15">
      <c r="A672" s="544"/>
      <c r="B672" s="544"/>
      <c r="C672" s="544"/>
      <c r="D672" s="544"/>
      <c r="E672" s="544"/>
      <c r="F672" s="544"/>
      <c r="G672" s="544"/>
      <c r="H672" s="544"/>
      <c r="I672" s="544"/>
      <c r="J672" s="544"/>
      <c r="K672" s="544"/>
      <c r="L672" s="544"/>
      <c r="M672" s="544"/>
      <c r="N672" s="544"/>
      <c r="O672" s="544"/>
      <c r="P672" s="544"/>
      <c r="Q672" s="544"/>
    </row>
    <row r="673" spans="1:17" x14ac:dyDescent="0.15">
      <c r="A673" s="544"/>
      <c r="B673" s="544"/>
      <c r="C673" s="544"/>
      <c r="D673" s="544"/>
      <c r="E673" s="544"/>
      <c r="F673" s="544"/>
      <c r="G673" s="544"/>
      <c r="H673" s="544"/>
      <c r="I673" s="544"/>
      <c r="J673" s="544"/>
      <c r="K673" s="544"/>
      <c r="L673" s="544"/>
      <c r="M673" s="544"/>
      <c r="N673" s="544"/>
      <c r="O673" s="544"/>
      <c r="P673" s="544"/>
      <c r="Q673" s="544"/>
    </row>
    <row r="674" spans="1:17" x14ac:dyDescent="0.15">
      <c r="A674" s="544"/>
      <c r="B674" s="544"/>
      <c r="C674" s="544"/>
      <c r="D674" s="544"/>
      <c r="E674" s="544"/>
      <c r="F674" s="544"/>
      <c r="G674" s="544"/>
      <c r="H674" s="544"/>
      <c r="I674" s="544"/>
      <c r="J674" s="544"/>
      <c r="K674" s="544"/>
      <c r="L674" s="544"/>
      <c r="M674" s="544"/>
      <c r="N674" s="544"/>
      <c r="O674" s="544"/>
      <c r="P674" s="544"/>
      <c r="Q674" s="544"/>
    </row>
    <row r="675" spans="1:17" x14ac:dyDescent="0.15">
      <c r="A675" s="544"/>
      <c r="B675" s="544"/>
      <c r="C675" s="544"/>
      <c r="D675" s="544"/>
      <c r="E675" s="544"/>
      <c r="F675" s="544"/>
      <c r="G675" s="544"/>
      <c r="H675" s="544"/>
      <c r="I675" s="544"/>
      <c r="J675" s="544"/>
      <c r="K675" s="544"/>
      <c r="L675" s="544"/>
      <c r="M675" s="544"/>
      <c r="N675" s="544"/>
      <c r="O675" s="544"/>
      <c r="P675" s="544"/>
      <c r="Q675" s="544"/>
    </row>
    <row r="676" spans="1:17" x14ac:dyDescent="0.15">
      <c r="A676" s="544"/>
      <c r="B676" s="544"/>
      <c r="C676" s="544"/>
      <c r="D676" s="544"/>
      <c r="E676" s="544"/>
      <c r="F676" s="544"/>
      <c r="G676" s="544"/>
      <c r="H676" s="544"/>
      <c r="I676" s="544"/>
      <c r="J676" s="544"/>
      <c r="K676" s="544"/>
      <c r="L676" s="544"/>
      <c r="M676" s="544"/>
      <c r="N676" s="544"/>
      <c r="O676" s="544"/>
      <c r="P676" s="544"/>
      <c r="Q676" s="544"/>
    </row>
    <row r="677" spans="1:17" x14ac:dyDescent="0.15">
      <c r="A677" s="544"/>
      <c r="B677" s="544"/>
      <c r="C677" s="544"/>
      <c r="D677" s="544"/>
      <c r="E677" s="544"/>
      <c r="F677" s="544"/>
      <c r="G677" s="544"/>
      <c r="H677" s="544"/>
      <c r="I677" s="544"/>
      <c r="J677" s="544"/>
      <c r="K677" s="544"/>
      <c r="L677" s="544"/>
      <c r="M677" s="544"/>
      <c r="N677" s="544"/>
      <c r="O677" s="544"/>
      <c r="P677" s="544"/>
      <c r="Q677" s="544"/>
    </row>
    <row r="678" spans="1:17" x14ac:dyDescent="0.15">
      <c r="A678" s="544"/>
      <c r="B678" s="544"/>
      <c r="C678" s="544"/>
      <c r="D678" s="544"/>
      <c r="E678" s="544"/>
      <c r="F678" s="544"/>
      <c r="G678" s="544"/>
      <c r="H678" s="544"/>
      <c r="I678" s="544"/>
      <c r="J678" s="544"/>
      <c r="K678" s="544"/>
      <c r="L678" s="544"/>
      <c r="M678" s="544"/>
      <c r="N678" s="544"/>
      <c r="O678" s="544"/>
      <c r="P678" s="544"/>
      <c r="Q678" s="544"/>
    </row>
    <row r="679" spans="1:17" x14ac:dyDescent="0.15">
      <c r="A679" s="544"/>
      <c r="B679" s="544"/>
      <c r="C679" s="544"/>
      <c r="D679" s="544"/>
      <c r="E679" s="544"/>
      <c r="F679" s="544"/>
      <c r="G679" s="544"/>
      <c r="H679" s="544"/>
      <c r="I679" s="544"/>
      <c r="J679" s="544"/>
      <c r="K679" s="544"/>
      <c r="L679" s="544"/>
      <c r="M679" s="544"/>
      <c r="N679" s="544"/>
      <c r="O679" s="544"/>
      <c r="P679" s="544"/>
      <c r="Q679" s="544"/>
    </row>
    <row r="680" spans="1:17" x14ac:dyDescent="0.15">
      <c r="A680" s="544"/>
      <c r="B680" s="544"/>
      <c r="C680" s="544"/>
      <c r="D680" s="544"/>
      <c r="E680" s="544"/>
      <c r="F680" s="544"/>
      <c r="G680" s="544"/>
      <c r="H680" s="544"/>
      <c r="I680" s="544"/>
      <c r="J680" s="544"/>
      <c r="K680" s="544"/>
      <c r="L680" s="544"/>
      <c r="M680" s="544"/>
      <c r="N680" s="544"/>
      <c r="O680" s="544"/>
      <c r="P680" s="544"/>
      <c r="Q680" s="544"/>
    </row>
    <row r="681" spans="1:17" x14ac:dyDescent="0.15">
      <c r="A681" s="544"/>
      <c r="B681" s="544"/>
      <c r="C681" s="544"/>
      <c r="D681" s="544"/>
      <c r="E681" s="544"/>
      <c r="F681" s="544"/>
      <c r="G681" s="544"/>
      <c r="H681" s="544"/>
      <c r="I681" s="544"/>
      <c r="J681" s="544"/>
      <c r="K681" s="544"/>
      <c r="L681" s="544"/>
      <c r="M681" s="544"/>
      <c r="N681" s="544"/>
      <c r="O681" s="544"/>
      <c r="P681" s="544"/>
      <c r="Q681" s="544"/>
    </row>
    <row r="682" spans="1:17" x14ac:dyDescent="0.15">
      <c r="A682" s="544"/>
      <c r="B682" s="544"/>
      <c r="C682" s="544"/>
      <c r="D682" s="544"/>
      <c r="E682" s="544"/>
      <c r="F682" s="544"/>
      <c r="G682" s="544"/>
      <c r="H682" s="544"/>
      <c r="I682" s="544"/>
      <c r="J682" s="544"/>
      <c r="K682" s="544"/>
      <c r="L682" s="544"/>
      <c r="M682" s="544"/>
      <c r="N682" s="544"/>
      <c r="O682" s="544"/>
      <c r="P682" s="544"/>
      <c r="Q682" s="544"/>
    </row>
    <row r="683" spans="1:17" x14ac:dyDescent="0.15">
      <c r="A683" s="544"/>
      <c r="B683" s="544"/>
      <c r="C683" s="544"/>
      <c r="D683" s="544"/>
      <c r="E683" s="544"/>
      <c r="F683" s="544"/>
      <c r="G683" s="544"/>
      <c r="H683" s="544"/>
      <c r="I683" s="544"/>
      <c r="J683" s="544"/>
      <c r="K683" s="544"/>
      <c r="L683" s="544"/>
      <c r="M683" s="544"/>
      <c r="N683" s="544"/>
      <c r="O683" s="544"/>
      <c r="P683" s="544"/>
      <c r="Q683" s="544"/>
    </row>
    <row r="684" spans="1:17" x14ac:dyDescent="0.15">
      <c r="A684" s="544"/>
      <c r="B684" s="544"/>
      <c r="C684" s="544"/>
      <c r="D684" s="544"/>
      <c r="E684" s="544"/>
      <c r="F684" s="544"/>
      <c r="G684" s="544"/>
      <c r="H684" s="544"/>
      <c r="I684" s="544"/>
      <c r="J684" s="544"/>
      <c r="K684" s="544"/>
      <c r="L684" s="544"/>
      <c r="M684" s="544"/>
      <c r="N684" s="544"/>
      <c r="O684" s="544"/>
      <c r="P684" s="544"/>
      <c r="Q684" s="544"/>
    </row>
    <row r="685" spans="1:17" x14ac:dyDescent="0.15">
      <c r="A685" s="544"/>
      <c r="B685" s="544"/>
      <c r="C685" s="544"/>
      <c r="D685" s="544"/>
      <c r="E685" s="544"/>
      <c r="F685" s="544"/>
      <c r="G685" s="544"/>
      <c r="H685" s="544"/>
      <c r="I685" s="544"/>
      <c r="J685" s="544"/>
      <c r="K685" s="544"/>
      <c r="L685" s="544"/>
      <c r="M685" s="544"/>
      <c r="N685" s="544"/>
      <c r="O685" s="544"/>
      <c r="P685" s="544"/>
      <c r="Q685" s="544"/>
    </row>
    <row r="686" spans="1:17" x14ac:dyDescent="0.15">
      <c r="A686" s="544"/>
      <c r="B686" s="544"/>
      <c r="C686" s="544"/>
      <c r="D686" s="544"/>
      <c r="E686" s="544"/>
      <c r="F686" s="544"/>
      <c r="G686" s="544"/>
      <c r="H686" s="544"/>
      <c r="I686" s="544"/>
      <c r="J686" s="544"/>
      <c r="K686" s="544"/>
      <c r="L686" s="544"/>
      <c r="M686" s="544"/>
      <c r="N686" s="544"/>
      <c r="O686" s="544"/>
      <c r="P686" s="544"/>
      <c r="Q686" s="544"/>
    </row>
    <row r="687" spans="1:17" x14ac:dyDescent="0.15">
      <c r="A687" s="544"/>
      <c r="B687" s="544"/>
      <c r="C687" s="544"/>
      <c r="D687" s="544"/>
      <c r="E687" s="544"/>
      <c r="F687" s="544"/>
      <c r="G687" s="544"/>
      <c r="H687" s="544"/>
      <c r="I687" s="544"/>
      <c r="J687" s="544"/>
      <c r="K687" s="544"/>
      <c r="L687" s="544"/>
      <c r="M687" s="544"/>
      <c r="N687" s="544"/>
      <c r="O687" s="544"/>
      <c r="P687" s="544"/>
      <c r="Q687" s="544"/>
    </row>
    <row r="688" spans="1:17" x14ac:dyDescent="0.15">
      <c r="A688" s="544"/>
      <c r="B688" s="544"/>
      <c r="C688" s="544"/>
      <c r="D688" s="544"/>
      <c r="E688" s="544"/>
      <c r="F688" s="544"/>
      <c r="G688" s="544"/>
      <c r="H688" s="544"/>
      <c r="I688" s="544"/>
      <c r="J688" s="544"/>
      <c r="K688" s="544"/>
      <c r="L688" s="544"/>
      <c r="M688" s="544"/>
      <c r="N688" s="544"/>
      <c r="O688" s="544"/>
      <c r="P688" s="544"/>
      <c r="Q688" s="544"/>
    </row>
    <row r="689" spans="1:17" x14ac:dyDescent="0.15">
      <c r="A689" s="544"/>
      <c r="B689" s="544"/>
      <c r="C689" s="544"/>
      <c r="D689" s="544"/>
      <c r="E689" s="544"/>
      <c r="F689" s="544"/>
      <c r="G689" s="544"/>
      <c r="H689" s="544"/>
      <c r="I689" s="544"/>
      <c r="J689" s="544"/>
      <c r="K689" s="544"/>
      <c r="L689" s="544"/>
      <c r="M689" s="544"/>
      <c r="N689" s="544"/>
      <c r="O689" s="544"/>
      <c r="P689" s="544"/>
      <c r="Q689" s="544"/>
    </row>
    <row r="690" spans="1:17" x14ac:dyDescent="0.15">
      <c r="A690" s="544"/>
      <c r="B690" s="544"/>
      <c r="C690" s="544"/>
      <c r="D690" s="544"/>
      <c r="E690" s="544"/>
      <c r="F690" s="544"/>
      <c r="G690" s="544"/>
      <c r="H690" s="544"/>
      <c r="I690" s="544"/>
      <c r="J690" s="544"/>
      <c r="K690" s="544"/>
      <c r="L690" s="544"/>
      <c r="M690" s="544"/>
      <c r="N690" s="544"/>
      <c r="O690" s="544"/>
      <c r="P690" s="544"/>
      <c r="Q690" s="544"/>
    </row>
    <row r="691" spans="1:17" x14ac:dyDescent="0.15">
      <c r="A691" s="544"/>
      <c r="B691" s="544"/>
      <c r="C691" s="544"/>
      <c r="D691" s="544"/>
      <c r="E691" s="544"/>
      <c r="F691" s="544"/>
      <c r="G691" s="544"/>
      <c r="H691" s="544"/>
      <c r="I691" s="544"/>
      <c r="J691" s="544"/>
      <c r="K691" s="544"/>
      <c r="L691" s="544"/>
      <c r="M691" s="544"/>
      <c r="N691" s="544"/>
      <c r="O691" s="544"/>
      <c r="P691" s="544"/>
      <c r="Q691" s="544"/>
    </row>
    <row r="692" spans="1:17" x14ac:dyDescent="0.15">
      <c r="A692" s="544"/>
      <c r="B692" s="544"/>
      <c r="C692" s="544"/>
      <c r="D692" s="544"/>
      <c r="E692" s="544"/>
      <c r="F692" s="544"/>
      <c r="G692" s="544"/>
      <c r="H692" s="544"/>
      <c r="I692" s="544"/>
      <c r="J692" s="544"/>
      <c r="K692" s="544"/>
      <c r="L692" s="544"/>
      <c r="M692" s="544"/>
      <c r="N692" s="544"/>
      <c r="O692" s="544"/>
      <c r="P692" s="544"/>
      <c r="Q692" s="544"/>
    </row>
    <row r="693" spans="1:17" x14ac:dyDescent="0.15">
      <c r="A693" s="544"/>
      <c r="B693" s="544"/>
      <c r="C693" s="544"/>
      <c r="D693" s="544"/>
      <c r="E693" s="544"/>
      <c r="F693" s="544"/>
      <c r="G693" s="544"/>
      <c r="H693" s="544"/>
      <c r="I693" s="544"/>
      <c r="J693" s="544"/>
      <c r="K693" s="544"/>
      <c r="L693" s="544"/>
      <c r="M693" s="544"/>
      <c r="N693" s="544"/>
      <c r="O693" s="544"/>
      <c r="P693" s="544"/>
      <c r="Q693" s="544"/>
    </row>
    <row r="694" spans="1:17" x14ac:dyDescent="0.15">
      <c r="A694" s="544"/>
      <c r="B694" s="544"/>
      <c r="C694" s="544"/>
      <c r="D694" s="544"/>
      <c r="E694" s="544"/>
      <c r="F694" s="544"/>
      <c r="G694" s="544"/>
      <c r="H694" s="544"/>
      <c r="I694" s="544"/>
      <c r="J694" s="544"/>
      <c r="K694" s="544"/>
      <c r="L694" s="544"/>
      <c r="M694" s="544"/>
      <c r="N694" s="544"/>
      <c r="O694" s="544"/>
      <c r="P694" s="544"/>
      <c r="Q694" s="544"/>
    </row>
    <row r="695" spans="1:17" x14ac:dyDescent="0.15">
      <c r="A695" s="544"/>
      <c r="B695" s="544"/>
      <c r="C695" s="544"/>
      <c r="D695" s="544"/>
      <c r="E695" s="544"/>
      <c r="F695" s="544"/>
      <c r="G695" s="544"/>
      <c r="H695" s="544"/>
      <c r="I695" s="544"/>
      <c r="J695" s="544"/>
      <c r="K695" s="544"/>
      <c r="L695" s="544"/>
      <c r="M695" s="544"/>
      <c r="N695" s="544"/>
      <c r="O695" s="544"/>
      <c r="P695" s="544"/>
      <c r="Q695" s="544"/>
    </row>
    <row r="696" spans="1:17" x14ac:dyDescent="0.15">
      <c r="A696" s="544"/>
      <c r="B696" s="544"/>
      <c r="C696" s="544"/>
      <c r="D696" s="544"/>
      <c r="E696" s="544"/>
      <c r="F696" s="544"/>
      <c r="G696" s="544"/>
      <c r="H696" s="544"/>
      <c r="I696" s="544"/>
      <c r="J696" s="544"/>
      <c r="K696" s="544"/>
      <c r="L696" s="544"/>
      <c r="M696" s="544"/>
      <c r="N696" s="544"/>
      <c r="O696" s="544"/>
      <c r="P696" s="544"/>
      <c r="Q696" s="544"/>
    </row>
    <row r="697" spans="1:17" x14ac:dyDescent="0.15">
      <c r="A697" s="544"/>
      <c r="B697" s="544"/>
      <c r="C697" s="544"/>
      <c r="D697" s="544"/>
      <c r="E697" s="544"/>
      <c r="F697" s="544"/>
      <c r="G697" s="544"/>
      <c r="H697" s="544"/>
      <c r="I697" s="544"/>
      <c r="J697" s="544"/>
      <c r="K697" s="544"/>
      <c r="L697" s="544"/>
      <c r="M697" s="544"/>
      <c r="N697" s="544"/>
      <c r="O697" s="544"/>
      <c r="P697" s="544"/>
      <c r="Q697" s="544"/>
    </row>
    <row r="698" spans="1:17" x14ac:dyDescent="0.15">
      <c r="A698" s="544"/>
      <c r="B698" s="544"/>
      <c r="C698" s="544"/>
      <c r="D698" s="544"/>
      <c r="E698" s="544"/>
      <c r="F698" s="544"/>
      <c r="G698" s="544"/>
      <c r="H698" s="544"/>
      <c r="I698" s="544"/>
      <c r="J698" s="544"/>
      <c r="K698" s="544"/>
      <c r="L698" s="544"/>
      <c r="M698" s="544"/>
      <c r="N698" s="544"/>
      <c r="O698" s="544"/>
      <c r="P698" s="544"/>
      <c r="Q698" s="544"/>
    </row>
    <row r="699" spans="1:17" x14ac:dyDescent="0.15">
      <c r="A699" s="544"/>
      <c r="B699" s="544"/>
      <c r="C699" s="544"/>
      <c r="D699" s="544"/>
      <c r="E699" s="544"/>
      <c r="F699" s="544"/>
      <c r="G699" s="544"/>
      <c r="H699" s="544"/>
      <c r="I699" s="544"/>
      <c r="J699" s="544"/>
      <c r="K699" s="544"/>
      <c r="L699" s="544"/>
      <c r="M699" s="544"/>
      <c r="N699" s="544"/>
      <c r="O699" s="544"/>
      <c r="P699" s="544"/>
      <c r="Q699" s="544"/>
    </row>
    <row r="700" spans="1:17" x14ac:dyDescent="0.15">
      <c r="A700" s="544"/>
      <c r="B700" s="544"/>
      <c r="C700" s="544"/>
      <c r="D700" s="544"/>
      <c r="E700" s="544"/>
      <c r="F700" s="544"/>
      <c r="G700" s="544"/>
      <c r="H700" s="544"/>
      <c r="I700" s="544"/>
      <c r="J700" s="544"/>
      <c r="K700" s="544"/>
      <c r="L700" s="544"/>
      <c r="M700" s="544"/>
      <c r="N700" s="544"/>
      <c r="O700" s="544"/>
      <c r="P700" s="544"/>
      <c r="Q700" s="544"/>
    </row>
    <row r="701" spans="1:17" x14ac:dyDescent="0.15">
      <c r="A701" s="544"/>
      <c r="B701" s="544"/>
      <c r="C701" s="544"/>
      <c r="D701" s="544"/>
      <c r="E701" s="544"/>
      <c r="F701" s="544"/>
      <c r="G701" s="544"/>
      <c r="H701" s="544"/>
      <c r="I701" s="544"/>
      <c r="J701" s="544"/>
      <c r="K701" s="544"/>
      <c r="L701" s="544"/>
      <c r="M701" s="544"/>
      <c r="N701" s="544"/>
      <c r="O701" s="544"/>
      <c r="P701" s="544"/>
      <c r="Q701" s="544"/>
    </row>
    <row r="702" spans="1:17" x14ac:dyDescent="0.15">
      <c r="A702" s="544"/>
      <c r="B702" s="544"/>
      <c r="C702" s="544"/>
      <c r="D702" s="544"/>
      <c r="E702" s="544"/>
      <c r="F702" s="544"/>
      <c r="G702" s="544"/>
      <c r="H702" s="544"/>
      <c r="I702" s="544"/>
      <c r="J702" s="544"/>
      <c r="K702" s="544"/>
      <c r="L702" s="544"/>
      <c r="M702" s="544"/>
      <c r="N702" s="544"/>
      <c r="O702" s="544"/>
      <c r="P702" s="544"/>
      <c r="Q702" s="544"/>
    </row>
    <row r="703" spans="1:17" x14ac:dyDescent="0.15">
      <c r="A703" s="544"/>
      <c r="B703" s="544"/>
      <c r="C703" s="544"/>
      <c r="D703" s="544"/>
      <c r="E703" s="544"/>
      <c r="F703" s="544"/>
      <c r="G703" s="544"/>
      <c r="H703" s="544"/>
      <c r="I703" s="544"/>
      <c r="J703" s="544"/>
      <c r="K703" s="544"/>
      <c r="L703" s="544"/>
      <c r="M703" s="544"/>
      <c r="N703" s="544"/>
      <c r="O703" s="544"/>
      <c r="P703" s="544"/>
      <c r="Q703" s="544"/>
    </row>
    <row r="704" spans="1:17" x14ac:dyDescent="0.15">
      <c r="A704" s="544"/>
      <c r="B704" s="544"/>
      <c r="C704" s="544"/>
      <c r="D704" s="544"/>
      <c r="E704" s="544"/>
      <c r="F704" s="544"/>
      <c r="G704" s="544"/>
      <c r="H704" s="544"/>
      <c r="I704" s="544"/>
      <c r="J704" s="544"/>
      <c r="K704" s="544"/>
      <c r="L704" s="544"/>
      <c r="M704" s="544"/>
      <c r="N704" s="544"/>
      <c r="O704" s="544"/>
      <c r="P704" s="544"/>
      <c r="Q704" s="544"/>
    </row>
    <row r="705" spans="1:17" x14ac:dyDescent="0.15">
      <c r="A705" s="544"/>
      <c r="B705" s="544"/>
      <c r="C705" s="544"/>
      <c r="D705" s="544"/>
      <c r="E705" s="544"/>
      <c r="F705" s="544"/>
      <c r="G705" s="544"/>
      <c r="H705" s="544"/>
      <c r="I705" s="544"/>
      <c r="J705" s="544"/>
      <c r="K705" s="544"/>
      <c r="L705" s="544"/>
      <c r="M705" s="544"/>
      <c r="N705" s="544"/>
      <c r="O705" s="544"/>
      <c r="P705" s="544"/>
      <c r="Q705" s="544"/>
    </row>
    <row r="706" spans="1:17" x14ac:dyDescent="0.15">
      <c r="A706" s="544"/>
      <c r="B706" s="544"/>
      <c r="C706" s="544"/>
      <c r="D706" s="544"/>
      <c r="E706" s="544"/>
      <c r="F706" s="544"/>
      <c r="G706" s="544"/>
      <c r="H706" s="544"/>
      <c r="I706" s="544"/>
      <c r="J706" s="544"/>
      <c r="K706" s="544"/>
      <c r="L706" s="544"/>
      <c r="M706" s="544"/>
      <c r="N706" s="544"/>
      <c r="O706" s="544"/>
      <c r="P706" s="544"/>
      <c r="Q706" s="544"/>
    </row>
    <row r="707" spans="1:17" x14ac:dyDescent="0.15">
      <c r="A707" s="544"/>
      <c r="B707" s="544"/>
      <c r="C707" s="544"/>
      <c r="D707" s="544"/>
      <c r="E707" s="544"/>
      <c r="F707" s="544"/>
      <c r="G707" s="544"/>
      <c r="H707" s="544"/>
      <c r="I707" s="544"/>
      <c r="J707" s="544"/>
      <c r="K707" s="544"/>
      <c r="L707" s="544"/>
      <c r="M707" s="544"/>
      <c r="N707" s="544"/>
      <c r="O707" s="544"/>
      <c r="P707" s="544"/>
      <c r="Q707" s="544"/>
    </row>
    <row r="708" spans="1:17" x14ac:dyDescent="0.15">
      <c r="A708" s="544"/>
      <c r="B708" s="544"/>
      <c r="C708" s="544"/>
      <c r="D708" s="544"/>
      <c r="E708" s="544"/>
      <c r="F708" s="544"/>
      <c r="G708" s="544"/>
      <c r="H708" s="544"/>
      <c r="I708" s="544"/>
      <c r="J708" s="544"/>
      <c r="K708" s="544"/>
      <c r="L708" s="544"/>
      <c r="M708" s="544"/>
      <c r="N708" s="544"/>
      <c r="O708" s="544"/>
      <c r="P708" s="544"/>
      <c r="Q708" s="544"/>
    </row>
    <row r="709" spans="1:17" x14ac:dyDescent="0.15">
      <c r="A709" s="544"/>
      <c r="B709" s="544"/>
      <c r="C709" s="544"/>
      <c r="D709" s="544"/>
      <c r="E709" s="544"/>
      <c r="F709" s="544"/>
      <c r="G709" s="544"/>
      <c r="H709" s="544"/>
      <c r="I709" s="544"/>
      <c r="J709" s="544"/>
      <c r="K709" s="544"/>
      <c r="L709" s="544"/>
      <c r="M709" s="544"/>
      <c r="N709" s="544"/>
      <c r="O709" s="544"/>
      <c r="P709" s="544"/>
      <c r="Q709" s="544"/>
    </row>
    <row r="710" spans="1:17" x14ac:dyDescent="0.15">
      <c r="A710" s="544"/>
      <c r="B710" s="544"/>
      <c r="C710" s="544"/>
      <c r="D710" s="544"/>
      <c r="E710" s="544"/>
      <c r="F710" s="544"/>
      <c r="G710" s="544"/>
      <c r="H710" s="544"/>
      <c r="I710" s="544"/>
      <c r="J710" s="544"/>
      <c r="K710" s="544"/>
      <c r="L710" s="544"/>
      <c r="M710" s="544"/>
      <c r="N710" s="544"/>
      <c r="O710" s="544"/>
      <c r="P710" s="544"/>
      <c r="Q710" s="544"/>
    </row>
    <row r="711" spans="1:17" x14ac:dyDescent="0.15">
      <c r="A711" s="544"/>
      <c r="B711" s="544"/>
      <c r="C711" s="544"/>
      <c r="D711" s="544"/>
      <c r="E711" s="544"/>
      <c r="F711" s="544"/>
      <c r="G711" s="544"/>
      <c r="H711" s="544"/>
      <c r="I711" s="544"/>
      <c r="J711" s="544"/>
      <c r="K711" s="544"/>
      <c r="L711" s="544"/>
      <c r="M711" s="544"/>
      <c r="N711" s="544"/>
      <c r="O711" s="544"/>
      <c r="P711" s="544"/>
      <c r="Q711" s="544"/>
    </row>
    <row r="712" spans="1:17" x14ac:dyDescent="0.15">
      <c r="A712" s="544"/>
      <c r="B712" s="544"/>
      <c r="C712" s="544"/>
      <c r="D712" s="544"/>
      <c r="E712" s="544"/>
      <c r="F712" s="544"/>
      <c r="G712" s="544"/>
      <c r="H712" s="544"/>
      <c r="I712" s="544"/>
      <c r="J712" s="544"/>
      <c r="K712" s="544"/>
      <c r="L712" s="544"/>
      <c r="M712" s="544"/>
      <c r="N712" s="544"/>
      <c r="O712" s="544"/>
      <c r="P712" s="544"/>
      <c r="Q712" s="544"/>
    </row>
    <row r="713" spans="1:17" x14ac:dyDescent="0.15">
      <c r="A713" s="544"/>
      <c r="B713" s="544"/>
      <c r="C713" s="544"/>
      <c r="D713" s="544"/>
      <c r="E713" s="544"/>
      <c r="F713" s="544"/>
      <c r="G713" s="544"/>
      <c r="H713" s="544"/>
      <c r="I713" s="544"/>
      <c r="J713" s="544"/>
      <c r="K713" s="544"/>
      <c r="L713" s="544"/>
      <c r="M713" s="544"/>
      <c r="N713" s="544"/>
      <c r="O713" s="544"/>
      <c r="P713" s="544"/>
      <c r="Q713" s="544"/>
    </row>
    <row r="714" spans="1:17" x14ac:dyDescent="0.15">
      <c r="A714" s="544"/>
      <c r="B714" s="544"/>
      <c r="C714" s="544"/>
      <c r="D714" s="544"/>
      <c r="E714" s="544"/>
      <c r="F714" s="544"/>
      <c r="G714" s="544"/>
      <c r="H714" s="544"/>
      <c r="I714" s="544"/>
      <c r="J714" s="544"/>
      <c r="K714" s="544"/>
      <c r="L714" s="544"/>
      <c r="M714" s="544"/>
      <c r="N714" s="544"/>
      <c r="O714" s="544"/>
      <c r="P714" s="544"/>
      <c r="Q714" s="544"/>
    </row>
    <row r="715" spans="1:17" x14ac:dyDescent="0.15">
      <c r="A715" s="544"/>
      <c r="B715" s="544"/>
      <c r="C715" s="544"/>
      <c r="D715" s="544"/>
      <c r="E715" s="544"/>
      <c r="F715" s="544"/>
      <c r="G715" s="544"/>
      <c r="H715" s="544"/>
      <c r="I715" s="544"/>
      <c r="J715" s="544"/>
      <c r="K715" s="544"/>
      <c r="L715" s="544"/>
      <c r="M715" s="544"/>
      <c r="N715" s="544"/>
      <c r="O715" s="544"/>
      <c r="P715" s="544"/>
      <c r="Q715" s="544"/>
    </row>
    <row r="716" spans="1:17" x14ac:dyDescent="0.15">
      <c r="A716" s="544"/>
      <c r="B716" s="544"/>
      <c r="C716" s="544"/>
      <c r="D716" s="544"/>
      <c r="E716" s="544"/>
      <c r="F716" s="544"/>
      <c r="G716" s="544"/>
      <c r="H716" s="544"/>
      <c r="I716" s="544"/>
      <c r="J716" s="544"/>
      <c r="K716" s="544"/>
      <c r="L716" s="544"/>
      <c r="M716" s="544"/>
      <c r="N716" s="544"/>
      <c r="O716" s="544"/>
      <c r="P716" s="544"/>
      <c r="Q716" s="544"/>
    </row>
    <row r="717" spans="1:17" x14ac:dyDescent="0.15">
      <c r="A717" s="544"/>
      <c r="B717" s="544"/>
      <c r="C717" s="544"/>
      <c r="D717" s="544"/>
      <c r="E717" s="544"/>
      <c r="F717" s="544"/>
      <c r="G717" s="544"/>
      <c r="H717" s="544"/>
      <c r="I717" s="544"/>
      <c r="J717" s="544"/>
      <c r="K717" s="544"/>
      <c r="L717" s="544"/>
      <c r="M717" s="544"/>
      <c r="N717" s="544"/>
      <c r="O717" s="544"/>
      <c r="P717" s="544"/>
      <c r="Q717" s="544"/>
    </row>
    <row r="718" spans="1:17" x14ac:dyDescent="0.15">
      <c r="A718" s="544"/>
      <c r="B718" s="544"/>
      <c r="C718" s="544"/>
      <c r="D718" s="544"/>
      <c r="E718" s="544"/>
      <c r="F718" s="544"/>
      <c r="G718" s="544"/>
      <c r="H718" s="544"/>
      <c r="I718" s="544"/>
      <c r="J718" s="544"/>
      <c r="K718" s="544"/>
      <c r="L718" s="544"/>
      <c r="M718" s="544"/>
      <c r="N718" s="544"/>
      <c r="O718" s="544"/>
      <c r="P718" s="544"/>
      <c r="Q718" s="544"/>
    </row>
    <row r="719" spans="1:17" x14ac:dyDescent="0.15">
      <c r="A719" s="544"/>
      <c r="B719" s="544"/>
      <c r="C719" s="544"/>
      <c r="D719" s="544"/>
      <c r="E719" s="544"/>
      <c r="F719" s="544"/>
      <c r="G719" s="544"/>
      <c r="H719" s="544"/>
      <c r="I719" s="544"/>
      <c r="J719" s="544"/>
      <c r="K719" s="544"/>
      <c r="L719" s="544"/>
      <c r="M719" s="544"/>
      <c r="N719" s="544"/>
      <c r="O719" s="544"/>
      <c r="P719" s="544"/>
      <c r="Q719" s="544"/>
    </row>
    <row r="720" spans="1:17" x14ac:dyDescent="0.15">
      <c r="A720" s="544"/>
      <c r="B720" s="544"/>
      <c r="C720" s="544"/>
      <c r="D720" s="544"/>
      <c r="E720" s="544"/>
      <c r="F720" s="544"/>
      <c r="G720" s="544"/>
      <c r="H720" s="544"/>
      <c r="I720" s="544"/>
      <c r="J720" s="544"/>
      <c r="K720" s="544"/>
      <c r="L720" s="544"/>
      <c r="M720" s="544"/>
      <c r="N720" s="544"/>
      <c r="O720" s="544"/>
      <c r="P720" s="544"/>
      <c r="Q720" s="544"/>
    </row>
    <row r="721" spans="1:17" x14ac:dyDescent="0.15">
      <c r="A721" s="544"/>
      <c r="B721" s="544"/>
      <c r="C721" s="544"/>
      <c r="D721" s="544"/>
      <c r="E721" s="544"/>
      <c r="F721" s="544"/>
      <c r="G721" s="544"/>
      <c r="H721" s="544"/>
      <c r="I721" s="544"/>
      <c r="J721" s="544"/>
      <c r="K721" s="544"/>
      <c r="L721" s="544"/>
      <c r="M721" s="544"/>
      <c r="N721" s="544"/>
      <c r="O721" s="544"/>
      <c r="P721" s="544"/>
      <c r="Q721" s="544"/>
    </row>
    <row r="722" spans="1:17" x14ac:dyDescent="0.15">
      <c r="A722" s="544"/>
      <c r="B722" s="544"/>
      <c r="C722" s="544"/>
      <c r="D722" s="544"/>
      <c r="E722" s="544"/>
      <c r="F722" s="544"/>
      <c r="G722" s="544"/>
      <c r="H722" s="544"/>
      <c r="I722" s="544"/>
      <c r="J722" s="544"/>
      <c r="K722" s="544"/>
      <c r="L722" s="544"/>
      <c r="M722" s="544"/>
      <c r="N722" s="544"/>
      <c r="O722" s="544"/>
      <c r="P722" s="544"/>
      <c r="Q722" s="544"/>
    </row>
    <row r="723" spans="1:17" x14ac:dyDescent="0.15">
      <c r="A723" s="544"/>
      <c r="B723" s="544"/>
      <c r="C723" s="544"/>
      <c r="D723" s="544"/>
      <c r="E723" s="544"/>
      <c r="F723" s="544"/>
      <c r="G723" s="544"/>
      <c r="H723" s="544"/>
      <c r="I723" s="544"/>
      <c r="J723" s="544"/>
      <c r="K723" s="544"/>
      <c r="L723" s="544"/>
      <c r="M723" s="544"/>
      <c r="N723" s="544"/>
      <c r="O723" s="544"/>
      <c r="P723" s="544"/>
      <c r="Q723" s="544"/>
    </row>
    <row r="724" spans="1:17" x14ac:dyDescent="0.15">
      <c r="A724" s="544"/>
      <c r="B724" s="544"/>
      <c r="C724" s="544"/>
      <c r="D724" s="544"/>
      <c r="E724" s="544"/>
      <c r="F724" s="544"/>
      <c r="G724" s="544"/>
      <c r="H724" s="544"/>
      <c r="I724" s="544"/>
      <c r="J724" s="544"/>
      <c r="K724" s="544"/>
      <c r="L724" s="544"/>
      <c r="M724" s="544"/>
      <c r="N724" s="544"/>
      <c r="O724" s="544"/>
      <c r="P724" s="544"/>
      <c r="Q724" s="544"/>
    </row>
    <row r="725" spans="1:17" x14ac:dyDescent="0.15">
      <c r="A725" s="544"/>
      <c r="B725" s="544"/>
      <c r="C725" s="544"/>
      <c r="D725" s="544"/>
      <c r="E725" s="544"/>
      <c r="F725" s="544"/>
      <c r="G725" s="544"/>
      <c r="H725" s="544"/>
      <c r="I725" s="544"/>
      <c r="J725" s="544"/>
      <c r="K725" s="544"/>
      <c r="L725" s="544"/>
      <c r="M725" s="544"/>
      <c r="N725" s="544"/>
      <c r="O725" s="544"/>
      <c r="P725" s="544"/>
      <c r="Q725" s="544"/>
    </row>
    <row r="726" spans="1:17" x14ac:dyDescent="0.15">
      <c r="A726" s="544"/>
      <c r="B726" s="544"/>
      <c r="C726" s="544"/>
      <c r="D726" s="544"/>
      <c r="E726" s="544"/>
      <c r="F726" s="544"/>
      <c r="G726" s="544"/>
      <c r="H726" s="544"/>
      <c r="I726" s="544"/>
      <c r="J726" s="544"/>
      <c r="K726" s="544"/>
      <c r="L726" s="544"/>
      <c r="M726" s="544"/>
      <c r="N726" s="544"/>
      <c r="O726" s="544"/>
      <c r="P726" s="544"/>
      <c r="Q726" s="544"/>
    </row>
    <row r="727" spans="1:17" x14ac:dyDescent="0.15">
      <c r="A727" s="544"/>
      <c r="B727" s="544"/>
      <c r="C727" s="544"/>
      <c r="D727" s="544"/>
      <c r="E727" s="544"/>
      <c r="F727" s="544"/>
      <c r="G727" s="544"/>
      <c r="H727" s="544"/>
      <c r="I727" s="544"/>
      <c r="J727" s="544"/>
      <c r="K727" s="544"/>
      <c r="L727" s="544"/>
      <c r="M727" s="544"/>
      <c r="N727" s="544"/>
      <c r="O727" s="544"/>
      <c r="P727" s="544"/>
      <c r="Q727" s="544"/>
    </row>
    <row r="728" spans="1:17" x14ac:dyDescent="0.15">
      <c r="A728" s="544"/>
      <c r="B728" s="544"/>
      <c r="C728" s="544"/>
      <c r="D728" s="544"/>
      <c r="E728" s="544"/>
      <c r="F728" s="544"/>
      <c r="G728" s="544"/>
      <c r="H728" s="544"/>
      <c r="I728" s="544"/>
      <c r="J728" s="544"/>
      <c r="K728" s="544"/>
      <c r="L728" s="544"/>
      <c r="M728" s="544"/>
      <c r="N728" s="544"/>
      <c r="O728" s="544"/>
      <c r="P728" s="544"/>
      <c r="Q728" s="544"/>
    </row>
    <row r="729" spans="1:17" x14ac:dyDescent="0.15">
      <c r="A729" s="544"/>
      <c r="B729" s="544"/>
      <c r="C729" s="544"/>
      <c r="D729" s="544"/>
      <c r="E729" s="544"/>
      <c r="F729" s="544"/>
      <c r="G729" s="544"/>
      <c r="H729" s="544"/>
      <c r="I729" s="544"/>
      <c r="J729" s="544"/>
      <c r="K729" s="544"/>
      <c r="L729" s="544"/>
      <c r="M729" s="544"/>
      <c r="N729" s="544"/>
      <c r="O729" s="544"/>
      <c r="P729" s="544"/>
      <c r="Q729" s="544"/>
    </row>
    <row r="730" spans="1:17" x14ac:dyDescent="0.15">
      <c r="A730" s="544"/>
      <c r="B730" s="544"/>
      <c r="C730" s="544"/>
      <c r="D730" s="544"/>
      <c r="E730" s="544"/>
      <c r="F730" s="544"/>
      <c r="G730" s="544"/>
      <c r="H730" s="544"/>
      <c r="I730" s="544"/>
      <c r="J730" s="544"/>
      <c r="K730" s="544"/>
      <c r="L730" s="544"/>
      <c r="M730" s="544"/>
      <c r="N730" s="544"/>
      <c r="O730" s="544"/>
      <c r="P730" s="544"/>
      <c r="Q730" s="544"/>
    </row>
    <row r="731" spans="1:17" x14ac:dyDescent="0.15">
      <c r="A731" s="544"/>
      <c r="B731" s="544"/>
      <c r="C731" s="544"/>
      <c r="D731" s="544"/>
      <c r="E731" s="544"/>
      <c r="F731" s="544"/>
      <c r="G731" s="544"/>
      <c r="H731" s="544"/>
      <c r="I731" s="544"/>
      <c r="J731" s="544"/>
      <c r="K731" s="544"/>
      <c r="L731" s="544"/>
      <c r="M731" s="544"/>
      <c r="N731" s="544"/>
      <c r="O731" s="544"/>
      <c r="P731" s="544"/>
      <c r="Q731" s="544"/>
    </row>
    <row r="732" spans="1:17" x14ac:dyDescent="0.15">
      <c r="A732" s="544"/>
      <c r="B732" s="544"/>
      <c r="C732" s="544"/>
      <c r="D732" s="544"/>
      <c r="E732" s="544"/>
      <c r="F732" s="544"/>
      <c r="G732" s="544"/>
      <c r="H732" s="544"/>
      <c r="I732" s="544"/>
      <c r="J732" s="544"/>
      <c r="K732" s="544"/>
      <c r="L732" s="544"/>
      <c r="M732" s="544"/>
      <c r="N732" s="544"/>
      <c r="O732" s="544"/>
      <c r="P732" s="544"/>
      <c r="Q732" s="544"/>
    </row>
    <row r="733" spans="1:17" x14ac:dyDescent="0.15">
      <c r="A733" s="544"/>
      <c r="B733" s="544"/>
      <c r="C733" s="544"/>
      <c r="D733" s="544"/>
      <c r="E733" s="544"/>
      <c r="F733" s="544"/>
      <c r="G733" s="544"/>
      <c r="H733" s="544"/>
      <c r="I733" s="544"/>
      <c r="J733" s="544"/>
      <c r="K733" s="544"/>
      <c r="L733" s="544"/>
      <c r="M733" s="544"/>
      <c r="N733" s="544"/>
      <c r="O733" s="544"/>
      <c r="P733" s="544"/>
      <c r="Q733" s="544"/>
    </row>
    <row r="734" spans="1:17" x14ac:dyDescent="0.15">
      <c r="A734" s="544"/>
      <c r="B734" s="544"/>
      <c r="C734" s="544"/>
      <c r="D734" s="544"/>
      <c r="E734" s="544"/>
      <c r="F734" s="544"/>
      <c r="G734" s="544"/>
      <c r="H734" s="544"/>
      <c r="I734" s="544"/>
      <c r="J734" s="544"/>
      <c r="K734" s="544"/>
      <c r="L734" s="544"/>
      <c r="M734" s="544"/>
      <c r="N734" s="544"/>
      <c r="O734" s="544"/>
      <c r="P734" s="544"/>
      <c r="Q734" s="544"/>
    </row>
    <row r="735" spans="1:17" x14ac:dyDescent="0.15">
      <c r="A735" s="544"/>
      <c r="B735" s="544"/>
      <c r="C735" s="544"/>
      <c r="D735" s="544"/>
      <c r="E735" s="544"/>
      <c r="F735" s="544"/>
      <c r="G735" s="544"/>
      <c r="H735" s="544"/>
      <c r="I735" s="544"/>
      <c r="J735" s="544"/>
      <c r="K735" s="544"/>
      <c r="L735" s="544"/>
      <c r="M735" s="544"/>
      <c r="N735" s="544"/>
      <c r="O735" s="544"/>
      <c r="P735" s="544"/>
      <c r="Q735" s="544"/>
    </row>
    <row r="736" spans="1:17" x14ac:dyDescent="0.15">
      <c r="A736" s="544"/>
      <c r="B736" s="544"/>
      <c r="C736" s="544"/>
      <c r="D736" s="544"/>
      <c r="E736" s="544"/>
      <c r="F736" s="544"/>
      <c r="G736" s="544"/>
      <c r="H736" s="544"/>
      <c r="I736" s="544"/>
      <c r="J736" s="544"/>
      <c r="K736" s="544"/>
      <c r="L736" s="544"/>
      <c r="M736" s="544"/>
      <c r="N736" s="544"/>
      <c r="O736" s="544"/>
      <c r="P736" s="544"/>
      <c r="Q736" s="544"/>
    </row>
    <row r="737" spans="1:17" x14ac:dyDescent="0.15">
      <c r="A737" s="544"/>
      <c r="B737" s="544"/>
      <c r="C737" s="544"/>
      <c r="D737" s="544"/>
      <c r="E737" s="544"/>
      <c r="F737" s="544"/>
      <c r="G737" s="544"/>
      <c r="H737" s="544"/>
      <c r="I737" s="544"/>
      <c r="J737" s="544"/>
      <c r="K737" s="544"/>
      <c r="L737" s="544"/>
      <c r="M737" s="544"/>
      <c r="N737" s="544"/>
      <c r="O737" s="544"/>
      <c r="P737" s="544"/>
      <c r="Q737" s="544"/>
    </row>
    <row r="738" spans="1:17" x14ac:dyDescent="0.15">
      <c r="A738" s="544"/>
      <c r="B738" s="544"/>
      <c r="C738" s="544"/>
      <c r="D738" s="544"/>
      <c r="E738" s="544"/>
      <c r="F738" s="544"/>
      <c r="G738" s="544"/>
      <c r="H738" s="544"/>
      <c r="I738" s="544"/>
      <c r="J738" s="544"/>
      <c r="K738" s="544"/>
      <c r="L738" s="544"/>
      <c r="M738" s="544"/>
      <c r="N738" s="544"/>
      <c r="O738" s="544"/>
      <c r="P738" s="544"/>
      <c r="Q738" s="544"/>
    </row>
    <row r="739" spans="1:17" x14ac:dyDescent="0.15">
      <c r="A739" s="544"/>
      <c r="B739" s="544"/>
      <c r="C739" s="544"/>
      <c r="D739" s="544"/>
      <c r="E739" s="544"/>
      <c r="F739" s="544"/>
      <c r="G739" s="544"/>
      <c r="H739" s="544"/>
      <c r="I739" s="544"/>
      <c r="J739" s="544"/>
      <c r="K739" s="544"/>
      <c r="L739" s="544"/>
      <c r="M739" s="544"/>
      <c r="N739" s="544"/>
      <c r="O739" s="544"/>
      <c r="P739" s="544"/>
      <c r="Q739" s="544"/>
    </row>
    <row r="740" spans="1:17" x14ac:dyDescent="0.15">
      <c r="A740" s="544"/>
      <c r="B740" s="544"/>
      <c r="C740" s="544"/>
      <c r="D740" s="544"/>
      <c r="E740" s="544"/>
      <c r="F740" s="544"/>
      <c r="G740" s="544"/>
      <c r="H740" s="544"/>
      <c r="I740" s="544"/>
      <c r="J740" s="544"/>
      <c r="K740" s="544"/>
      <c r="L740" s="544"/>
      <c r="M740" s="544"/>
      <c r="N740" s="544"/>
      <c r="O740" s="544"/>
      <c r="P740" s="544"/>
      <c r="Q740" s="544"/>
    </row>
    <row r="741" spans="1:17" x14ac:dyDescent="0.15">
      <c r="A741" s="544"/>
      <c r="B741" s="544"/>
      <c r="C741" s="544"/>
      <c r="D741" s="544"/>
      <c r="E741" s="544"/>
      <c r="F741" s="544"/>
      <c r="G741" s="544"/>
      <c r="H741" s="544"/>
      <c r="I741" s="544"/>
      <c r="J741" s="544"/>
      <c r="K741" s="544"/>
      <c r="L741" s="544"/>
      <c r="M741" s="544"/>
      <c r="N741" s="544"/>
      <c r="O741" s="544"/>
      <c r="P741" s="544"/>
      <c r="Q741" s="544"/>
    </row>
    <row r="742" spans="1:17" x14ac:dyDescent="0.15">
      <c r="A742" s="544"/>
      <c r="B742" s="544"/>
      <c r="C742" s="544"/>
      <c r="D742" s="544"/>
      <c r="E742" s="544"/>
      <c r="F742" s="544"/>
      <c r="G742" s="544"/>
      <c r="H742" s="544"/>
      <c r="I742" s="544"/>
      <c r="J742" s="544"/>
      <c r="K742" s="544"/>
      <c r="L742" s="544"/>
      <c r="M742" s="544"/>
      <c r="N742" s="544"/>
      <c r="O742" s="544"/>
      <c r="P742" s="544"/>
      <c r="Q742" s="544"/>
    </row>
    <row r="743" spans="1:17" x14ac:dyDescent="0.15">
      <c r="A743" s="544"/>
      <c r="B743" s="544"/>
      <c r="C743" s="544"/>
      <c r="D743" s="544"/>
      <c r="E743" s="544"/>
      <c r="F743" s="544"/>
      <c r="G743" s="544"/>
      <c r="H743" s="544"/>
      <c r="I743" s="544"/>
      <c r="J743" s="544"/>
      <c r="K743" s="544"/>
      <c r="L743" s="544"/>
      <c r="M743" s="544"/>
      <c r="N743" s="544"/>
      <c r="O743" s="544"/>
      <c r="P743" s="544"/>
      <c r="Q743" s="544"/>
    </row>
    <row r="744" spans="1:17" x14ac:dyDescent="0.15">
      <c r="A744" s="544"/>
      <c r="B744" s="544"/>
      <c r="C744" s="544"/>
      <c r="D744" s="544"/>
      <c r="E744" s="544"/>
      <c r="F744" s="544"/>
      <c r="G744" s="544"/>
      <c r="H744" s="544"/>
      <c r="I744" s="544"/>
      <c r="J744" s="544"/>
      <c r="K744" s="544"/>
      <c r="L744" s="544"/>
      <c r="M744" s="544"/>
      <c r="N744" s="544"/>
      <c r="O744" s="544"/>
      <c r="P744" s="544"/>
      <c r="Q744" s="544"/>
    </row>
    <row r="745" spans="1:17" x14ac:dyDescent="0.15">
      <c r="A745" s="544"/>
      <c r="B745" s="544"/>
      <c r="C745" s="544"/>
      <c r="D745" s="544"/>
      <c r="E745" s="544"/>
      <c r="F745" s="544"/>
      <c r="G745" s="544"/>
      <c r="H745" s="544"/>
      <c r="I745" s="544"/>
      <c r="J745" s="544"/>
      <c r="K745" s="544"/>
      <c r="L745" s="544"/>
      <c r="M745" s="544"/>
      <c r="N745" s="544"/>
      <c r="O745" s="544"/>
      <c r="P745" s="544"/>
      <c r="Q745" s="544"/>
    </row>
    <row r="746" spans="1:17" x14ac:dyDescent="0.15">
      <c r="A746" s="544"/>
      <c r="B746" s="544"/>
      <c r="C746" s="544"/>
      <c r="D746" s="544"/>
      <c r="E746" s="544"/>
      <c r="F746" s="544"/>
      <c r="G746" s="544"/>
      <c r="H746" s="544"/>
      <c r="I746" s="544"/>
      <c r="J746" s="544"/>
      <c r="K746" s="544"/>
      <c r="L746" s="544"/>
      <c r="M746" s="544"/>
      <c r="N746" s="544"/>
      <c r="O746" s="544"/>
      <c r="P746" s="544"/>
      <c r="Q746" s="544"/>
    </row>
    <row r="747" spans="1:17" x14ac:dyDescent="0.15">
      <c r="A747" s="544"/>
      <c r="B747" s="544"/>
      <c r="C747" s="544"/>
      <c r="D747" s="544"/>
      <c r="E747" s="544"/>
      <c r="F747" s="544"/>
      <c r="G747" s="544"/>
      <c r="H747" s="544"/>
      <c r="I747" s="544"/>
      <c r="J747" s="544"/>
      <c r="K747" s="544"/>
      <c r="L747" s="544"/>
      <c r="M747" s="544"/>
      <c r="N747" s="544"/>
      <c r="O747" s="544"/>
      <c r="P747" s="544"/>
      <c r="Q747" s="544"/>
    </row>
    <row r="748" spans="1:17" x14ac:dyDescent="0.15">
      <c r="A748" s="544"/>
      <c r="B748" s="544"/>
      <c r="C748" s="544"/>
      <c r="D748" s="544"/>
      <c r="E748" s="544"/>
      <c r="F748" s="544"/>
      <c r="G748" s="544"/>
      <c r="H748" s="544"/>
      <c r="I748" s="544"/>
      <c r="J748" s="544"/>
      <c r="K748" s="544"/>
      <c r="L748" s="544"/>
      <c r="M748" s="544"/>
      <c r="N748" s="544"/>
      <c r="O748" s="544"/>
      <c r="P748" s="544"/>
      <c r="Q748" s="544"/>
    </row>
    <row r="749" spans="1:17" x14ac:dyDescent="0.15">
      <c r="A749" s="544"/>
      <c r="B749" s="544"/>
      <c r="C749" s="544"/>
      <c r="D749" s="544"/>
      <c r="E749" s="544"/>
      <c r="F749" s="544"/>
      <c r="G749" s="544"/>
      <c r="H749" s="544"/>
      <c r="I749" s="544"/>
      <c r="J749" s="544"/>
      <c r="K749" s="544"/>
      <c r="L749" s="544"/>
      <c r="M749" s="544"/>
      <c r="N749" s="544"/>
      <c r="O749" s="544"/>
      <c r="P749" s="544"/>
      <c r="Q749" s="544"/>
    </row>
    <row r="750" spans="1:17" x14ac:dyDescent="0.15">
      <c r="A750" s="544"/>
      <c r="B750" s="544"/>
      <c r="C750" s="544"/>
      <c r="D750" s="544"/>
      <c r="E750" s="544"/>
      <c r="F750" s="544"/>
      <c r="G750" s="544"/>
      <c r="H750" s="544"/>
      <c r="I750" s="544"/>
      <c r="J750" s="544"/>
      <c r="K750" s="544"/>
      <c r="L750" s="544"/>
      <c r="M750" s="544"/>
      <c r="N750" s="544"/>
      <c r="O750" s="544"/>
      <c r="P750" s="544"/>
      <c r="Q750" s="544"/>
    </row>
    <row r="751" spans="1:17" x14ac:dyDescent="0.15">
      <c r="A751" s="544"/>
      <c r="B751" s="544"/>
      <c r="C751" s="544"/>
      <c r="D751" s="544"/>
      <c r="E751" s="544"/>
      <c r="F751" s="544"/>
      <c r="G751" s="544"/>
      <c r="H751" s="544"/>
      <c r="I751" s="544"/>
      <c r="J751" s="544"/>
      <c r="K751" s="544"/>
      <c r="L751" s="544"/>
      <c r="M751" s="544"/>
      <c r="N751" s="544"/>
      <c r="O751" s="544"/>
      <c r="P751" s="544"/>
      <c r="Q751" s="544"/>
    </row>
    <row r="752" spans="1:17" x14ac:dyDescent="0.15">
      <c r="A752" s="544"/>
      <c r="B752" s="544"/>
      <c r="C752" s="544"/>
      <c r="D752" s="544"/>
      <c r="E752" s="544"/>
      <c r="F752" s="544"/>
      <c r="G752" s="544"/>
      <c r="H752" s="544"/>
      <c r="I752" s="544"/>
      <c r="J752" s="544"/>
      <c r="K752" s="544"/>
      <c r="L752" s="544"/>
      <c r="M752" s="544"/>
      <c r="N752" s="544"/>
      <c r="O752" s="544"/>
      <c r="P752" s="544"/>
      <c r="Q752" s="544"/>
    </row>
    <row r="753" spans="1:17" x14ac:dyDescent="0.15">
      <c r="A753" s="544"/>
      <c r="B753" s="544"/>
      <c r="C753" s="544"/>
      <c r="D753" s="544"/>
      <c r="E753" s="544"/>
      <c r="F753" s="544"/>
      <c r="G753" s="544"/>
      <c r="H753" s="544"/>
      <c r="I753" s="544"/>
      <c r="J753" s="544"/>
      <c r="K753" s="544"/>
      <c r="L753" s="544"/>
      <c r="M753" s="544"/>
      <c r="N753" s="544"/>
      <c r="O753" s="544"/>
      <c r="P753" s="544"/>
      <c r="Q753" s="544"/>
    </row>
    <row r="754" spans="1:17" x14ac:dyDescent="0.15">
      <c r="A754" s="544"/>
      <c r="B754" s="544"/>
      <c r="C754" s="544"/>
      <c r="D754" s="544"/>
      <c r="E754" s="544"/>
      <c r="F754" s="544"/>
      <c r="G754" s="544"/>
      <c r="H754" s="544"/>
      <c r="I754" s="544"/>
      <c r="J754" s="544"/>
      <c r="K754" s="544"/>
      <c r="L754" s="544"/>
      <c r="M754" s="544"/>
      <c r="N754" s="544"/>
      <c r="O754" s="544"/>
      <c r="P754" s="544"/>
      <c r="Q754" s="544"/>
    </row>
    <row r="755" spans="1:17" x14ac:dyDescent="0.15">
      <c r="A755" s="544"/>
      <c r="B755" s="544"/>
      <c r="C755" s="544"/>
      <c r="D755" s="544"/>
      <c r="E755" s="544"/>
      <c r="F755" s="544"/>
      <c r="G755" s="544"/>
      <c r="H755" s="544"/>
      <c r="I755" s="544"/>
      <c r="J755" s="544"/>
      <c r="K755" s="544"/>
      <c r="L755" s="544"/>
      <c r="M755" s="544"/>
      <c r="N755" s="544"/>
      <c r="O755" s="544"/>
      <c r="P755" s="544"/>
      <c r="Q755" s="544"/>
    </row>
    <row r="756" spans="1:17" x14ac:dyDescent="0.15">
      <c r="A756" s="544"/>
      <c r="B756" s="544"/>
      <c r="C756" s="544"/>
      <c r="D756" s="544"/>
      <c r="E756" s="544"/>
      <c r="F756" s="544"/>
      <c r="G756" s="544"/>
      <c r="H756" s="544"/>
      <c r="I756" s="544"/>
      <c r="J756" s="544"/>
      <c r="K756" s="544"/>
      <c r="L756" s="544"/>
      <c r="M756" s="544"/>
      <c r="N756" s="544"/>
      <c r="O756" s="544"/>
      <c r="P756" s="544"/>
      <c r="Q756" s="544"/>
    </row>
    <row r="757" spans="1:17" x14ac:dyDescent="0.15">
      <c r="A757" s="544"/>
      <c r="B757" s="544"/>
      <c r="C757" s="544"/>
      <c r="D757" s="544"/>
      <c r="E757" s="544"/>
      <c r="F757" s="544"/>
      <c r="G757" s="544"/>
      <c r="H757" s="544"/>
      <c r="I757" s="544"/>
      <c r="J757" s="544"/>
      <c r="K757" s="544"/>
      <c r="L757" s="544"/>
      <c r="M757" s="544"/>
      <c r="N757" s="544"/>
      <c r="O757" s="544"/>
      <c r="P757" s="544"/>
      <c r="Q757" s="544"/>
    </row>
    <row r="758" spans="1:17" x14ac:dyDescent="0.15">
      <c r="A758" s="544"/>
      <c r="B758" s="544"/>
      <c r="C758" s="544"/>
      <c r="D758" s="544"/>
      <c r="E758" s="544"/>
      <c r="F758" s="544"/>
      <c r="G758" s="544"/>
      <c r="H758" s="544"/>
      <c r="I758" s="544"/>
      <c r="J758" s="544"/>
      <c r="K758" s="544"/>
      <c r="L758" s="544"/>
      <c r="M758" s="544"/>
      <c r="N758" s="544"/>
      <c r="O758" s="544"/>
      <c r="P758" s="544"/>
      <c r="Q758" s="544"/>
    </row>
    <row r="759" spans="1:17" x14ac:dyDescent="0.15">
      <c r="A759" s="544"/>
      <c r="B759" s="544"/>
      <c r="C759" s="544"/>
      <c r="D759" s="544"/>
      <c r="E759" s="544"/>
      <c r="F759" s="544"/>
      <c r="G759" s="544"/>
      <c r="H759" s="544"/>
      <c r="I759" s="544"/>
      <c r="J759" s="544"/>
      <c r="K759" s="544"/>
      <c r="L759" s="544"/>
      <c r="M759" s="544"/>
      <c r="N759" s="544"/>
      <c r="O759" s="544"/>
      <c r="P759" s="544"/>
      <c r="Q759" s="544"/>
    </row>
    <row r="760" spans="1:17" x14ac:dyDescent="0.15">
      <c r="A760" s="544"/>
      <c r="B760" s="544"/>
      <c r="C760" s="544"/>
      <c r="D760" s="544"/>
      <c r="E760" s="544"/>
      <c r="F760" s="544"/>
      <c r="G760" s="544"/>
      <c r="H760" s="544"/>
      <c r="I760" s="544"/>
      <c r="J760" s="544"/>
      <c r="K760" s="544"/>
      <c r="L760" s="544"/>
      <c r="M760" s="544"/>
      <c r="N760" s="544"/>
      <c r="O760" s="544"/>
      <c r="P760" s="544"/>
      <c r="Q760" s="544"/>
    </row>
    <row r="761" spans="1:17" x14ac:dyDescent="0.15">
      <c r="A761" s="544"/>
      <c r="B761" s="544"/>
      <c r="C761" s="544"/>
      <c r="D761" s="544"/>
      <c r="E761" s="544"/>
      <c r="F761" s="544"/>
      <c r="G761" s="544"/>
      <c r="H761" s="544"/>
      <c r="I761" s="544"/>
      <c r="J761" s="544"/>
      <c r="K761" s="544"/>
      <c r="L761" s="544"/>
      <c r="M761" s="544"/>
      <c r="N761" s="544"/>
      <c r="O761" s="544"/>
      <c r="P761" s="544"/>
      <c r="Q761" s="544"/>
    </row>
    <row r="762" spans="1:17" x14ac:dyDescent="0.15">
      <c r="A762" s="544"/>
      <c r="B762" s="544"/>
      <c r="C762" s="544"/>
      <c r="D762" s="544"/>
      <c r="E762" s="544"/>
      <c r="F762" s="544"/>
      <c r="G762" s="544"/>
      <c r="H762" s="544"/>
      <c r="I762" s="544"/>
      <c r="J762" s="544"/>
      <c r="K762" s="544"/>
      <c r="L762" s="544"/>
      <c r="M762" s="544"/>
      <c r="N762" s="544"/>
      <c r="O762" s="544"/>
      <c r="P762" s="544"/>
      <c r="Q762" s="544"/>
    </row>
    <row r="763" spans="1:17" x14ac:dyDescent="0.15">
      <c r="A763" s="544"/>
      <c r="B763" s="544"/>
      <c r="C763" s="544"/>
      <c r="D763" s="544"/>
      <c r="E763" s="544"/>
      <c r="F763" s="544"/>
      <c r="G763" s="544"/>
      <c r="H763" s="544"/>
      <c r="I763" s="544"/>
      <c r="J763" s="544"/>
      <c r="K763" s="544"/>
      <c r="L763" s="544"/>
      <c r="M763" s="544"/>
      <c r="N763" s="544"/>
      <c r="O763" s="544"/>
      <c r="P763" s="544"/>
      <c r="Q763" s="544"/>
    </row>
    <row r="764" spans="1:17" x14ac:dyDescent="0.15">
      <c r="A764" s="544"/>
      <c r="B764" s="544"/>
      <c r="C764" s="544"/>
      <c r="D764" s="544"/>
      <c r="E764" s="544"/>
      <c r="F764" s="544"/>
      <c r="G764" s="544"/>
      <c r="H764" s="544"/>
      <c r="I764" s="544"/>
      <c r="J764" s="544"/>
      <c r="K764" s="544"/>
      <c r="L764" s="544"/>
      <c r="M764" s="544"/>
      <c r="N764" s="544"/>
      <c r="O764" s="544"/>
      <c r="P764" s="544"/>
      <c r="Q764" s="544"/>
    </row>
    <row r="765" spans="1:17" x14ac:dyDescent="0.15">
      <c r="A765" s="544"/>
      <c r="B765" s="544"/>
      <c r="C765" s="544"/>
      <c r="D765" s="544"/>
      <c r="E765" s="544"/>
      <c r="F765" s="544"/>
      <c r="G765" s="544"/>
      <c r="H765" s="544"/>
      <c r="I765" s="544"/>
      <c r="J765" s="544"/>
      <c r="K765" s="544"/>
      <c r="L765" s="544"/>
      <c r="M765" s="544"/>
      <c r="N765" s="544"/>
      <c r="O765" s="544"/>
      <c r="P765" s="544"/>
      <c r="Q765" s="544"/>
    </row>
    <row r="766" spans="1:17" x14ac:dyDescent="0.15">
      <c r="A766" s="544"/>
      <c r="B766" s="544"/>
      <c r="C766" s="544"/>
      <c r="D766" s="544"/>
      <c r="E766" s="544"/>
      <c r="F766" s="544"/>
      <c r="G766" s="544"/>
      <c r="H766" s="544"/>
      <c r="I766" s="544"/>
      <c r="J766" s="544"/>
      <c r="K766" s="544"/>
      <c r="L766" s="544"/>
      <c r="M766" s="544"/>
      <c r="N766" s="544"/>
      <c r="O766" s="544"/>
      <c r="P766" s="544"/>
      <c r="Q766" s="544"/>
    </row>
    <row r="767" spans="1:17" x14ac:dyDescent="0.15">
      <c r="A767" s="544"/>
      <c r="B767" s="544"/>
      <c r="C767" s="544"/>
      <c r="D767" s="544"/>
      <c r="E767" s="544"/>
      <c r="F767" s="544"/>
      <c r="G767" s="544"/>
      <c r="H767" s="544"/>
      <c r="I767" s="544"/>
      <c r="J767" s="544"/>
      <c r="K767" s="544"/>
      <c r="L767" s="544"/>
      <c r="M767" s="544"/>
      <c r="N767" s="544"/>
      <c r="O767" s="544"/>
      <c r="P767" s="544"/>
      <c r="Q767" s="544"/>
    </row>
    <row r="768" spans="1:17" x14ac:dyDescent="0.15">
      <c r="A768" s="544"/>
      <c r="B768" s="544"/>
      <c r="C768" s="544"/>
      <c r="D768" s="544"/>
      <c r="E768" s="544"/>
      <c r="F768" s="544"/>
      <c r="G768" s="544"/>
      <c r="H768" s="544"/>
      <c r="I768" s="544"/>
      <c r="J768" s="544"/>
      <c r="K768" s="544"/>
      <c r="L768" s="544"/>
      <c r="M768" s="544"/>
      <c r="N768" s="544"/>
      <c r="O768" s="544"/>
      <c r="P768" s="544"/>
      <c r="Q768" s="544"/>
    </row>
    <row r="769" spans="1:17" x14ac:dyDescent="0.15">
      <c r="A769" s="544"/>
      <c r="B769" s="544"/>
      <c r="C769" s="544"/>
      <c r="D769" s="544"/>
      <c r="E769" s="544"/>
      <c r="F769" s="544"/>
      <c r="G769" s="544"/>
      <c r="H769" s="544"/>
      <c r="I769" s="544"/>
      <c r="J769" s="544"/>
      <c r="K769" s="544"/>
      <c r="L769" s="544"/>
      <c r="M769" s="544"/>
      <c r="N769" s="544"/>
      <c r="O769" s="544"/>
      <c r="P769" s="544"/>
      <c r="Q769" s="544"/>
    </row>
    <row r="770" spans="1:17" x14ac:dyDescent="0.15">
      <c r="A770" s="544"/>
      <c r="B770" s="544"/>
      <c r="C770" s="544"/>
      <c r="D770" s="544"/>
      <c r="E770" s="544"/>
      <c r="F770" s="544"/>
      <c r="G770" s="544"/>
      <c r="H770" s="544"/>
      <c r="I770" s="544"/>
      <c r="J770" s="544"/>
      <c r="K770" s="544"/>
      <c r="L770" s="544"/>
      <c r="M770" s="544"/>
      <c r="N770" s="544"/>
      <c r="O770" s="544"/>
      <c r="P770" s="544"/>
      <c r="Q770" s="544"/>
    </row>
    <row r="771" spans="1:17" x14ac:dyDescent="0.15">
      <c r="A771" s="544"/>
      <c r="B771" s="544"/>
      <c r="C771" s="544"/>
      <c r="D771" s="544"/>
      <c r="E771" s="544"/>
      <c r="F771" s="544"/>
      <c r="G771" s="544"/>
      <c r="H771" s="544"/>
      <c r="I771" s="544"/>
      <c r="J771" s="544"/>
      <c r="K771" s="544"/>
      <c r="L771" s="544"/>
      <c r="M771" s="544"/>
      <c r="N771" s="544"/>
      <c r="O771" s="544"/>
      <c r="P771" s="544"/>
      <c r="Q771" s="544"/>
    </row>
    <row r="772" spans="1:17" x14ac:dyDescent="0.15">
      <c r="A772" s="544"/>
      <c r="B772" s="544"/>
      <c r="C772" s="544"/>
      <c r="D772" s="544"/>
      <c r="E772" s="544"/>
      <c r="F772" s="544"/>
      <c r="G772" s="544"/>
      <c r="H772" s="544"/>
      <c r="I772" s="544"/>
      <c r="J772" s="544"/>
      <c r="K772" s="544"/>
      <c r="L772" s="544"/>
      <c r="M772" s="544"/>
      <c r="N772" s="544"/>
      <c r="O772" s="544"/>
      <c r="P772" s="544"/>
      <c r="Q772" s="544"/>
    </row>
    <row r="773" spans="1:17" x14ac:dyDescent="0.15">
      <c r="A773" s="544"/>
      <c r="B773" s="544"/>
      <c r="C773" s="544"/>
      <c r="D773" s="544"/>
      <c r="E773" s="544"/>
      <c r="F773" s="544"/>
      <c r="G773" s="544"/>
      <c r="H773" s="544"/>
      <c r="I773" s="544"/>
      <c r="J773" s="544"/>
      <c r="K773" s="544"/>
      <c r="L773" s="544"/>
      <c r="M773" s="544"/>
      <c r="N773" s="544"/>
      <c r="O773" s="544"/>
      <c r="P773" s="544"/>
      <c r="Q773" s="544"/>
    </row>
    <row r="774" spans="1:17" x14ac:dyDescent="0.15">
      <c r="A774" s="544"/>
      <c r="B774" s="544"/>
      <c r="C774" s="544"/>
      <c r="D774" s="544"/>
      <c r="E774" s="544"/>
      <c r="F774" s="544"/>
      <c r="G774" s="544"/>
      <c r="H774" s="544"/>
      <c r="I774" s="544"/>
      <c r="J774" s="544"/>
      <c r="K774" s="544"/>
      <c r="L774" s="544"/>
      <c r="M774" s="544"/>
      <c r="N774" s="544"/>
      <c r="O774" s="544"/>
      <c r="P774" s="544"/>
      <c r="Q774" s="544"/>
    </row>
    <row r="775" spans="1:17" x14ac:dyDescent="0.15">
      <c r="A775" s="544"/>
      <c r="B775" s="544"/>
      <c r="C775" s="544"/>
      <c r="D775" s="544"/>
      <c r="E775" s="544"/>
      <c r="F775" s="544"/>
      <c r="G775" s="544"/>
      <c r="H775" s="544"/>
      <c r="I775" s="544"/>
      <c r="J775" s="544"/>
      <c r="K775" s="544"/>
      <c r="L775" s="544"/>
      <c r="M775" s="544"/>
      <c r="N775" s="544"/>
      <c r="O775" s="544"/>
      <c r="P775" s="544"/>
      <c r="Q775" s="544"/>
    </row>
    <row r="776" spans="1:17" x14ac:dyDescent="0.15">
      <c r="A776" s="544"/>
      <c r="B776" s="544"/>
      <c r="C776" s="544"/>
      <c r="D776" s="544"/>
      <c r="E776" s="544"/>
      <c r="F776" s="544"/>
      <c r="G776" s="544"/>
      <c r="H776" s="544"/>
      <c r="I776" s="544"/>
      <c r="J776" s="544"/>
      <c r="K776" s="544"/>
      <c r="L776" s="544"/>
      <c r="M776" s="544"/>
      <c r="N776" s="544"/>
      <c r="O776" s="544"/>
      <c r="P776" s="544"/>
      <c r="Q776" s="544"/>
    </row>
    <row r="777" spans="1:17" x14ac:dyDescent="0.15">
      <c r="A777" s="544"/>
      <c r="B777" s="544"/>
      <c r="C777" s="544"/>
      <c r="D777" s="544"/>
      <c r="E777" s="544"/>
      <c r="F777" s="544"/>
      <c r="G777" s="544"/>
      <c r="H777" s="544"/>
      <c r="I777" s="544"/>
      <c r="J777" s="544"/>
      <c r="K777" s="544"/>
      <c r="L777" s="544"/>
      <c r="M777" s="544"/>
      <c r="N777" s="544"/>
      <c r="O777" s="544"/>
      <c r="P777" s="544"/>
      <c r="Q777" s="544"/>
    </row>
    <row r="778" spans="1:17" x14ac:dyDescent="0.15">
      <c r="A778" s="544"/>
      <c r="B778" s="544"/>
      <c r="C778" s="544"/>
      <c r="D778" s="544"/>
      <c r="E778" s="544"/>
      <c r="F778" s="544"/>
      <c r="G778" s="544"/>
      <c r="H778" s="544"/>
      <c r="I778" s="544"/>
      <c r="J778" s="544"/>
      <c r="K778" s="544"/>
      <c r="L778" s="544"/>
      <c r="M778" s="544"/>
      <c r="N778" s="544"/>
      <c r="O778" s="544"/>
      <c r="P778" s="544"/>
      <c r="Q778" s="544"/>
    </row>
    <row r="779" spans="1:17" x14ac:dyDescent="0.15">
      <c r="A779" s="544"/>
      <c r="B779" s="544"/>
      <c r="C779" s="544"/>
      <c r="D779" s="544"/>
      <c r="E779" s="544"/>
      <c r="F779" s="544"/>
      <c r="G779" s="544"/>
      <c r="H779" s="544"/>
      <c r="I779" s="544"/>
      <c r="J779" s="544"/>
      <c r="K779" s="544"/>
      <c r="L779" s="544"/>
      <c r="M779" s="544"/>
      <c r="N779" s="544"/>
      <c r="O779" s="544"/>
      <c r="P779" s="544"/>
      <c r="Q779" s="544"/>
    </row>
    <row r="780" spans="1:17" x14ac:dyDescent="0.15">
      <c r="A780" s="544"/>
      <c r="B780" s="544"/>
      <c r="C780" s="544"/>
      <c r="D780" s="544"/>
      <c r="E780" s="544"/>
      <c r="F780" s="544"/>
      <c r="G780" s="544"/>
      <c r="H780" s="544"/>
      <c r="I780" s="544"/>
      <c r="J780" s="544"/>
      <c r="K780" s="544"/>
      <c r="L780" s="544"/>
      <c r="M780" s="544"/>
      <c r="N780" s="544"/>
      <c r="O780" s="544"/>
      <c r="P780" s="544"/>
      <c r="Q780" s="544"/>
    </row>
    <row r="781" spans="1:17" x14ac:dyDescent="0.15">
      <c r="A781" s="544"/>
      <c r="B781" s="544"/>
      <c r="C781" s="544"/>
      <c r="D781" s="544"/>
      <c r="E781" s="544"/>
      <c r="F781" s="544"/>
      <c r="G781" s="544"/>
      <c r="H781" s="544"/>
      <c r="I781" s="544"/>
      <c r="J781" s="544"/>
      <c r="K781" s="544"/>
      <c r="L781" s="544"/>
      <c r="M781" s="544"/>
      <c r="N781" s="544"/>
      <c r="O781" s="544"/>
      <c r="P781" s="544"/>
      <c r="Q781" s="544"/>
    </row>
    <row r="782" spans="1:17" x14ac:dyDescent="0.15">
      <c r="A782" s="544"/>
      <c r="B782" s="544"/>
      <c r="C782" s="544"/>
      <c r="D782" s="544"/>
      <c r="E782" s="544"/>
      <c r="F782" s="544"/>
      <c r="G782" s="544"/>
      <c r="H782" s="544"/>
      <c r="I782" s="544"/>
      <c r="J782" s="544"/>
      <c r="K782" s="544"/>
      <c r="L782" s="544"/>
      <c r="M782" s="544"/>
      <c r="N782" s="544"/>
      <c r="O782" s="544"/>
      <c r="P782" s="544"/>
      <c r="Q782" s="544"/>
    </row>
    <row r="783" spans="1:17" x14ac:dyDescent="0.15">
      <c r="A783" s="544"/>
      <c r="B783" s="544"/>
      <c r="C783" s="544"/>
      <c r="D783" s="544"/>
      <c r="E783" s="544"/>
      <c r="F783" s="544"/>
      <c r="G783" s="544"/>
      <c r="H783" s="544"/>
      <c r="I783" s="544"/>
      <c r="J783" s="544"/>
      <c r="K783" s="544"/>
      <c r="L783" s="544"/>
      <c r="M783" s="544"/>
      <c r="N783" s="544"/>
      <c r="O783" s="544"/>
      <c r="P783" s="544"/>
      <c r="Q783" s="544"/>
    </row>
    <row r="784" spans="1:17" x14ac:dyDescent="0.15">
      <c r="A784" s="544"/>
      <c r="B784" s="544"/>
      <c r="C784" s="544"/>
      <c r="D784" s="544"/>
      <c r="E784" s="544"/>
      <c r="F784" s="544"/>
      <c r="G784" s="544"/>
      <c r="H784" s="544"/>
      <c r="I784" s="544"/>
      <c r="J784" s="544"/>
      <c r="K784" s="544"/>
      <c r="L784" s="544"/>
      <c r="M784" s="544"/>
      <c r="N784" s="544"/>
      <c r="O784" s="544"/>
      <c r="P784" s="544"/>
      <c r="Q784" s="544"/>
    </row>
    <row r="785" spans="1:17" x14ac:dyDescent="0.15">
      <c r="A785" s="544"/>
      <c r="B785" s="544"/>
      <c r="C785" s="544"/>
      <c r="D785" s="544"/>
      <c r="E785" s="544"/>
      <c r="F785" s="544"/>
      <c r="G785" s="544"/>
      <c r="H785" s="544"/>
      <c r="I785" s="544"/>
      <c r="J785" s="544"/>
      <c r="K785" s="544"/>
      <c r="L785" s="544"/>
      <c r="M785" s="544"/>
      <c r="N785" s="544"/>
      <c r="O785" s="544"/>
      <c r="P785" s="544"/>
      <c r="Q785" s="544"/>
    </row>
    <row r="786" spans="1:17" x14ac:dyDescent="0.15">
      <c r="A786" s="544"/>
      <c r="B786" s="544"/>
      <c r="C786" s="544"/>
      <c r="D786" s="544"/>
      <c r="E786" s="544"/>
      <c r="F786" s="544"/>
      <c r="G786" s="544"/>
      <c r="H786" s="544"/>
      <c r="I786" s="544"/>
      <c r="J786" s="544"/>
      <c r="K786" s="544"/>
      <c r="L786" s="544"/>
      <c r="M786" s="544"/>
      <c r="N786" s="544"/>
      <c r="O786" s="544"/>
      <c r="P786" s="544"/>
      <c r="Q786" s="544"/>
    </row>
    <row r="787" spans="1:17" x14ac:dyDescent="0.15">
      <c r="A787" s="544"/>
      <c r="B787" s="544"/>
      <c r="C787" s="544"/>
      <c r="D787" s="544"/>
      <c r="E787" s="544"/>
      <c r="F787" s="544"/>
      <c r="G787" s="544"/>
      <c r="H787" s="544"/>
      <c r="I787" s="544"/>
      <c r="J787" s="544"/>
      <c r="K787" s="544"/>
      <c r="L787" s="544"/>
      <c r="M787" s="544"/>
      <c r="N787" s="544"/>
      <c r="O787" s="544"/>
      <c r="P787" s="544"/>
      <c r="Q787" s="544"/>
    </row>
    <row r="788" spans="1:17" x14ac:dyDescent="0.15">
      <c r="A788" s="544"/>
      <c r="B788" s="544"/>
      <c r="C788" s="544"/>
      <c r="D788" s="544"/>
      <c r="E788" s="544"/>
      <c r="F788" s="544"/>
      <c r="G788" s="544"/>
      <c r="H788" s="544"/>
      <c r="I788" s="544"/>
      <c r="J788" s="544"/>
      <c r="K788" s="544"/>
      <c r="L788" s="544"/>
      <c r="M788" s="544"/>
      <c r="N788" s="544"/>
      <c r="O788" s="544"/>
      <c r="P788" s="544"/>
      <c r="Q788" s="544"/>
    </row>
    <row r="789" spans="1:17" x14ac:dyDescent="0.15">
      <c r="A789" s="544"/>
      <c r="B789" s="544"/>
      <c r="C789" s="544"/>
      <c r="D789" s="544"/>
      <c r="E789" s="544"/>
      <c r="F789" s="544"/>
      <c r="G789" s="544"/>
      <c r="H789" s="544"/>
      <c r="I789" s="544"/>
      <c r="J789" s="544"/>
      <c r="K789" s="544"/>
      <c r="L789" s="544"/>
      <c r="M789" s="544"/>
      <c r="N789" s="544"/>
      <c r="O789" s="544"/>
      <c r="P789" s="544"/>
      <c r="Q789" s="544"/>
    </row>
    <row r="790" spans="1:17" x14ac:dyDescent="0.15">
      <c r="A790" s="544"/>
      <c r="B790" s="544"/>
      <c r="C790" s="544"/>
      <c r="D790" s="544"/>
      <c r="E790" s="544"/>
      <c r="F790" s="544"/>
      <c r="G790" s="544"/>
      <c r="H790" s="544"/>
      <c r="I790" s="544"/>
      <c r="J790" s="544"/>
      <c r="K790" s="544"/>
      <c r="L790" s="544"/>
      <c r="M790" s="544"/>
      <c r="N790" s="544"/>
      <c r="O790" s="544"/>
      <c r="P790" s="544"/>
      <c r="Q790" s="544"/>
    </row>
    <row r="791" spans="1:17" x14ac:dyDescent="0.15">
      <c r="A791" s="544"/>
      <c r="B791" s="544"/>
      <c r="C791" s="544"/>
      <c r="D791" s="544"/>
      <c r="E791" s="544"/>
      <c r="F791" s="544"/>
      <c r="G791" s="544"/>
      <c r="H791" s="544"/>
      <c r="I791" s="544"/>
      <c r="J791" s="544"/>
      <c r="K791" s="544"/>
      <c r="L791" s="544"/>
      <c r="M791" s="544"/>
      <c r="N791" s="544"/>
      <c r="O791" s="544"/>
      <c r="P791" s="544"/>
      <c r="Q791" s="544"/>
    </row>
    <row r="792" spans="1:17" x14ac:dyDescent="0.15">
      <c r="A792" s="544"/>
      <c r="B792" s="544"/>
      <c r="C792" s="544"/>
      <c r="D792" s="544"/>
      <c r="E792" s="544"/>
      <c r="F792" s="544"/>
      <c r="G792" s="544"/>
      <c r="H792" s="544"/>
      <c r="I792" s="544"/>
      <c r="J792" s="544"/>
      <c r="K792" s="544"/>
      <c r="L792" s="544"/>
      <c r="M792" s="544"/>
      <c r="N792" s="544"/>
      <c r="O792" s="544"/>
      <c r="P792" s="544"/>
      <c r="Q792" s="544"/>
    </row>
    <row r="793" spans="1:17" x14ac:dyDescent="0.15">
      <c r="A793" s="544"/>
      <c r="B793" s="544"/>
      <c r="C793" s="544"/>
      <c r="D793" s="544"/>
      <c r="E793" s="544"/>
      <c r="F793" s="544"/>
      <c r="G793" s="544"/>
      <c r="H793" s="544"/>
      <c r="I793" s="544"/>
      <c r="J793" s="544"/>
      <c r="K793" s="544"/>
      <c r="L793" s="544"/>
      <c r="M793" s="544"/>
      <c r="N793" s="544"/>
      <c r="O793" s="544"/>
      <c r="P793" s="544"/>
      <c r="Q793" s="544"/>
    </row>
    <row r="794" spans="1:17" x14ac:dyDescent="0.15">
      <c r="A794" s="544"/>
      <c r="B794" s="544"/>
      <c r="C794" s="544"/>
      <c r="D794" s="544"/>
      <c r="E794" s="544"/>
      <c r="F794" s="544"/>
      <c r="G794" s="544"/>
      <c r="H794" s="544"/>
      <c r="I794" s="544"/>
      <c r="J794" s="544"/>
      <c r="K794" s="544"/>
      <c r="L794" s="544"/>
      <c r="M794" s="544"/>
      <c r="N794" s="544"/>
      <c r="O794" s="544"/>
      <c r="P794" s="544"/>
      <c r="Q794" s="544"/>
    </row>
    <row r="795" spans="1:17" x14ac:dyDescent="0.15">
      <c r="A795" s="544"/>
      <c r="B795" s="544"/>
      <c r="C795" s="544"/>
      <c r="D795" s="544"/>
      <c r="E795" s="544"/>
      <c r="F795" s="544"/>
      <c r="G795" s="544"/>
      <c r="H795" s="544"/>
      <c r="I795" s="544"/>
      <c r="J795" s="544"/>
      <c r="K795" s="544"/>
      <c r="L795" s="544"/>
      <c r="M795" s="544"/>
      <c r="N795" s="544"/>
      <c r="O795" s="544"/>
      <c r="P795" s="544"/>
      <c r="Q795" s="544"/>
    </row>
    <row r="796" spans="1:17" x14ac:dyDescent="0.15">
      <c r="A796" s="544"/>
      <c r="B796" s="544"/>
      <c r="C796" s="544"/>
      <c r="D796" s="544"/>
      <c r="E796" s="544"/>
      <c r="F796" s="544"/>
      <c r="G796" s="544"/>
      <c r="H796" s="544"/>
      <c r="I796" s="544"/>
      <c r="J796" s="544"/>
      <c r="K796" s="544"/>
      <c r="L796" s="544"/>
      <c r="M796" s="544"/>
      <c r="N796" s="544"/>
      <c r="O796" s="544"/>
      <c r="P796" s="544"/>
      <c r="Q796" s="544"/>
    </row>
    <row r="797" spans="1:17" x14ac:dyDescent="0.15">
      <c r="A797" s="544"/>
      <c r="B797" s="544"/>
      <c r="C797" s="544"/>
      <c r="D797" s="544"/>
      <c r="E797" s="544"/>
      <c r="F797" s="544"/>
      <c r="G797" s="544"/>
      <c r="H797" s="544"/>
      <c r="I797" s="544"/>
      <c r="J797" s="544"/>
      <c r="K797" s="544"/>
      <c r="L797" s="544"/>
      <c r="M797" s="544"/>
      <c r="N797" s="544"/>
      <c r="O797" s="544"/>
      <c r="P797" s="544"/>
      <c r="Q797" s="544"/>
    </row>
    <row r="798" spans="1:17" x14ac:dyDescent="0.15">
      <c r="A798" s="544"/>
      <c r="B798" s="544"/>
      <c r="C798" s="544"/>
      <c r="D798" s="544"/>
      <c r="E798" s="544"/>
      <c r="F798" s="544"/>
      <c r="G798" s="544"/>
      <c r="H798" s="544"/>
      <c r="I798" s="544"/>
      <c r="J798" s="544"/>
      <c r="K798" s="544"/>
      <c r="L798" s="544"/>
      <c r="M798" s="544"/>
      <c r="N798" s="544"/>
      <c r="O798" s="544"/>
      <c r="P798" s="544"/>
      <c r="Q798" s="544"/>
    </row>
    <row r="799" spans="1:17" x14ac:dyDescent="0.15">
      <c r="A799" s="544"/>
      <c r="B799" s="544"/>
      <c r="C799" s="544"/>
      <c r="D799" s="544"/>
      <c r="E799" s="544"/>
      <c r="F799" s="544"/>
      <c r="G799" s="544"/>
      <c r="H799" s="544"/>
      <c r="I799" s="544"/>
      <c r="J799" s="544"/>
      <c r="K799" s="544"/>
      <c r="L799" s="544"/>
      <c r="M799" s="544"/>
      <c r="N799" s="544"/>
      <c r="O799" s="544"/>
      <c r="P799" s="544"/>
      <c r="Q799" s="544"/>
    </row>
    <row r="800" spans="1:17" x14ac:dyDescent="0.15">
      <c r="A800" s="544"/>
      <c r="B800" s="544"/>
      <c r="C800" s="544"/>
      <c r="D800" s="544"/>
      <c r="E800" s="544"/>
      <c r="F800" s="544"/>
      <c r="G800" s="544"/>
      <c r="H800" s="544"/>
      <c r="I800" s="544"/>
      <c r="J800" s="544"/>
      <c r="K800" s="544"/>
      <c r="L800" s="544"/>
      <c r="M800" s="544"/>
      <c r="N800" s="544"/>
      <c r="O800" s="544"/>
      <c r="P800" s="544"/>
      <c r="Q800" s="544"/>
    </row>
    <row r="801" spans="1:17" x14ac:dyDescent="0.15">
      <c r="A801" s="544"/>
      <c r="B801" s="544"/>
      <c r="C801" s="544"/>
      <c r="D801" s="544"/>
      <c r="E801" s="544"/>
      <c r="F801" s="544"/>
      <c r="G801" s="544"/>
      <c r="H801" s="544"/>
      <c r="I801" s="544"/>
      <c r="J801" s="544"/>
      <c r="K801" s="544"/>
      <c r="L801" s="544"/>
      <c r="M801" s="544"/>
      <c r="N801" s="544"/>
      <c r="O801" s="544"/>
      <c r="P801" s="544"/>
      <c r="Q801" s="544"/>
    </row>
    <row r="802" spans="1:17" x14ac:dyDescent="0.15">
      <c r="A802" s="544"/>
      <c r="B802" s="544"/>
      <c r="C802" s="544"/>
      <c r="D802" s="544"/>
      <c r="E802" s="544"/>
      <c r="F802" s="544"/>
      <c r="G802" s="544"/>
      <c r="H802" s="544"/>
      <c r="I802" s="544"/>
      <c r="J802" s="544"/>
      <c r="K802" s="544"/>
      <c r="L802" s="544"/>
      <c r="M802" s="544"/>
      <c r="N802" s="544"/>
      <c r="O802" s="544"/>
      <c r="P802" s="544"/>
      <c r="Q802" s="544"/>
    </row>
    <row r="803" spans="1:17" x14ac:dyDescent="0.15">
      <c r="A803" s="544"/>
      <c r="B803" s="544"/>
      <c r="C803" s="544"/>
      <c r="D803" s="544"/>
      <c r="E803" s="544"/>
      <c r="F803" s="544"/>
      <c r="G803" s="544"/>
      <c r="H803" s="544"/>
      <c r="I803" s="544"/>
      <c r="J803" s="544"/>
      <c r="K803" s="544"/>
      <c r="L803" s="544"/>
      <c r="M803" s="544"/>
      <c r="N803" s="544"/>
      <c r="O803" s="544"/>
      <c r="P803" s="544"/>
      <c r="Q803" s="544"/>
    </row>
    <row r="804" spans="1:17" x14ac:dyDescent="0.15">
      <c r="A804" s="544"/>
      <c r="B804" s="544"/>
      <c r="C804" s="544"/>
      <c r="D804" s="544"/>
      <c r="E804" s="544"/>
      <c r="F804" s="544"/>
      <c r="G804" s="544"/>
      <c r="H804" s="544"/>
      <c r="I804" s="544"/>
      <c r="J804" s="544"/>
      <c r="K804" s="544"/>
      <c r="L804" s="544"/>
      <c r="M804" s="544"/>
      <c r="N804" s="544"/>
      <c r="O804" s="544"/>
      <c r="P804" s="544"/>
      <c r="Q804" s="544"/>
    </row>
    <row r="805" spans="1:17" x14ac:dyDescent="0.15">
      <c r="A805" s="544"/>
      <c r="B805" s="544"/>
      <c r="C805" s="544"/>
      <c r="D805" s="544"/>
      <c r="E805" s="544"/>
      <c r="F805" s="544"/>
      <c r="G805" s="544"/>
      <c r="H805" s="544"/>
      <c r="I805" s="544"/>
      <c r="J805" s="544"/>
      <c r="K805" s="544"/>
      <c r="L805" s="544"/>
      <c r="M805" s="544"/>
      <c r="N805" s="544"/>
      <c r="O805" s="544"/>
      <c r="P805" s="544"/>
      <c r="Q805" s="544"/>
    </row>
    <row r="806" spans="1:17" x14ac:dyDescent="0.15">
      <c r="A806" s="544"/>
      <c r="B806" s="544"/>
      <c r="C806" s="544"/>
      <c r="D806" s="544"/>
      <c r="E806" s="544"/>
      <c r="F806" s="544"/>
      <c r="G806" s="544"/>
      <c r="H806" s="544"/>
      <c r="I806" s="544"/>
      <c r="J806" s="544"/>
      <c r="K806" s="544"/>
      <c r="L806" s="544"/>
      <c r="M806" s="544"/>
      <c r="N806" s="544"/>
      <c r="O806" s="544"/>
      <c r="P806" s="544"/>
      <c r="Q806" s="544"/>
    </row>
    <row r="807" spans="1:17" x14ac:dyDescent="0.15">
      <c r="A807" s="544"/>
      <c r="B807" s="544"/>
      <c r="C807" s="544"/>
      <c r="D807" s="544"/>
      <c r="E807" s="544"/>
      <c r="F807" s="544"/>
      <c r="G807" s="544"/>
      <c r="H807" s="544"/>
      <c r="I807" s="544"/>
      <c r="J807" s="544"/>
      <c r="K807" s="544"/>
      <c r="L807" s="544"/>
      <c r="M807" s="544"/>
      <c r="N807" s="544"/>
      <c r="O807" s="544"/>
      <c r="P807" s="544"/>
      <c r="Q807" s="544"/>
    </row>
    <row r="808" spans="1:17" x14ac:dyDescent="0.15">
      <c r="A808" s="544"/>
      <c r="B808" s="544"/>
      <c r="C808" s="544"/>
      <c r="D808" s="544"/>
      <c r="E808" s="544"/>
      <c r="F808" s="544"/>
      <c r="G808" s="544"/>
      <c r="H808" s="544"/>
      <c r="I808" s="544"/>
      <c r="J808" s="544"/>
      <c r="K808" s="544"/>
      <c r="L808" s="544"/>
      <c r="M808" s="544"/>
      <c r="N808" s="544"/>
      <c r="O808" s="544"/>
      <c r="P808" s="544"/>
      <c r="Q808" s="544"/>
    </row>
    <row r="809" spans="1:17" x14ac:dyDescent="0.15">
      <c r="A809" s="544"/>
      <c r="B809" s="544"/>
      <c r="C809" s="544"/>
      <c r="D809" s="544"/>
      <c r="E809" s="544"/>
      <c r="F809" s="544"/>
      <c r="G809" s="544"/>
      <c r="H809" s="544"/>
      <c r="I809" s="544"/>
      <c r="J809" s="544"/>
      <c r="K809" s="544"/>
      <c r="L809" s="544"/>
      <c r="M809" s="544"/>
      <c r="N809" s="544"/>
      <c r="O809" s="544"/>
      <c r="P809" s="544"/>
      <c r="Q809" s="544"/>
    </row>
    <row r="810" spans="1:17" x14ac:dyDescent="0.15">
      <c r="A810" s="544"/>
      <c r="B810" s="544"/>
      <c r="C810" s="544"/>
      <c r="D810" s="544"/>
      <c r="E810" s="544"/>
      <c r="F810" s="544"/>
      <c r="G810" s="544"/>
      <c r="H810" s="544"/>
      <c r="I810" s="544"/>
      <c r="J810" s="544"/>
      <c r="K810" s="544"/>
      <c r="L810" s="544"/>
      <c r="M810" s="544"/>
      <c r="N810" s="544"/>
      <c r="O810" s="544"/>
      <c r="P810" s="544"/>
      <c r="Q810" s="544"/>
    </row>
    <row r="811" spans="1:17" x14ac:dyDescent="0.15">
      <c r="A811" s="544"/>
      <c r="B811" s="544"/>
      <c r="C811" s="544"/>
      <c r="D811" s="544"/>
      <c r="E811" s="544"/>
      <c r="F811" s="544"/>
      <c r="G811" s="544"/>
      <c r="H811" s="544"/>
      <c r="I811" s="544"/>
      <c r="J811" s="544"/>
      <c r="K811" s="544"/>
      <c r="L811" s="544"/>
      <c r="M811" s="544"/>
      <c r="N811" s="544"/>
      <c r="O811" s="544"/>
      <c r="P811" s="544"/>
      <c r="Q811" s="544"/>
    </row>
    <row r="812" spans="1:17" x14ac:dyDescent="0.15">
      <c r="A812" s="544"/>
      <c r="B812" s="544"/>
      <c r="C812" s="544"/>
      <c r="D812" s="544"/>
      <c r="E812" s="544"/>
      <c r="F812" s="544"/>
      <c r="G812" s="544"/>
      <c r="H812" s="544"/>
      <c r="I812" s="544"/>
      <c r="J812" s="544"/>
      <c r="K812" s="544"/>
      <c r="L812" s="544"/>
      <c r="M812" s="544"/>
      <c r="N812" s="544"/>
      <c r="O812" s="544"/>
      <c r="P812" s="544"/>
      <c r="Q812" s="544"/>
    </row>
    <row r="813" spans="1:17" x14ac:dyDescent="0.15">
      <c r="A813" s="544"/>
      <c r="B813" s="544"/>
      <c r="C813" s="544"/>
      <c r="D813" s="544"/>
      <c r="E813" s="544"/>
      <c r="F813" s="544"/>
      <c r="G813" s="544"/>
      <c r="H813" s="544"/>
      <c r="I813" s="544"/>
      <c r="J813" s="544"/>
      <c r="K813" s="544"/>
      <c r="L813" s="544"/>
      <c r="M813" s="544"/>
      <c r="N813" s="544"/>
      <c r="O813" s="544"/>
      <c r="P813" s="544"/>
      <c r="Q813" s="544"/>
    </row>
    <row r="814" spans="1:17" x14ac:dyDescent="0.15">
      <c r="A814" s="544"/>
      <c r="B814" s="544"/>
      <c r="C814" s="544"/>
      <c r="D814" s="544"/>
      <c r="E814" s="544"/>
      <c r="F814" s="544"/>
      <c r="G814" s="544"/>
      <c r="H814" s="544"/>
      <c r="I814" s="544"/>
      <c r="J814" s="544"/>
      <c r="K814" s="544"/>
      <c r="L814" s="544"/>
      <c r="M814" s="544"/>
      <c r="N814" s="544"/>
      <c r="O814" s="544"/>
      <c r="P814" s="544"/>
      <c r="Q814" s="544"/>
    </row>
    <row r="815" spans="1:17" x14ac:dyDescent="0.15">
      <c r="A815" s="544"/>
      <c r="B815" s="544"/>
      <c r="C815" s="544"/>
      <c r="D815" s="544"/>
      <c r="E815" s="544"/>
      <c r="F815" s="544"/>
      <c r="G815" s="544"/>
      <c r="H815" s="544"/>
      <c r="I815" s="544"/>
      <c r="J815" s="544"/>
      <c r="K815" s="544"/>
      <c r="L815" s="544"/>
      <c r="M815" s="544"/>
      <c r="N815" s="544"/>
      <c r="O815" s="544"/>
      <c r="P815" s="544"/>
      <c r="Q815" s="544"/>
    </row>
    <row r="816" spans="1:17" x14ac:dyDescent="0.15">
      <c r="A816" s="544"/>
      <c r="B816" s="544"/>
      <c r="C816" s="544"/>
      <c r="D816" s="544"/>
      <c r="E816" s="544"/>
      <c r="F816" s="544"/>
      <c r="G816" s="544"/>
      <c r="H816" s="544"/>
      <c r="I816" s="544"/>
      <c r="J816" s="544"/>
      <c r="K816" s="544"/>
      <c r="L816" s="544"/>
      <c r="M816" s="544"/>
      <c r="N816" s="544"/>
      <c r="O816" s="544"/>
      <c r="P816" s="544"/>
      <c r="Q816" s="544"/>
    </row>
    <row r="817" spans="1:17" x14ac:dyDescent="0.15">
      <c r="A817" s="544"/>
      <c r="B817" s="544"/>
      <c r="C817" s="544"/>
      <c r="D817" s="544"/>
      <c r="E817" s="544"/>
      <c r="F817" s="544"/>
      <c r="G817" s="544"/>
      <c r="H817" s="544"/>
      <c r="I817" s="544"/>
      <c r="J817" s="544"/>
      <c r="K817" s="544"/>
      <c r="L817" s="544"/>
      <c r="M817" s="544"/>
      <c r="N817" s="544"/>
      <c r="O817" s="544"/>
      <c r="P817" s="544"/>
      <c r="Q817" s="544"/>
    </row>
    <row r="818" spans="1:17" x14ac:dyDescent="0.15">
      <c r="A818" s="544"/>
      <c r="B818" s="544"/>
      <c r="C818" s="544"/>
      <c r="D818" s="544"/>
      <c r="E818" s="544"/>
      <c r="F818" s="544"/>
      <c r="G818" s="544"/>
      <c r="H818" s="544"/>
      <c r="I818" s="544"/>
      <c r="J818" s="544"/>
      <c r="K818" s="544"/>
      <c r="L818" s="544"/>
      <c r="M818" s="544"/>
      <c r="N818" s="544"/>
      <c r="O818" s="544"/>
      <c r="P818" s="544"/>
      <c r="Q818" s="544"/>
    </row>
    <row r="819" spans="1:17" x14ac:dyDescent="0.15">
      <c r="A819" s="544"/>
      <c r="B819" s="544"/>
      <c r="C819" s="544"/>
      <c r="D819" s="544"/>
      <c r="E819" s="544"/>
      <c r="F819" s="544"/>
      <c r="G819" s="544"/>
      <c r="H819" s="544"/>
      <c r="I819" s="544"/>
      <c r="J819" s="544"/>
      <c r="K819" s="544"/>
      <c r="L819" s="544"/>
      <c r="M819" s="544"/>
      <c r="N819" s="544"/>
      <c r="O819" s="544"/>
      <c r="P819" s="544"/>
      <c r="Q819" s="544"/>
    </row>
    <row r="820" spans="1:17" x14ac:dyDescent="0.15">
      <c r="A820" s="544"/>
      <c r="B820" s="544"/>
      <c r="C820" s="544"/>
      <c r="D820" s="544"/>
      <c r="E820" s="544"/>
      <c r="F820" s="544"/>
      <c r="G820" s="544"/>
      <c r="H820" s="544"/>
      <c r="I820" s="544"/>
      <c r="J820" s="544"/>
      <c r="K820" s="544"/>
      <c r="L820" s="544"/>
      <c r="M820" s="544"/>
      <c r="N820" s="544"/>
      <c r="O820" s="544"/>
      <c r="P820" s="544"/>
      <c r="Q820" s="544"/>
    </row>
    <row r="821" spans="1:17" x14ac:dyDescent="0.15">
      <c r="A821" s="544"/>
      <c r="B821" s="544"/>
      <c r="C821" s="544"/>
      <c r="D821" s="544"/>
      <c r="E821" s="544"/>
      <c r="F821" s="544"/>
      <c r="G821" s="544"/>
      <c r="H821" s="544"/>
      <c r="I821" s="544"/>
      <c r="J821" s="544"/>
      <c r="K821" s="544"/>
      <c r="L821" s="544"/>
      <c r="M821" s="544"/>
      <c r="N821" s="544"/>
      <c r="O821" s="544"/>
      <c r="P821" s="544"/>
      <c r="Q821" s="544"/>
    </row>
    <row r="822" spans="1:17" x14ac:dyDescent="0.15">
      <c r="A822" s="544"/>
      <c r="B822" s="544"/>
      <c r="C822" s="544"/>
      <c r="D822" s="544"/>
      <c r="E822" s="544"/>
      <c r="F822" s="544"/>
      <c r="G822" s="544"/>
      <c r="H822" s="544"/>
      <c r="I822" s="544"/>
      <c r="J822" s="544"/>
      <c r="K822" s="544"/>
      <c r="L822" s="544"/>
      <c r="M822" s="544"/>
      <c r="N822" s="544"/>
      <c r="O822" s="544"/>
      <c r="P822" s="544"/>
      <c r="Q822" s="544"/>
    </row>
    <row r="823" spans="1:17" x14ac:dyDescent="0.15">
      <c r="A823" s="544"/>
      <c r="B823" s="544"/>
      <c r="C823" s="544"/>
      <c r="D823" s="544"/>
      <c r="E823" s="544"/>
      <c r="F823" s="544"/>
      <c r="G823" s="544"/>
      <c r="H823" s="544"/>
      <c r="I823" s="544"/>
      <c r="J823" s="544"/>
      <c r="K823" s="544"/>
      <c r="L823" s="544"/>
      <c r="M823" s="544"/>
      <c r="N823" s="544"/>
      <c r="O823" s="544"/>
      <c r="P823" s="544"/>
      <c r="Q823" s="544"/>
    </row>
    <row r="824" spans="1:17" x14ac:dyDescent="0.15">
      <c r="A824" s="544"/>
      <c r="B824" s="544"/>
      <c r="C824" s="544"/>
      <c r="D824" s="544"/>
      <c r="E824" s="544"/>
      <c r="F824" s="544"/>
      <c r="G824" s="544"/>
      <c r="H824" s="544"/>
      <c r="I824" s="544"/>
      <c r="J824" s="544"/>
      <c r="K824" s="544"/>
      <c r="L824" s="544"/>
      <c r="M824" s="544"/>
      <c r="N824" s="544"/>
      <c r="O824" s="544"/>
      <c r="P824" s="544"/>
      <c r="Q824" s="544"/>
    </row>
    <row r="825" spans="1:17" x14ac:dyDescent="0.15">
      <c r="A825" s="544"/>
      <c r="B825" s="544"/>
      <c r="C825" s="544"/>
      <c r="D825" s="544"/>
      <c r="E825" s="544"/>
      <c r="F825" s="544"/>
      <c r="G825" s="544"/>
      <c r="H825" s="544"/>
      <c r="I825" s="544"/>
      <c r="J825" s="544"/>
      <c r="K825" s="544"/>
      <c r="L825" s="544"/>
      <c r="M825" s="544"/>
      <c r="N825" s="544"/>
      <c r="O825" s="544"/>
      <c r="P825" s="544"/>
      <c r="Q825" s="544"/>
    </row>
    <row r="826" spans="1:17" x14ac:dyDescent="0.15">
      <c r="A826" s="544"/>
      <c r="B826" s="544"/>
      <c r="C826" s="544"/>
      <c r="D826" s="544"/>
      <c r="E826" s="544"/>
      <c r="F826" s="544"/>
      <c r="G826" s="544"/>
      <c r="H826" s="544"/>
      <c r="I826" s="544"/>
      <c r="J826" s="544"/>
      <c r="K826" s="544"/>
      <c r="L826" s="544"/>
      <c r="M826" s="544"/>
      <c r="N826" s="544"/>
      <c r="O826" s="544"/>
      <c r="P826" s="544"/>
      <c r="Q826" s="544"/>
    </row>
    <row r="827" spans="1:17" x14ac:dyDescent="0.15">
      <c r="A827" s="544"/>
      <c r="B827" s="544"/>
      <c r="C827" s="544"/>
      <c r="D827" s="544"/>
      <c r="E827" s="544"/>
      <c r="F827" s="544"/>
      <c r="G827" s="544"/>
      <c r="H827" s="544"/>
      <c r="I827" s="544"/>
      <c r="J827" s="544"/>
      <c r="K827" s="544"/>
      <c r="L827" s="544"/>
      <c r="M827" s="544"/>
      <c r="N827" s="544"/>
      <c r="O827" s="544"/>
      <c r="P827" s="544"/>
      <c r="Q827" s="544"/>
    </row>
    <row r="828" spans="1:17" x14ac:dyDescent="0.15">
      <c r="A828" s="544"/>
      <c r="B828" s="544"/>
      <c r="C828" s="544"/>
      <c r="D828" s="544"/>
      <c r="E828" s="544"/>
      <c r="F828" s="544"/>
      <c r="G828" s="544"/>
      <c r="H828" s="544"/>
      <c r="I828" s="544"/>
      <c r="J828" s="544"/>
      <c r="K828" s="544"/>
      <c r="L828" s="544"/>
      <c r="M828" s="544"/>
      <c r="N828" s="544"/>
      <c r="O828" s="544"/>
      <c r="P828" s="544"/>
      <c r="Q828" s="544"/>
    </row>
    <row r="829" spans="1:17" x14ac:dyDescent="0.15">
      <c r="A829" s="544"/>
      <c r="B829" s="544"/>
      <c r="C829" s="544"/>
      <c r="D829" s="544"/>
      <c r="E829" s="544"/>
      <c r="F829" s="544"/>
      <c r="G829" s="544"/>
      <c r="H829" s="544"/>
      <c r="I829" s="544"/>
      <c r="J829" s="544"/>
      <c r="K829" s="544"/>
      <c r="L829" s="544"/>
      <c r="M829" s="544"/>
      <c r="N829" s="544"/>
      <c r="O829" s="544"/>
      <c r="P829" s="544"/>
      <c r="Q829" s="544"/>
    </row>
    <row r="830" spans="1:17" x14ac:dyDescent="0.15">
      <c r="A830" s="544"/>
      <c r="B830" s="544"/>
      <c r="C830" s="544"/>
      <c r="D830" s="544"/>
      <c r="E830" s="544"/>
      <c r="F830" s="544"/>
      <c r="G830" s="544"/>
      <c r="H830" s="544"/>
      <c r="I830" s="544"/>
      <c r="J830" s="544"/>
      <c r="K830" s="544"/>
      <c r="L830" s="544"/>
      <c r="M830" s="544"/>
      <c r="N830" s="544"/>
      <c r="O830" s="544"/>
      <c r="P830" s="544"/>
      <c r="Q830" s="544"/>
    </row>
    <row r="831" spans="1:17" x14ac:dyDescent="0.15">
      <c r="A831" s="544"/>
      <c r="B831" s="544"/>
      <c r="C831" s="544"/>
      <c r="D831" s="544"/>
      <c r="E831" s="544"/>
      <c r="F831" s="544"/>
      <c r="G831" s="544"/>
      <c r="H831" s="544"/>
      <c r="I831" s="544"/>
      <c r="J831" s="544"/>
      <c r="K831" s="544"/>
      <c r="L831" s="544"/>
      <c r="M831" s="544"/>
      <c r="N831" s="544"/>
      <c r="O831" s="544"/>
      <c r="P831" s="544"/>
      <c r="Q831" s="544"/>
    </row>
    <row r="832" spans="1:17" x14ac:dyDescent="0.15">
      <c r="A832" s="544"/>
      <c r="B832" s="544"/>
      <c r="C832" s="544"/>
      <c r="D832" s="544"/>
      <c r="E832" s="544"/>
      <c r="F832" s="544"/>
      <c r="G832" s="544"/>
      <c r="H832" s="544"/>
      <c r="I832" s="544"/>
      <c r="J832" s="544"/>
      <c r="K832" s="544"/>
      <c r="L832" s="544"/>
      <c r="M832" s="544"/>
      <c r="N832" s="544"/>
      <c r="O832" s="544"/>
      <c r="P832" s="544"/>
      <c r="Q832" s="544"/>
    </row>
    <row r="833" spans="1:17" x14ac:dyDescent="0.15">
      <c r="A833" s="544"/>
      <c r="B833" s="544"/>
      <c r="C833" s="544"/>
      <c r="D833" s="544"/>
      <c r="E833" s="544"/>
      <c r="F833" s="544"/>
      <c r="G833" s="544"/>
      <c r="H833" s="544"/>
      <c r="I833" s="544"/>
      <c r="J833" s="544"/>
      <c r="K833" s="544"/>
      <c r="L833" s="544"/>
      <c r="M833" s="544"/>
      <c r="N833" s="544"/>
      <c r="O833" s="544"/>
      <c r="P833" s="544"/>
      <c r="Q833" s="544"/>
    </row>
    <row r="834" spans="1:17" x14ac:dyDescent="0.15">
      <c r="A834" s="544"/>
      <c r="B834" s="544"/>
      <c r="C834" s="544"/>
      <c r="D834" s="544"/>
      <c r="E834" s="544"/>
      <c r="F834" s="544"/>
      <c r="G834" s="544"/>
      <c r="H834" s="544"/>
      <c r="I834" s="544"/>
      <c r="J834" s="544"/>
      <c r="K834" s="544"/>
      <c r="L834" s="544"/>
      <c r="M834" s="544"/>
      <c r="N834" s="544"/>
      <c r="O834" s="544"/>
      <c r="P834" s="544"/>
      <c r="Q834" s="544"/>
    </row>
    <row r="835" spans="1:17" x14ac:dyDescent="0.15">
      <c r="A835" s="544"/>
      <c r="B835" s="544"/>
      <c r="C835" s="544"/>
      <c r="D835" s="544"/>
      <c r="E835" s="544"/>
      <c r="F835" s="544"/>
      <c r="G835" s="544"/>
      <c r="H835" s="544"/>
      <c r="I835" s="544"/>
      <c r="J835" s="544"/>
      <c r="K835" s="544"/>
      <c r="L835" s="544"/>
      <c r="M835" s="544"/>
      <c r="N835" s="544"/>
      <c r="O835" s="544"/>
      <c r="P835" s="544"/>
      <c r="Q835" s="544"/>
    </row>
    <row r="836" spans="1:17" x14ac:dyDescent="0.15">
      <c r="A836" s="544"/>
      <c r="B836" s="544"/>
      <c r="C836" s="544"/>
      <c r="D836" s="544"/>
      <c r="E836" s="544"/>
      <c r="F836" s="544"/>
      <c r="G836" s="544"/>
      <c r="H836" s="544"/>
      <c r="I836" s="544"/>
      <c r="J836" s="544"/>
      <c r="K836" s="544"/>
      <c r="L836" s="544"/>
      <c r="M836" s="544"/>
      <c r="N836" s="544"/>
      <c r="O836" s="544"/>
      <c r="P836" s="544"/>
      <c r="Q836" s="544"/>
    </row>
    <row r="837" spans="1:17" x14ac:dyDescent="0.15">
      <c r="A837" s="544"/>
      <c r="B837" s="544"/>
      <c r="C837" s="544"/>
      <c r="D837" s="544"/>
      <c r="E837" s="544"/>
      <c r="F837" s="544"/>
      <c r="G837" s="544"/>
      <c r="H837" s="544"/>
      <c r="I837" s="544"/>
      <c r="J837" s="544"/>
      <c r="K837" s="544"/>
      <c r="L837" s="544"/>
      <c r="M837" s="544"/>
      <c r="N837" s="544"/>
      <c r="O837" s="544"/>
      <c r="P837" s="544"/>
      <c r="Q837" s="544"/>
    </row>
    <row r="838" spans="1:17" x14ac:dyDescent="0.15">
      <c r="A838" s="544"/>
      <c r="B838" s="544"/>
      <c r="C838" s="544"/>
      <c r="D838" s="544"/>
      <c r="E838" s="544"/>
      <c r="F838" s="544"/>
      <c r="G838" s="544"/>
      <c r="H838" s="544"/>
      <c r="I838" s="544"/>
      <c r="J838" s="544"/>
      <c r="K838" s="544"/>
      <c r="L838" s="544"/>
      <c r="M838" s="544"/>
      <c r="N838" s="544"/>
      <c r="O838" s="544"/>
      <c r="P838" s="544"/>
      <c r="Q838" s="544"/>
    </row>
    <row r="839" spans="1:17" x14ac:dyDescent="0.15">
      <c r="A839" s="544"/>
      <c r="B839" s="544"/>
      <c r="C839" s="544"/>
      <c r="D839" s="544"/>
      <c r="E839" s="544"/>
      <c r="F839" s="544"/>
      <c r="G839" s="544"/>
      <c r="H839" s="544"/>
      <c r="I839" s="544"/>
      <c r="J839" s="544"/>
      <c r="K839" s="544"/>
      <c r="L839" s="544"/>
      <c r="M839" s="544"/>
      <c r="N839" s="544"/>
      <c r="O839" s="544"/>
      <c r="P839" s="544"/>
      <c r="Q839" s="544"/>
    </row>
    <row r="840" spans="1:17" x14ac:dyDescent="0.15">
      <c r="A840" s="544"/>
      <c r="B840" s="544"/>
      <c r="C840" s="544"/>
      <c r="D840" s="544"/>
      <c r="E840" s="544"/>
      <c r="F840" s="544"/>
      <c r="G840" s="544"/>
      <c r="H840" s="544"/>
      <c r="I840" s="544"/>
      <c r="J840" s="544"/>
      <c r="K840" s="544"/>
      <c r="L840" s="544"/>
      <c r="M840" s="544"/>
      <c r="N840" s="544"/>
      <c r="O840" s="544"/>
      <c r="P840" s="544"/>
      <c r="Q840" s="544"/>
    </row>
    <row r="841" spans="1:17" x14ac:dyDescent="0.15">
      <c r="A841" s="544"/>
      <c r="B841" s="544"/>
      <c r="C841" s="544"/>
      <c r="D841" s="544"/>
      <c r="E841" s="544"/>
      <c r="F841" s="544"/>
      <c r="G841" s="544"/>
      <c r="H841" s="544"/>
      <c r="I841" s="544"/>
      <c r="J841" s="544"/>
      <c r="K841" s="544"/>
      <c r="L841" s="544"/>
      <c r="M841" s="544"/>
      <c r="N841" s="544"/>
      <c r="O841" s="544"/>
      <c r="P841" s="544"/>
      <c r="Q841" s="544"/>
    </row>
    <row r="842" spans="1:17" x14ac:dyDescent="0.15">
      <c r="A842" s="544"/>
      <c r="B842" s="544"/>
      <c r="C842" s="544"/>
      <c r="D842" s="544"/>
      <c r="E842" s="544"/>
      <c r="F842" s="544"/>
      <c r="G842" s="544"/>
      <c r="H842" s="544"/>
      <c r="I842" s="544"/>
      <c r="J842" s="544"/>
      <c r="K842" s="544"/>
      <c r="L842" s="544"/>
      <c r="M842" s="544"/>
      <c r="N842" s="544"/>
      <c r="O842" s="544"/>
      <c r="P842" s="544"/>
      <c r="Q842" s="544"/>
    </row>
    <row r="843" spans="1:17" x14ac:dyDescent="0.15">
      <c r="A843" s="544"/>
      <c r="B843" s="544"/>
      <c r="C843" s="544"/>
      <c r="D843" s="544"/>
      <c r="E843" s="544"/>
      <c r="F843" s="544"/>
      <c r="G843" s="544"/>
      <c r="H843" s="544"/>
      <c r="I843" s="544"/>
      <c r="J843" s="544"/>
      <c r="K843" s="544"/>
      <c r="L843" s="544"/>
      <c r="M843" s="544"/>
      <c r="N843" s="544"/>
      <c r="O843" s="544"/>
      <c r="P843" s="544"/>
      <c r="Q843" s="544"/>
    </row>
    <row r="844" spans="1:17" x14ac:dyDescent="0.15">
      <c r="A844" s="544"/>
      <c r="B844" s="544"/>
      <c r="C844" s="544"/>
      <c r="D844" s="544"/>
      <c r="E844" s="544"/>
      <c r="F844" s="544"/>
      <c r="G844" s="544"/>
      <c r="H844" s="544"/>
      <c r="I844" s="544"/>
      <c r="J844" s="544"/>
      <c r="K844" s="544"/>
      <c r="L844" s="544"/>
      <c r="M844" s="544"/>
      <c r="N844" s="544"/>
      <c r="O844" s="544"/>
      <c r="P844" s="544"/>
      <c r="Q844" s="544"/>
    </row>
    <row r="845" spans="1:17" x14ac:dyDescent="0.15">
      <c r="A845" s="544"/>
      <c r="B845" s="544"/>
      <c r="C845" s="544"/>
      <c r="D845" s="544"/>
      <c r="E845" s="544"/>
      <c r="F845" s="544"/>
      <c r="G845" s="544"/>
      <c r="H845" s="544"/>
      <c r="I845" s="544"/>
      <c r="J845" s="544"/>
      <c r="K845" s="544"/>
      <c r="L845" s="544"/>
      <c r="M845" s="544"/>
      <c r="N845" s="544"/>
      <c r="O845" s="544"/>
      <c r="P845" s="544"/>
      <c r="Q845" s="544"/>
    </row>
    <row r="846" spans="1:17" x14ac:dyDescent="0.15">
      <c r="A846" s="544"/>
      <c r="B846" s="544"/>
      <c r="C846" s="544"/>
      <c r="D846" s="544"/>
      <c r="E846" s="544"/>
      <c r="F846" s="544"/>
      <c r="G846" s="544"/>
      <c r="H846" s="544"/>
      <c r="I846" s="544"/>
      <c r="J846" s="544"/>
      <c r="K846" s="544"/>
      <c r="L846" s="544"/>
      <c r="M846" s="544"/>
      <c r="N846" s="544"/>
      <c r="O846" s="544"/>
      <c r="P846" s="544"/>
      <c r="Q846" s="544"/>
    </row>
    <row r="847" spans="1:17" x14ac:dyDescent="0.15">
      <c r="A847" s="544"/>
      <c r="B847" s="544"/>
      <c r="C847" s="544"/>
      <c r="D847" s="544"/>
      <c r="E847" s="544"/>
      <c r="F847" s="544"/>
      <c r="G847" s="544"/>
      <c r="H847" s="544"/>
      <c r="I847" s="544"/>
      <c r="J847" s="544"/>
      <c r="K847" s="544"/>
      <c r="L847" s="544"/>
      <c r="M847" s="544"/>
      <c r="N847" s="544"/>
      <c r="O847" s="544"/>
      <c r="P847" s="544"/>
      <c r="Q847" s="544"/>
    </row>
    <row r="848" spans="1:17" x14ac:dyDescent="0.15">
      <c r="A848" s="544"/>
      <c r="B848" s="544"/>
      <c r="C848" s="544"/>
      <c r="D848" s="544"/>
      <c r="E848" s="544"/>
      <c r="F848" s="544"/>
      <c r="G848" s="544"/>
      <c r="H848" s="544"/>
      <c r="I848" s="544"/>
      <c r="J848" s="544"/>
      <c r="K848" s="544"/>
      <c r="L848" s="544"/>
      <c r="M848" s="544"/>
      <c r="N848" s="544"/>
      <c r="O848" s="544"/>
      <c r="P848" s="544"/>
      <c r="Q848" s="544"/>
    </row>
    <row r="849" spans="1:17" x14ac:dyDescent="0.15">
      <c r="A849" s="544"/>
      <c r="B849" s="544"/>
      <c r="C849" s="544"/>
      <c r="D849" s="544"/>
      <c r="E849" s="544"/>
      <c r="F849" s="544"/>
      <c r="G849" s="544"/>
      <c r="H849" s="544"/>
      <c r="I849" s="544"/>
      <c r="J849" s="544"/>
      <c r="K849" s="544"/>
      <c r="L849" s="544"/>
      <c r="M849" s="544"/>
      <c r="N849" s="544"/>
      <c r="O849" s="544"/>
      <c r="P849" s="544"/>
      <c r="Q849" s="544"/>
    </row>
    <row r="850" spans="1:17" x14ac:dyDescent="0.15">
      <c r="A850" s="544"/>
      <c r="B850" s="544"/>
      <c r="C850" s="544"/>
      <c r="D850" s="544"/>
      <c r="E850" s="544"/>
      <c r="F850" s="544"/>
      <c r="G850" s="544"/>
      <c r="H850" s="544"/>
      <c r="I850" s="544"/>
      <c r="J850" s="544"/>
      <c r="K850" s="544"/>
      <c r="L850" s="544"/>
      <c r="M850" s="544"/>
      <c r="N850" s="544"/>
      <c r="O850" s="544"/>
      <c r="P850" s="544"/>
      <c r="Q850" s="544"/>
    </row>
    <row r="851" spans="1:17" x14ac:dyDescent="0.15">
      <c r="A851" s="544"/>
      <c r="B851" s="544"/>
      <c r="C851" s="544"/>
      <c r="D851" s="544"/>
      <c r="E851" s="544"/>
      <c r="F851" s="544"/>
      <c r="G851" s="544"/>
      <c r="H851" s="544"/>
      <c r="I851" s="544"/>
      <c r="J851" s="544"/>
      <c r="K851" s="544"/>
      <c r="L851" s="544"/>
      <c r="M851" s="544"/>
      <c r="N851" s="544"/>
      <c r="O851" s="544"/>
      <c r="P851" s="544"/>
      <c r="Q851" s="544"/>
    </row>
    <row r="852" spans="1:17" x14ac:dyDescent="0.15">
      <c r="A852" s="544"/>
      <c r="B852" s="544"/>
      <c r="C852" s="544"/>
      <c r="D852" s="544"/>
      <c r="E852" s="544"/>
      <c r="F852" s="544"/>
      <c r="G852" s="544"/>
      <c r="H852" s="544"/>
      <c r="I852" s="544"/>
      <c r="J852" s="544"/>
      <c r="K852" s="544"/>
      <c r="L852" s="544"/>
      <c r="M852" s="544"/>
      <c r="N852" s="544"/>
      <c r="O852" s="544"/>
      <c r="P852" s="544"/>
      <c r="Q852" s="544"/>
    </row>
    <row r="853" spans="1:17" x14ac:dyDescent="0.15">
      <c r="A853" s="544"/>
      <c r="B853" s="544"/>
      <c r="C853" s="544"/>
      <c r="D853" s="544"/>
      <c r="E853" s="544"/>
      <c r="F853" s="544"/>
      <c r="G853" s="544"/>
      <c r="H853" s="544"/>
      <c r="I853" s="544"/>
      <c r="J853" s="544"/>
      <c r="K853" s="544"/>
      <c r="L853" s="544"/>
      <c r="M853" s="544"/>
      <c r="N853" s="544"/>
      <c r="O853" s="544"/>
      <c r="P853" s="544"/>
      <c r="Q853" s="544"/>
    </row>
    <row r="854" spans="1:17" x14ac:dyDescent="0.15">
      <c r="A854" s="544"/>
      <c r="B854" s="544"/>
      <c r="C854" s="544"/>
      <c r="D854" s="544"/>
      <c r="E854" s="544"/>
      <c r="F854" s="544"/>
      <c r="G854" s="544"/>
      <c r="H854" s="544"/>
      <c r="I854" s="544"/>
      <c r="J854" s="544"/>
      <c r="K854" s="544"/>
      <c r="L854" s="544"/>
      <c r="M854" s="544"/>
      <c r="N854" s="544"/>
      <c r="O854" s="544"/>
      <c r="P854" s="544"/>
      <c r="Q854" s="544"/>
    </row>
    <row r="855" spans="1:17" x14ac:dyDescent="0.15">
      <c r="A855" s="544"/>
      <c r="B855" s="544"/>
      <c r="C855" s="544"/>
      <c r="D855" s="544"/>
      <c r="E855" s="544"/>
      <c r="F855" s="544"/>
      <c r="G855" s="544"/>
      <c r="H855" s="544"/>
      <c r="I855" s="544"/>
      <c r="J855" s="544"/>
      <c r="K855" s="544"/>
      <c r="L855" s="544"/>
      <c r="M855" s="544"/>
      <c r="N855" s="544"/>
      <c r="O855" s="544"/>
      <c r="P855" s="544"/>
      <c r="Q855" s="544"/>
    </row>
    <row r="856" spans="1:17" x14ac:dyDescent="0.15">
      <c r="A856" s="544"/>
      <c r="B856" s="544"/>
      <c r="C856" s="544"/>
      <c r="D856" s="544"/>
      <c r="E856" s="544"/>
      <c r="F856" s="544"/>
      <c r="G856" s="544"/>
      <c r="H856" s="544"/>
      <c r="I856" s="544"/>
      <c r="J856" s="544"/>
      <c r="K856" s="544"/>
      <c r="L856" s="544"/>
      <c r="M856" s="544"/>
      <c r="N856" s="544"/>
      <c r="O856" s="544"/>
      <c r="P856" s="544"/>
      <c r="Q856" s="544"/>
    </row>
    <row r="857" spans="1:17" x14ac:dyDescent="0.15">
      <c r="A857" s="544"/>
      <c r="B857" s="544"/>
      <c r="C857" s="544"/>
      <c r="D857" s="544"/>
      <c r="E857" s="544"/>
      <c r="F857" s="544"/>
      <c r="G857" s="544"/>
      <c r="H857" s="544"/>
      <c r="I857" s="544"/>
      <c r="J857" s="544"/>
      <c r="K857" s="544"/>
      <c r="L857" s="544"/>
      <c r="M857" s="544"/>
      <c r="N857" s="544"/>
      <c r="O857" s="544"/>
      <c r="P857" s="544"/>
      <c r="Q857" s="544"/>
    </row>
    <row r="858" spans="1:17" x14ac:dyDescent="0.15">
      <c r="A858" s="544"/>
      <c r="B858" s="544"/>
      <c r="C858" s="544"/>
      <c r="D858" s="544"/>
      <c r="E858" s="544"/>
      <c r="F858" s="544"/>
      <c r="G858" s="544"/>
      <c r="H858" s="544"/>
      <c r="I858" s="544"/>
      <c r="J858" s="544"/>
      <c r="K858" s="544"/>
      <c r="L858" s="544"/>
      <c r="M858" s="544"/>
      <c r="N858" s="544"/>
      <c r="O858" s="544"/>
      <c r="P858" s="544"/>
      <c r="Q858" s="544"/>
    </row>
    <row r="859" spans="1:17" x14ac:dyDescent="0.15">
      <c r="A859" s="544"/>
      <c r="B859" s="544"/>
      <c r="C859" s="544"/>
      <c r="D859" s="544"/>
      <c r="E859" s="544"/>
      <c r="F859" s="544"/>
      <c r="G859" s="544"/>
      <c r="H859" s="544"/>
      <c r="I859" s="544"/>
      <c r="J859" s="544"/>
      <c r="K859" s="544"/>
      <c r="L859" s="544"/>
      <c r="M859" s="544"/>
      <c r="N859" s="544"/>
      <c r="O859" s="544"/>
      <c r="P859" s="544"/>
      <c r="Q859" s="544"/>
    </row>
    <row r="860" spans="1:17" x14ac:dyDescent="0.15">
      <c r="A860" s="544"/>
      <c r="B860" s="544"/>
      <c r="C860" s="544"/>
      <c r="D860" s="544"/>
      <c r="E860" s="544"/>
      <c r="F860" s="544"/>
      <c r="G860" s="544"/>
      <c r="H860" s="544"/>
      <c r="I860" s="544"/>
      <c r="J860" s="544"/>
      <c r="K860" s="544"/>
      <c r="L860" s="544"/>
      <c r="M860" s="544"/>
      <c r="N860" s="544"/>
      <c r="O860" s="544"/>
      <c r="P860" s="544"/>
      <c r="Q860" s="544"/>
    </row>
    <row r="861" spans="1:17" x14ac:dyDescent="0.15">
      <c r="A861" s="544"/>
      <c r="B861" s="544"/>
      <c r="C861" s="544"/>
      <c r="D861" s="544"/>
      <c r="E861" s="544"/>
      <c r="F861" s="544"/>
      <c r="G861" s="544"/>
      <c r="H861" s="544"/>
      <c r="I861" s="544"/>
      <c r="J861" s="544"/>
      <c r="K861" s="544"/>
      <c r="L861" s="544"/>
      <c r="M861" s="544"/>
      <c r="N861" s="544"/>
      <c r="O861" s="544"/>
      <c r="P861" s="544"/>
      <c r="Q861" s="544"/>
    </row>
    <row r="862" spans="1:17" x14ac:dyDescent="0.15">
      <c r="A862" s="544"/>
      <c r="B862" s="544"/>
      <c r="C862" s="544"/>
      <c r="D862" s="544"/>
      <c r="E862" s="544"/>
      <c r="F862" s="544"/>
      <c r="G862" s="544"/>
      <c r="H862" s="544"/>
      <c r="I862" s="544"/>
      <c r="J862" s="544"/>
      <c r="K862" s="544"/>
      <c r="L862" s="544"/>
      <c r="M862" s="544"/>
      <c r="N862" s="544"/>
      <c r="O862" s="544"/>
      <c r="P862" s="544"/>
      <c r="Q862" s="544"/>
    </row>
    <row r="863" spans="1:17" x14ac:dyDescent="0.15">
      <c r="A863" s="544"/>
      <c r="B863" s="544"/>
      <c r="C863" s="544"/>
      <c r="D863" s="544"/>
      <c r="E863" s="544"/>
      <c r="F863" s="544"/>
      <c r="G863" s="544"/>
      <c r="H863" s="544"/>
      <c r="I863" s="544"/>
      <c r="J863" s="544"/>
      <c r="K863" s="544"/>
      <c r="L863" s="544"/>
      <c r="M863" s="544"/>
      <c r="N863" s="544"/>
      <c r="O863" s="544"/>
      <c r="P863" s="544"/>
      <c r="Q863" s="544"/>
    </row>
    <row r="864" spans="1:17" x14ac:dyDescent="0.15">
      <c r="A864" s="544"/>
      <c r="B864" s="544"/>
      <c r="C864" s="544"/>
      <c r="D864" s="544"/>
      <c r="E864" s="544"/>
      <c r="F864" s="544"/>
      <c r="G864" s="544"/>
      <c r="H864" s="544"/>
      <c r="I864" s="544"/>
      <c r="J864" s="544"/>
      <c r="K864" s="544"/>
      <c r="L864" s="544"/>
      <c r="M864" s="544"/>
      <c r="N864" s="544"/>
      <c r="O864" s="544"/>
      <c r="P864" s="544"/>
      <c r="Q864" s="544"/>
    </row>
    <row r="865" spans="1:17" x14ac:dyDescent="0.15">
      <c r="A865" s="544"/>
      <c r="B865" s="544"/>
      <c r="C865" s="544"/>
      <c r="D865" s="544"/>
      <c r="E865" s="544"/>
      <c r="F865" s="544"/>
      <c r="G865" s="544"/>
      <c r="H865" s="544"/>
      <c r="I865" s="544"/>
      <c r="J865" s="544"/>
      <c r="K865" s="544"/>
      <c r="L865" s="544"/>
      <c r="M865" s="544"/>
      <c r="N865" s="544"/>
      <c r="O865" s="544"/>
      <c r="P865" s="544"/>
      <c r="Q865" s="544"/>
    </row>
    <row r="866" spans="1:17" x14ac:dyDescent="0.15">
      <c r="A866" s="544"/>
      <c r="B866" s="544"/>
      <c r="C866" s="544"/>
      <c r="D866" s="544"/>
      <c r="E866" s="544"/>
      <c r="F866" s="544"/>
      <c r="G866" s="544"/>
      <c r="H866" s="544"/>
      <c r="I866" s="544"/>
      <c r="J866" s="544"/>
      <c r="K866" s="544"/>
      <c r="L866" s="544"/>
      <c r="M866" s="544"/>
      <c r="N866" s="544"/>
      <c r="O866" s="544"/>
      <c r="P866" s="544"/>
      <c r="Q866" s="544"/>
    </row>
    <row r="867" spans="1:17" x14ac:dyDescent="0.15">
      <c r="A867" s="544"/>
      <c r="B867" s="544"/>
      <c r="C867" s="544"/>
      <c r="D867" s="544"/>
      <c r="E867" s="544"/>
      <c r="F867" s="544"/>
      <c r="G867" s="544"/>
      <c r="H867" s="544"/>
      <c r="I867" s="544"/>
      <c r="J867" s="544"/>
      <c r="K867" s="544"/>
      <c r="L867" s="544"/>
      <c r="M867" s="544"/>
      <c r="N867" s="544"/>
      <c r="O867" s="544"/>
      <c r="P867" s="544"/>
      <c r="Q867" s="544"/>
    </row>
    <row r="868" spans="1:17" x14ac:dyDescent="0.15">
      <c r="A868" s="544"/>
      <c r="B868" s="544"/>
      <c r="C868" s="544"/>
      <c r="D868" s="544"/>
      <c r="E868" s="544"/>
      <c r="F868" s="544"/>
      <c r="G868" s="544"/>
      <c r="H868" s="544"/>
      <c r="I868" s="544"/>
      <c r="J868" s="544"/>
      <c r="K868" s="544"/>
      <c r="L868" s="544"/>
      <c r="M868" s="544"/>
      <c r="N868" s="544"/>
      <c r="O868" s="544"/>
      <c r="P868" s="544"/>
      <c r="Q868" s="544"/>
    </row>
    <row r="869" spans="1:17" x14ac:dyDescent="0.15">
      <c r="A869" s="544"/>
      <c r="B869" s="544"/>
      <c r="C869" s="544"/>
      <c r="D869" s="544"/>
      <c r="E869" s="544"/>
      <c r="F869" s="544"/>
      <c r="G869" s="544"/>
      <c r="H869" s="544"/>
      <c r="I869" s="544"/>
      <c r="J869" s="544"/>
      <c r="K869" s="544"/>
      <c r="L869" s="544"/>
      <c r="M869" s="544"/>
      <c r="N869" s="544"/>
      <c r="O869" s="544"/>
      <c r="P869" s="544"/>
      <c r="Q869" s="544"/>
    </row>
    <row r="870" spans="1:17" x14ac:dyDescent="0.15">
      <c r="A870" s="544"/>
      <c r="B870" s="544"/>
      <c r="C870" s="544"/>
      <c r="D870" s="544"/>
      <c r="E870" s="544"/>
      <c r="F870" s="544"/>
      <c r="G870" s="544"/>
      <c r="H870" s="544"/>
      <c r="I870" s="544"/>
      <c r="J870" s="544"/>
      <c r="K870" s="544"/>
      <c r="L870" s="544"/>
      <c r="M870" s="544"/>
      <c r="N870" s="544"/>
      <c r="O870" s="544"/>
      <c r="P870" s="544"/>
      <c r="Q870" s="544"/>
    </row>
    <row r="871" spans="1:17" x14ac:dyDescent="0.15">
      <c r="A871" s="544"/>
      <c r="B871" s="544"/>
      <c r="C871" s="544"/>
      <c r="D871" s="544"/>
      <c r="E871" s="544"/>
      <c r="F871" s="544"/>
      <c r="G871" s="544"/>
      <c r="H871" s="544"/>
      <c r="I871" s="544"/>
      <c r="J871" s="544"/>
      <c r="K871" s="544"/>
      <c r="L871" s="544"/>
      <c r="M871" s="544"/>
      <c r="N871" s="544"/>
      <c r="O871" s="544"/>
      <c r="P871" s="544"/>
      <c r="Q871" s="544"/>
    </row>
    <row r="872" spans="1:17" x14ac:dyDescent="0.15">
      <c r="A872" s="544"/>
      <c r="B872" s="544"/>
      <c r="C872" s="544"/>
      <c r="D872" s="544"/>
      <c r="E872" s="544"/>
      <c r="F872" s="544"/>
      <c r="G872" s="544"/>
      <c r="H872" s="544"/>
      <c r="I872" s="544"/>
      <c r="J872" s="544"/>
      <c r="K872" s="544"/>
      <c r="L872" s="544"/>
      <c r="M872" s="544"/>
      <c r="N872" s="544"/>
      <c r="O872" s="544"/>
      <c r="P872" s="544"/>
      <c r="Q872" s="544"/>
    </row>
    <row r="873" spans="1:17" x14ac:dyDescent="0.15">
      <c r="A873" s="544"/>
      <c r="B873" s="544"/>
      <c r="C873" s="544"/>
      <c r="D873" s="544"/>
      <c r="E873" s="544"/>
      <c r="F873" s="544"/>
      <c r="G873" s="544"/>
      <c r="H873" s="544"/>
      <c r="I873" s="544"/>
      <c r="J873" s="544"/>
      <c r="K873" s="544"/>
      <c r="L873" s="544"/>
      <c r="M873" s="544"/>
      <c r="N873" s="544"/>
      <c r="O873" s="544"/>
      <c r="P873" s="544"/>
      <c r="Q873" s="544"/>
    </row>
    <row r="874" spans="1:17" x14ac:dyDescent="0.15">
      <c r="A874" s="544"/>
      <c r="B874" s="544"/>
      <c r="C874" s="544"/>
      <c r="D874" s="544"/>
      <c r="E874" s="544"/>
      <c r="F874" s="544"/>
      <c r="G874" s="544"/>
      <c r="H874" s="544"/>
      <c r="I874" s="544"/>
      <c r="J874" s="544"/>
      <c r="K874" s="544"/>
      <c r="L874" s="544"/>
      <c r="M874" s="544"/>
      <c r="N874" s="544"/>
      <c r="O874" s="544"/>
      <c r="P874" s="544"/>
      <c r="Q874" s="544"/>
    </row>
    <row r="875" spans="1:17" x14ac:dyDescent="0.15">
      <c r="A875" s="544"/>
      <c r="B875" s="544"/>
      <c r="C875" s="544"/>
      <c r="D875" s="544"/>
      <c r="E875" s="544"/>
      <c r="F875" s="544"/>
      <c r="G875" s="544"/>
      <c r="H875" s="544"/>
      <c r="I875" s="544"/>
      <c r="J875" s="544"/>
      <c r="K875" s="544"/>
      <c r="L875" s="544"/>
      <c r="M875" s="544"/>
      <c r="N875" s="544"/>
      <c r="O875" s="544"/>
      <c r="P875" s="544"/>
      <c r="Q875" s="544"/>
    </row>
    <row r="876" spans="1:17" x14ac:dyDescent="0.15">
      <c r="A876" s="544"/>
      <c r="B876" s="544"/>
      <c r="C876" s="544"/>
      <c r="D876" s="544"/>
      <c r="E876" s="544"/>
      <c r="F876" s="544"/>
      <c r="G876" s="544"/>
      <c r="H876" s="544"/>
      <c r="I876" s="544"/>
      <c r="J876" s="544"/>
      <c r="K876" s="544"/>
      <c r="L876" s="544"/>
      <c r="M876" s="544"/>
      <c r="N876" s="544"/>
      <c r="O876" s="544"/>
      <c r="P876" s="544"/>
      <c r="Q876" s="544"/>
    </row>
    <row r="877" spans="1:17" x14ac:dyDescent="0.15">
      <c r="A877" s="544"/>
      <c r="B877" s="544"/>
      <c r="C877" s="544"/>
      <c r="D877" s="544"/>
      <c r="E877" s="544"/>
      <c r="F877" s="544"/>
      <c r="G877" s="544"/>
      <c r="H877" s="544"/>
      <c r="I877" s="544"/>
      <c r="J877" s="544"/>
      <c r="K877" s="544"/>
      <c r="L877" s="544"/>
      <c r="M877" s="544"/>
      <c r="N877" s="544"/>
      <c r="O877" s="544"/>
      <c r="P877" s="544"/>
      <c r="Q877" s="544"/>
    </row>
    <row r="878" spans="1:17" x14ac:dyDescent="0.15">
      <c r="A878" s="544"/>
      <c r="B878" s="544"/>
      <c r="C878" s="544"/>
      <c r="D878" s="544"/>
      <c r="E878" s="544"/>
      <c r="F878" s="544"/>
      <c r="G878" s="544"/>
      <c r="H878" s="544"/>
      <c r="I878" s="544"/>
      <c r="J878" s="544"/>
      <c r="K878" s="544"/>
      <c r="L878" s="544"/>
      <c r="M878" s="544"/>
      <c r="N878" s="544"/>
      <c r="O878" s="544"/>
      <c r="P878" s="544"/>
      <c r="Q878" s="544"/>
    </row>
    <row r="879" spans="1:17" x14ac:dyDescent="0.15">
      <c r="A879" s="544"/>
      <c r="B879" s="544"/>
      <c r="C879" s="544"/>
      <c r="D879" s="544"/>
      <c r="E879" s="544"/>
      <c r="F879" s="544"/>
      <c r="G879" s="544"/>
      <c r="H879" s="544"/>
      <c r="I879" s="544"/>
      <c r="J879" s="544"/>
      <c r="K879" s="544"/>
      <c r="L879" s="544"/>
      <c r="M879" s="544"/>
      <c r="N879" s="544"/>
      <c r="O879" s="544"/>
      <c r="P879" s="544"/>
      <c r="Q879" s="544"/>
    </row>
    <row r="880" spans="1:17" x14ac:dyDescent="0.15">
      <c r="A880" s="544"/>
      <c r="B880" s="544"/>
      <c r="C880" s="544"/>
      <c r="D880" s="544"/>
      <c r="E880" s="544"/>
      <c r="F880" s="544"/>
      <c r="G880" s="544"/>
      <c r="H880" s="544"/>
      <c r="I880" s="544"/>
      <c r="J880" s="544"/>
      <c r="K880" s="544"/>
      <c r="L880" s="544"/>
      <c r="M880" s="544"/>
      <c r="N880" s="544"/>
      <c r="O880" s="544"/>
      <c r="P880" s="544"/>
      <c r="Q880" s="544"/>
    </row>
    <row r="881" spans="1:17" x14ac:dyDescent="0.15">
      <c r="A881" s="544"/>
      <c r="B881" s="544"/>
      <c r="C881" s="544"/>
      <c r="D881" s="544"/>
      <c r="E881" s="544"/>
      <c r="F881" s="544"/>
      <c r="G881" s="544"/>
      <c r="H881" s="544"/>
      <c r="I881" s="544"/>
      <c r="J881" s="544"/>
      <c r="K881" s="544"/>
      <c r="L881" s="544"/>
      <c r="M881" s="544"/>
      <c r="N881" s="544"/>
      <c r="O881" s="544"/>
      <c r="P881" s="544"/>
      <c r="Q881" s="544"/>
    </row>
    <row r="882" spans="1:17" x14ac:dyDescent="0.15">
      <c r="A882" s="544"/>
      <c r="B882" s="544"/>
      <c r="C882" s="544"/>
      <c r="D882" s="544"/>
      <c r="E882" s="544"/>
      <c r="F882" s="544"/>
      <c r="G882" s="544"/>
      <c r="H882" s="544"/>
      <c r="I882" s="544"/>
      <c r="J882" s="544"/>
      <c r="K882" s="544"/>
      <c r="L882" s="544"/>
      <c r="M882" s="544"/>
      <c r="N882" s="544"/>
      <c r="O882" s="544"/>
      <c r="P882" s="544"/>
      <c r="Q882" s="544"/>
    </row>
    <row r="883" spans="1:17" x14ac:dyDescent="0.15">
      <c r="A883" s="544"/>
      <c r="B883" s="544"/>
      <c r="C883" s="544"/>
      <c r="D883" s="544"/>
      <c r="E883" s="544"/>
      <c r="F883" s="544"/>
      <c r="G883" s="544"/>
      <c r="H883" s="544"/>
      <c r="I883" s="544"/>
      <c r="J883" s="544"/>
      <c r="K883" s="544"/>
      <c r="L883" s="544"/>
      <c r="M883" s="544"/>
      <c r="N883" s="544"/>
      <c r="O883" s="544"/>
      <c r="P883" s="544"/>
      <c r="Q883" s="544"/>
    </row>
    <row r="884" spans="1:17" x14ac:dyDescent="0.15">
      <c r="A884" s="544"/>
      <c r="B884" s="544"/>
      <c r="C884" s="544"/>
      <c r="D884" s="544"/>
      <c r="E884" s="544"/>
      <c r="F884" s="544"/>
      <c r="G884" s="544"/>
      <c r="H884" s="544"/>
      <c r="I884" s="544"/>
      <c r="J884" s="544"/>
      <c r="K884" s="544"/>
      <c r="L884" s="544"/>
      <c r="M884" s="544"/>
      <c r="N884" s="544"/>
      <c r="O884" s="544"/>
      <c r="P884" s="544"/>
      <c r="Q884" s="544"/>
    </row>
    <row r="885" spans="1:17" x14ac:dyDescent="0.15">
      <c r="A885" s="544"/>
      <c r="B885" s="544"/>
      <c r="C885" s="544"/>
      <c r="D885" s="544"/>
      <c r="E885" s="544"/>
      <c r="F885" s="544"/>
      <c r="G885" s="544"/>
      <c r="H885" s="544"/>
      <c r="I885" s="544"/>
      <c r="J885" s="544"/>
      <c r="K885" s="544"/>
      <c r="L885" s="544"/>
      <c r="M885" s="544"/>
      <c r="N885" s="544"/>
      <c r="O885" s="544"/>
      <c r="P885" s="544"/>
      <c r="Q885" s="544"/>
    </row>
    <row r="886" spans="1:17" x14ac:dyDescent="0.15">
      <c r="A886" s="544"/>
      <c r="B886" s="544"/>
      <c r="C886" s="544"/>
      <c r="D886" s="544"/>
      <c r="E886" s="544"/>
      <c r="F886" s="544"/>
      <c r="G886" s="544"/>
      <c r="H886" s="544"/>
      <c r="I886" s="544"/>
      <c r="J886" s="544"/>
      <c r="K886" s="544"/>
      <c r="L886" s="544"/>
      <c r="M886" s="544"/>
      <c r="N886" s="544"/>
      <c r="O886" s="544"/>
      <c r="P886" s="544"/>
      <c r="Q886" s="544"/>
    </row>
    <row r="887" spans="1:17" x14ac:dyDescent="0.15">
      <c r="A887" s="544"/>
      <c r="B887" s="544"/>
      <c r="C887" s="544"/>
      <c r="D887" s="544"/>
      <c r="E887" s="544"/>
      <c r="F887" s="544"/>
      <c r="G887" s="544"/>
      <c r="H887" s="544"/>
      <c r="I887" s="544"/>
      <c r="J887" s="544"/>
      <c r="K887" s="544"/>
      <c r="L887" s="544"/>
      <c r="M887" s="544"/>
      <c r="N887" s="544"/>
      <c r="O887" s="544"/>
      <c r="P887" s="544"/>
      <c r="Q887" s="544"/>
    </row>
    <row r="888" spans="1:17" x14ac:dyDescent="0.15">
      <c r="A888" s="544"/>
      <c r="B888" s="544"/>
      <c r="C888" s="544"/>
      <c r="D888" s="544"/>
      <c r="E888" s="544"/>
      <c r="F888" s="544"/>
      <c r="G888" s="544"/>
      <c r="H888" s="544"/>
      <c r="I888" s="544"/>
      <c r="J888" s="544"/>
      <c r="K888" s="544"/>
      <c r="L888" s="544"/>
      <c r="M888" s="544"/>
      <c r="N888" s="544"/>
      <c r="O888" s="544"/>
      <c r="P888" s="544"/>
      <c r="Q888" s="544"/>
    </row>
    <row r="889" spans="1:17" x14ac:dyDescent="0.15">
      <c r="A889" s="544"/>
      <c r="B889" s="544"/>
      <c r="C889" s="544"/>
      <c r="D889" s="544"/>
      <c r="E889" s="544"/>
      <c r="F889" s="544"/>
      <c r="G889" s="544"/>
      <c r="H889" s="544"/>
      <c r="I889" s="544"/>
      <c r="J889" s="544"/>
      <c r="K889" s="544"/>
      <c r="L889" s="544"/>
      <c r="M889" s="544"/>
      <c r="N889" s="544"/>
      <c r="O889" s="544"/>
      <c r="P889" s="544"/>
      <c r="Q889" s="544"/>
    </row>
    <row r="890" spans="1:17" x14ac:dyDescent="0.15">
      <c r="A890" s="544"/>
      <c r="B890" s="544"/>
      <c r="C890" s="544"/>
      <c r="D890" s="544"/>
      <c r="E890" s="544"/>
      <c r="F890" s="544"/>
      <c r="G890" s="544"/>
      <c r="H890" s="544"/>
      <c r="I890" s="544"/>
      <c r="J890" s="544"/>
      <c r="K890" s="544"/>
      <c r="L890" s="544"/>
      <c r="M890" s="544"/>
      <c r="N890" s="544"/>
      <c r="O890" s="544"/>
      <c r="P890" s="544"/>
      <c r="Q890" s="544"/>
    </row>
    <row r="891" spans="1:17" x14ac:dyDescent="0.15">
      <c r="A891" s="544"/>
      <c r="B891" s="544"/>
      <c r="C891" s="544"/>
      <c r="D891" s="544"/>
      <c r="E891" s="544"/>
      <c r="F891" s="544"/>
      <c r="G891" s="544"/>
      <c r="H891" s="544"/>
      <c r="I891" s="544"/>
      <c r="J891" s="544"/>
      <c r="K891" s="544"/>
      <c r="L891" s="544"/>
      <c r="M891" s="544"/>
      <c r="N891" s="544"/>
      <c r="O891" s="544"/>
      <c r="P891" s="544"/>
      <c r="Q891" s="544"/>
    </row>
    <row r="892" spans="1:17" x14ac:dyDescent="0.15">
      <c r="A892" s="544"/>
      <c r="B892" s="544"/>
      <c r="C892" s="544"/>
      <c r="D892" s="544"/>
      <c r="E892" s="544"/>
      <c r="F892" s="544"/>
      <c r="G892" s="544"/>
      <c r="H892" s="544"/>
      <c r="I892" s="544"/>
      <c r="J892" s="544"/>
      <c r="K892" s="544"/>
      <c r="L892" s="544"/>
      <c r="M892" s="544"/>
      <c r="N892" s="544"/>
      <c r="O892" s="544"/>
      <c r="P892" s="544"/>
      <c r="Q892" s="544"/>
    </row>
    <row r="893" spans="1:17" x14ac:dyDescent="0.15">
      <c r="A893" s="544"/>
      <c r="B893" s="544"/>
      <c r="C893" s="544"/>
      <c r="D893" s="544"/>
      <c r="E893" s="544"/>
      <c r="F893" s="544"/>
      <c r="G893" s="544"/>
      <c r="H893" s="544"/>
      <c r="I893" s="544"/>
      <c r="J893" s="544"/>
      <c r="K893" s="544"/>
      <c r="L893" s="544"/>
      <c r="M893" s="544"/>
      <c r="N893" s="544"/>
      <c r="O893" s="544"/>
      <c r="P893" s="544"/>
      <c r="Q893" s="544"/>
    </row>
    <row r="894" spans="1:17" x14ac:dyDescent="0.15">
      <c r="A894" s="544"/>
      <c r="B894" s="544"/>
      <c r="C894" s="544"/>
      <c r="D894" s="544"/>
      <c r="E894" s="544"/>
      <c r="F894" s="544"/>
      <c r="G894" s="544"/>
      <c r="H894" s="544"/>
      <c r="I894" s="544"/>
      <c r="J894" s="544"/>
      <c r="K894" s="544"/>
      <c r="L894" s="544"/>
      <c r="M894" s="544"/>
      <c r="N894" s="544"/>
      <c r="O894" s="544"/>
      <c r="P894" s="544"/>
      <c r="Q894" s="544"/>
    </row>
    <row r="895" spans="1:17" x14ac:dyDescent="0.15">
      <c r="A895" s="544"/>
      <c r="B895" s="544"/>
      <c r="C895" s="544"/>
      <c r="D895" s="544"/>
      <c r="E895" s="544"/>
      <c r="F895" s="544"/>
      <c r="G895" s="544"/>
      <c r="H895" s="544"/>
      <c r="I895" s="544"/>
      <c r="J895" s="544"/>
      <c r="K895" s="544"/>
      <c r="L895" s="544"/>
      <c r="M895" s="544"/>
      <c r="N895" s="544"/>
      <c r="O895" s="544"/>
      <c r="P895" s="544"/>
      <c r="Q895" s="544"/>
    </row>
    <row r="896" spans="1:17" x14ac:dyDescent="0.15">
      <c r="A896" s="544"/>
      <c r="B896" s="544"/>
      <c r="C896" s="544"/>
      <c r="D896" s="544"/>
      <c r="E896" s="544"/>
      <c r="F896" s="544"/>
      <c r="G896" s="544"/>
      <c r="H896" s="544"/>
      <c r="I896" s="544"/>
      <c r="J896" s="544"/>
      <c r="K896" s="544"/>
      <c r="L896" s="544"/>
      <c r="M896" s="544"/>
      <c r="N896" s="544"/>
      <c r="O896" s="544"/>
      <c r="P896" s="544"/>
      <c r="Q896" s="544"/>
    </row>
    <row r="897" spans="1:17" x14ac:dyDescent="0.15">
      <c r="A897" s="544"/>
      <c r="B897" s="544"/>
      <c r="C897" s="544"/>
      <c r="D897" s="544"/>
      <c r="E897" s="544"/>
      <c r="F897" s="544"/>
      <c r="G897" s="544"/>
      <c r="H897" s="544"/>
      <c r="I897" s="544"/>
      <c r="J897" s="544"/>
      <c r="K897" s="544"/>
      <c r="L897" s="544"/>
      <c r="M897" s="544"/>
      <c r="N897" s="544"/>
      <c r="O897" s="544"/>
      <c r="P897" s="544"/>
      <c r="Q897" s="544"/>
    </row>
    <row r="898" spans="1:17" x14ac:dyDescent="0.15">
      <c r="A898" s="544"/>
      <c r="B898" s="544"/>
      <c r="C898" s="544"/>
      <c r="D898" s="544"/>
      <c r="E898" s="544"/>
      <c r="F898" s="544"/>
      <c r="G898" s="544"/>
      <c r="H898" s="544"/>
      <c r="I898" s="544"/>
      <c r="J898" s="544"/>
      <c r="K898" s="544"/>
      <c r="L898" s="544"/>
      <c r="M898" s="544"/>
      <c r="N898" s="544"/>
      <c r="O898" s="544"/>
      <c r="P898" s="544"/>
      <c r="Q898" s="544"/>
    </row>
    <row r="899" spans="1:17" x14ac:dyDescent="0.15">
      <c r="A899" s="544"/>
      <c r="B899" s="544"/>
      <c r="C899" s="544"/>
      <c r="D899" s="544"/>
      <c r="E899" s="544"/>
      <c r="F899" s="544"/>
      <c r="G899" s="544"/>
      <c r="H899" s="544"/>
      <c r="I899" s="544"/>
      <c r="J899" s="544"/>
      <c r="K899" s="544"/>
      <c r="L899" s="544"/>
      <c r="M899" s="544"/>
      <c r="N899" s="544"/>
      <c r="O899" s="544"/>
      <c r="P899" s="544"/>
      <c r="Q899" s="544"/>
    </row>
    <row r="900" spans="1:17" x14ac:dyDescent="0.15">
      <c r="A900" s="544"/>
      <c r="B900" s="544"/>
      <c r="C900" s="544"/>
      <c r="D900" s="544"/>
      <c r="E900" s="544"/>
      <c r="F900" s="544"/>
      <c r="G900" s="544"/>
      <c r="H900" s="544"/>
      <c r="I900" s="544"/>
      <c r="J900" s="544"/>
      <c r="K900" s="544"/>
      <c r="L900" s="544"/>
      <c r="M900" s="544"/>
      <c r="N900" s="544"/>
      <c r="O900" s="544"/>
      <c r="P900" s="544"/>
      <c r="Q900" s="544"/>
    </row>
    <row r="901" spans="1:17" x14ac:dyDescent="0.15">
      <c r="A901" s="544"/>
      <c r="B901" s="544"/>
      <c r="C901" s="544"/>
      <c r="D901" s="544"/>
      <c r="E901" s="544"/>
      <c r="F901" s="544"/>
      <c r="G901" s="544"/>
      <c r="H901" s="544"/>
      <c r="I901" s="544"/>
      <c r="J901" s="544"/>
      <c r="K901" s="544"/>
      <c r="L901" s="544"/>
      <c r="M901" s="544"/>
      <c r="N901" s="544"/>
      <c r="O901" s="544"/>
      <c r="P901" s="544"/>
      <c r="Q901" s="544"/>
    </row>
    <row r="902" spans="1:17" x14ac:dyDescent="0.15">
      <c r="A902" s="544"/>
      <c r="B902" s="544"/>
      <c r="C902" s="544"/>
      <c r="D902" s="544"/>
      <c r="E902" s="544"/>
      <c r="F902" s="544"/>
      <c r="G902" s="544"/>
      <c r="H902" s="544"/>
      <c r="I902" s="544"/>
      <c r="J902" s="544"/>
      <c r="K902" s="544"/>
      <c r="L902" s="544"/>
      <c r="M902" s="544"/>
      <c r="N902" s="544"/>
      <c r="O902" s="544"/>
      <c r="P902" s="544"/>
      <c r="Q902" s="544"/>
    </row>
    <row r="903" spans="1:17" x14ac:dyDescent="0.15">
      <c r="A903" s="544"/>
      <c r="B903" s="544"/>
      <c r="C903" s="544"/>
      <c r="D903" s="544"/>
      <c r="E903" s="544"/>
      <c r="F903" s="544"/>
      <c r="G903" s="544"/>
      <c r="H903" s="544"/>
      <c r="I903" s="544"/>
      <c r="J903" s="544"/>
      <c r="K903" s="544"/>
      <c r="L903" s="544"/>
      <c r="M903" s="544"/>
      <c r="N903" s="544"/>
      <c r="O903" s="544"/>
      <c r="P903" s="544"/>
      <c r="Q903" s="544"/>
    </row>
    <row r="904" spans="1:17" x14ac:dyDescent="0.15">
      <c r="A904" s="544"/>
      <c r="B904" s="544"/>
      <c r="C904" s="544"/>
      <c r="D904" s="544"/>
      <c r="E904" s="544"/>
      <c r="F904" s="544"/>
      <c r="G904" s="544"/>
      <c r="H904" s="544"/>
      <c r="I904" s="544"/>
      <c r="J904" s="544"/>
      <c r="K904" s="544"/>
      <c r="L904" s="544"/>
      <c r="M904" s="544"/>
      <c r="N904" s="544"/>
      <c r="O904" s="544"/>
      <c r="P904" s="544"/>
      <c r="Q904" s="544"/>
    </row>
    <row r="905" spans="1:17" x14ac:dyDescent="0.15">
      <c r="A905" s="544"/>
      <c r="B905" s="544"/>
      <c r="C905" s="544"/>
      <c r="D905" s="544"/>
      <c r="E905" s="544"/>
      <c r="F905" s="544"/>
      <c r="G905" s="544"/>
      <c r="H905" s="544"/>
      <c r="I905" s="544"/>
      <c r="J905" s="544"/>
      <c r="K905" s="544"/>
      <c r="L905" s="544"/>
      <c r="M905" s="544"/>
      <c r="N905" s="544"/>
      <c r="O905" s="544"/>
      <c r="P905" s="544"/>
      <c r="Q905" s="544"/>
    </row>
    <row r="906" spans="1:17" x14ac:dyDescent="0.15">
      <c r="A906" s="544"/>
      <c r="B906" s="544"/>
      <c r="C906" s="544"/>
      <c r="D906" s="544"/>
      <c r="E906" s="544"/>
      <c r="F906" s="544"/>
      <c r="G906" s="544"/>
      <c r="H906" s="544"/>
      <c r="I906" s="544"/>
      <c r="J906" s="544"/>
      <c r="K906" s="544"/>
      <c r="L906" s="544"/>
      <c r="M906" s="544"/>
      <c r="N906" s="544"/>
      <c r="O906" s="544"/>
      <c r="P906" s="544"/>
      <c r="Q906" s="544"/>
    </row>
    <row r="907" spans="1:17" x14ac:dyDescent="0.15">
      <c r="A907" s="544"/>
      <c r="B907" s="544"/>
      <c r="C907" s="544"/>
      <c r="D907" s="544"/>
      <c r="E907" s="544"/>
      <c r="F907" s="544"/>
      <c r="G907" s="544"/>
      <c r="H907" s="544"/>
      <c r="I907" s="544"/>
      <c r="J907" s="544"/>
      <c r="K907" s="544"/>
      <c r="L907" s="544"/>
      <c r="M907" s="544"/>
      <c r="N907" s="544"/>
      <c r="O907" s="544"/>
      <c r="P907" s="544"/>
      <c r="Q907" s="544"/>
    </row>
    <row r="908" spans="1:17" x14ac:dyDescent="0.15">
      <c r="A908" s="544"/>
      <c r="B908" s="544"/>
      <c r="C908" s="544"/>
      <c r="D908" s="544"/>
      <c r="E908" s="544"/>
      <c r="F908" s="544"/>
      <c r="G908" s="544"/>
      <c r="H908" s="544"/>
      <c r="I908" s="544"/>
      <c r="J908" s="544"/>
      <c r="K908" s="544"/>
      <c r="L908" s="544"/>
      <c r="M908" s="544"/>
      <c r="N908" s="544"/>
      <c r="O908" s="544"/>
      <c r="P908" s="544"/>
      <c r="Q908" s="544"/>
    </row>
    <row r="909" spans="1:17" x14ac:dyDescent="0.15">
      <c r="A909" s="544"/>
      <c r="B909" s="544"/>
      <c r="C909" s="544"/>
      <c r="D909" s="544"/>
      <c r="E909" s="544"/>
      <c r="F909" s="544"/>
      <c r="G909" s="544"/>
      <c r="H909" s="544"/>
      <c r="I909" s="544"/>
      <c r="J909" s="544"/>
      <c r="K909" s="544"/>
      <c r="L909" s="544"/>
      <c r="M909" s="544"/>
      <c r="N909" s="544"/>
      <c r="O909" s="544"/>
      <c r="P909" s="544"/>
      <c r="Q909" s="544"/>
    </row>
    <row r="910" spans="1:17" x14ac:dyDescent="0.15">
      <c r="A910" s="544"/>
      <c r="B910" s="544"/>
      <c r="C910" s="544"/>
      <c r="D910" s="544"/>
      <c r="E910" s="544"/>
      <c r="F910" s="544"/>
      <c r="G910" s="544"/>
      <c r="H910" s="544"/>
      <c r="I910" s="544"/>
      <c r="J910" s="544"/>
      <c r="K910" s="544"/>
      <c r="L910" s="544"/>
      <c r="M910" s="544"/>
      <c r="N910" s="544"/>
      <c r="O910" s="544"/>
      <c r="P910" s="544"/>
      <c r="Q910" s="544"/>
    </row>
    <row r="911" spans="1:17" x14ac:dyDescent="0.15">
      <c r="A911" s="544"/>
      <c r="B911" s="544"/>
      <c r="C911" s="544"/>
      <c r="D911" s="544"/>
      <c r="E911" s="544"/>
      <c r="F911" s="544"/>
      <c r="G911" s="544"/>
      <c r="H911" s="544"/>
      <c r="I911" s="544"/>
      <c r="J911" s="544"/>
      <c r="K911" s="544"/>
      <c r="L911" s="544"/>
      <c r="M911" s="544"/>
      <c r="N911" s="544"/>
      <c r="O911" s="544"/>
      <c r="P911" s="544"/>
      <c r="Q911" s="544"/>
    </row>
    <row r="912" spans="1:17" x14ac:dyDescent="0.15">
      <c r="A912" s="544"/>
      <c r="B912" s="544"/>
      <c r="C912" s="544"/>
      <c r="D912" s="544"/>
      <c r="E912" s="544"/>
      <c r="F912" s="544"/>
      <c r="G912" s="544"/>
      <c r="H912" s="544"/>
      <c r="I912" s="544"/>
      <c r="J912" s="544"/>
      <c r="K912" s="544"/>
      <c r="L912" s="544"/>
      <c r="M912" s="544"/>
      <c r="N912" s="544"/>
      <c r="O912" s="544"/>
      <c r="P912" s="544"/>
      <c r="Q912" s="544"/>
    </row>
    <row r="913" spans="1:17" x14ac:dyDescent="0.15">
      <c r="A913" s="544"/>
      <c r="B913" s="544"/>
      <c r="C913" s="544"/>
      <c r="D913" s="544"/>
      <c r="E913" s="544"/>
      <c r="F913" s="544"/>
      <c r="G913" s="544"/>
      <c r="H913" s="544"/>
      <c r="I913" s="544"/>
      <c r="J913" s="544"/>
      <c r="K913" s="544"/>
      <c r="L913" s="544"/>
      <c r="M913" s="544"/>
      <c r="N913" s="544"/>
      <c r="O913" s="544"/>
      <c r="P913" s="544"/>
      <c r="Q913" s="544"/>
    </row>
    <row r="914" spans="1:17" x14ac:dyDescent="0.15">
      <c r="A914" s="544"/>
      <c r="B914" s="544"/>
      <c r="C914" s="544"/>
      <c r="D914" s="544"/>
      <c r="E914" s="544"/>
      <c r="F914" s="544"/>
      <c r="G914" s="544"/>
      <c r="H914" s="544"/>
      <c r="I914" s="544"/>
      <c r="J914" s="544"/>
      <c r="K914" s="544"/>
      <c r="L914" s="544"/>
      <c r="M914" s="544"/>
      <c r="N914" s="544"/>
      <c r="O914" s="544"/>
      <c r="P914" s="544"/>
      <c r="Q914" s="544"/>
    </row>
    <row r="915" spans="1:17" x14ac:dyDescent="0.15">
      <c r="A915" s="544"/>
      <c r="B915" s="544"/>
      <c r="C915" s="544"/>
      <c r="D915" s="544"/>
      <c r="E915" s="544"/>
      <c r="F915" s="544"/>
      <c r="G915" s="544"/>
      <c r="H915" s="544"/>
      <c r="I915" s="544"/>
      <c r="J915" s="544"/>
      <c r="K915" s="544"/>
      <c r="L915" s="544"/>
      <c r="M915" s="544"/>
      <c r="N915" s="544"/>
      <c r="O915" s="544"/>
      <c r="P915" s="544"/>
      <c r="Q915" s="544"/>
    </row>
    <row r="916" spans="1:17" x14ac:dyDescent="0.15">
      <c r="A916" s="544"/>
      <c r="B916" s="544"/>
      <c r="C916" s="544"/>
      <c r="D916" s="544"/>
      <c r="E916" s="544"/>
      <c r="F916" s="544"/>
      <c r="G916" s="544"/>
      <c r="H916" s="544"/>
      <c r="I916" s="544"/>
      <c r="J916" s="544"/>
      <c r="K916" s="544"/>
      <c r="L916" s="544"/>
      <c r="M916" s="544"/>
      <c r="N916" s="544"/>
      <c r="O916" s="544"/>
      <c r="P916" s="544"/>
      <c r="Q916" s="544"/>
    </row>
    <row r="917" spans="1:17" x14ac:dyDescent="0.15">
      <c r="A917" s="544"/>
      <c r="B917" s="544"/>
      <c r="C917" s="544"/>
      <c r="D917" s="544"/>
      <c r="E917" s="544"/>
      <c r="F917" s="544"/>
      <c r="G917" s="544"/>
      <c r="H917" s="544"/>
      <c r="I917" s="544"/>
      <c r="J917" s="544"/>
      <c r="K917" s="544"/>
      <c r="L917" s="544"/>
      <c r="M917" s="544"/>
      <c r="N917" s="544"/>
      <c r="O917" s="544"/>
      <c r="P917" s="544"/>
      <c r="Q917" s="544"/>
    </row>
    <row r="918" spans="1:17" x14ac:dyDescent="0.15">
      <c r="A918" s="544"/>
      <c r="B918" s="544"/>
      <c r="C918" s="544"/>
      <c r="D918" s="544"/>
      <c r="E918" s="544"/>
      <c r="F918" s="544"/>
      <c r="G918" s="544"/>
      <c r="H918" s="544"/>
      <c r="I918" s="544"/>
      <c r="J918" s="544"/>
      <c r="K918" s="544"/>
      <c r="L918" s="544"/>
      <c r="M918" s="544"/>
      <c r="N918" s="544"/>
      <c r="O918" s="544"/>
      <c r="P918" s="544"/>
      <c r="Q918" s="544"/>
    </row>
    <row r="919" spans="1:17" x14ac:dyDescent="0.15">
      <c r="A919" s="544"/>
      <c r="B919" s="544"/>
      <c r="C919" s="544"/>
      <c r="D919" s="544"/>
      <c r="E919" s="544"/>
      <c r="F919" s="544"/>
      <c r="G919" s="544"/>
      <c r="H919" s="544"/>
      <c r="I919" s="544"/>
      <c r="J919" s="544"/>
      <c r="K919" s="544"/>
      <c r="L919" s="544"/>
      <c r="M919" s="544"/>
      <c r="N919" s="544"/>
      <c r="O919" s="544"/>
      <c r="P919" s="544"/>
      <c r="Q919" s="544"/>
    </row>
    <row r="920" spans="1:17" x14ac:dyDescent="0.15">
      <c r="A920" s="544"/>
      <c r="B920" s="544"/>
      <c r="C920" s="544"/>
      <c r="D920" s="544"/>
      <c r="E920" s="544"/>
      <c r="F920" s="544"/>
      <c r="G920" s="544"/>
      <c r="H920" s="544"/>
      <c r="I920" s="544"/>
      <c r="J920" s="544"/>
      <c r="K920" s="544"/>
      <c r="L920" s="544"/>
      <c r="M920" s="544"/>
      <c r="N920" s="544"/>
      <c r="O920" s="544"/>
      <c r="P920" s="544"/>
      <c r="Q920" s="544"/>
    </row>
    <row r="921" spans="1:17" x14ac:dyDescent="0.15">
      <c r="A921" s="544"/>
      <c r="B921" s="544"/>
      <c r="C921" s="544"/>
      <c r="D921" s="544"/>
      <c r="E921" s="544"/>
      <c r="F921" s="544"/>
      <c r="G921" s="544"/>
      <c r="H921" s="544"/>
      <c r="I921" s="544"/>
      <c r="J921" s="544"/>
      <c r="K921" s="544"/>
      <c r="L921" s="544"/>
      <c r="M921" s="544"/>
      <c r="N921" s="544"/>
      <c r="O921" s="544"/>
      <c r="P921" s="544"/>
      <c r="Q921" s="544"/>
    </row>
    <row r="922" spans="1:17" x14ac:dyDescent="0.15">
      <c r="A922" s="544"/>
      <c r="B922" s="544"/>
      <c r="C922" s="544"/>
      <c r="D922" s="544"/>
      <c r="E922" s="544"/>
      <c r="F922" s="544"/>
      <c r="G922" s="544"/>
      <c r="H922" s="544"/>
      <c r="I922" s="544"/>
      <c r="J922" s="544"/>
      <c r="K922" s="544"/>
      <c r="L922" s="544"/>
      <c r="M922" s="544"/>
      <c r="N922" s="544"/>
      <c r="O922" s="544"/>
      <c r="P922" s="544"/>
      <c r="Q922" s="544"/>
    </row>
    <row r="923" spans="1:17" x14ac:dyDescent="0.15">
      <c r="A923" s="544"/>
      <c r="B923" s="544"/>
      <c r="C923" s="544"/>
      <c r="D923" s="544"/>
      <c r="E923" s="544"/>
      <c r="F923" s="544"/>
      <c r="G923" s="544"/>
      <c r="H923" s="544"/>
      <c r="I923" s="544"/>
      <c r="J923" s="544"/>
      <c r="K923" s="544"/>
      <c r="L923" s="544"/>
      <c r="M923" s="544"/>
      <c r="N923" s="544"/>
      <c r="O923" s="544"/>
      <c r="P923" s="544"/>
      <c r="Q923" s="544"/>
    </row>
    <row r="924" spans="1:17" x14ac:dyDescent="0.15">
      <c r="A924" s="544"/>
      <c r="B924" s="544"/>
      <c r="C924" s="544"/>
      <c r="D924" s="544"/>
      <c r="E924" s="544"/>
      <c r="F924" s="544"/>
      <c r="G924" s="544"/>
      <c r="H924" s="544"/>
      <c r="I924" s="544"/>
      <c r="J924" s="544"/>
      <c r="K924" s="544"/>
      <c r="L924" s="544"/>
      <c r="M924" s="544"/>
      <c r="N924" s="544"/>
      <c r="O924" s="544"/>
      <c r="P924" s="544"/>
      <c r="Q924" s="544"/>
    </row>
    <row r="925" spans="1:17" x14ac:dyDescent="0.15">
      <c r="A925" s="544"/>
      <c r="B925" s="544"/>
      <c r="C925" s="544"/>
      <c r="D925" s="544"/>
      <c r="E925" s="544"/>
      <c r="F925" s="544"/>
      <c r="G925" s="544"/>
      <c r="H925" s="544"/>
      <c r="I925" s="544"/>
      <c r="J925" s="544"/>
      <c r="K925" s="544"/>
      <c r="L925" s="544"/>
      <c r="M925" s="544"/>
      <c r="N925" s="544"/>
      <c r="O925" s="544"/>
      <c r="P925" s="544"/>
      <c r="Q925" s="544"/>
    </row>
    <row r="926" spans="1:17" x14ac:dyDescent="0.15">
      <c r="A926" s="544"/>
      <c r="B926" s="544"/>
      <c r="C926" s="544"/>
      <c r="D926" s="544"/>
      <c r="E926" s="544"/>
      <c r="F926" s="544"/>
      <c r="G926" s="544"/>
      <c r="H926" s="544"/>
      <c r="I926" s="544"/>
      <c r="J926" s="544"/>
      <c r="K926" s="544"/>
      <c r="L926" s="544"/>
      <c r="M926" s="544"/>
      <c r="N926" s="544"/>
      <c r="O926" s="544"/>
      <c r="P926" s="544"/>
      <c r="Q926" s="544"/>
    </row>
    <row r="927" spans="1:17" x14ac:dyDescent="0.15">
      <c r="A927" s="544"/>
      <c r="B927" s="544"/>
      <c r="C927" s="544"/>
      <c r="D927" s="544"/>
      <c r="E927" s="544"/>
      <c r="F927" s="544"/>
      <c r="G927" s="544"/>
      <c r="H927" s="544"/>
      <c r="I927" s="544"/>
      <c r="J927" s="544"/>
      <c r="K927" s="544"/>
      <c r="L927" s="544"/>
      <c r="M927" s="544"/>
      <c r="N927" s="544"/>
      <c r="O927" s="544"/>
      <c r="P927" s="544"/>
      <c r="Q927" s="544"/>
    </row>
    <row r="928" spans="1:17" x14ac:dyDescent="0.15">
      <c r="A928" s="544"/>
      <c r="B928" s="544"/>
      <c r="C928" s="544"/>
      <c r="D928" s="544"/>
      <c r="E928" s="544"/>
      <c r="F928" s="544"/>
      <c r="G928" s="544"/>
      <c r="H928" s="544"/>
      <c r="I928" s="544"/>
      <c r="J928" s="544"/>
      <c r="K928" s="544"/>
      <c r="L928" s="544"/>
      <c r="M928" s="544"/>
      <c r="N928" s="544"/>
      <c r="O928" s="544"/>
      <c r="P928" s="544"/>
      <c r="Q928" s="544"/>
    </row>
    <row r="929" spans="1:17" x14ac:dyDescent="0.15">
      <c r="A929" s="544"/>
      <c r="B929" s="544"/>
      <c r="C929" s="544"/>
      <c r="D929" s="544"/>
      <c r="E929" s="544"/>
      <c r="F929" s="544"/>
      <c r="G929" s="544"/>
      <c r="H929" s="544"/>
      <c r="I929" s="544"/>
      <c r="J929" s="544"/>
      <c r="K929" s="544"/>
      <c r="L929" s="544"/>
      <c r="M929" s="544"/>
      <c r="N929" s="544"/>
      <c r="O929" s="544"/>
      <c r="P929" s="544"/>
      <c r="Q929" s="544"/>
    </row>
    <row r="930" spans="1:17" x14ac:dyDescent="0.15">
      <c r="A930" s="544"/>
      <c r="B930" s="544"/>
      <c r="C930" s="544"/>
      <c r="D930" s="544"/>
      <c r="E930" s="544"/>
      <c r="F930" s="544"/>
      <c r="G930" s="544"/>
      <c r="H930" s="544"/>
      <c r="I930" s="544"/>
      <c r="J930" s="544"/>
      <c r="K930" s="544"/>
      <c r="L930" s="544"/>
      <c r="M930" s="544"/>
      <c r="N930" s="544"/>
      <c r="O930" s="544"/>
      <c r="P930" s="544"/>
      <c r="Q930" s="544"/>
    </row>
    <row r="931" spans="1:17" x14ac:dyDescent="0.15">
      <c r="A931" s="544"/>
      <c r="B931" s="544"/>
      <c r="C931" s="544"/>
      <c r="D931" s="544"/>
      <c r="E931" s="544"/>
      <c r="F931" s="544"/>
      <c r="G931" s="544"/>
      <c r="H931" s="544"/>
      <c r="I931" s="544"/>
      <c r="J931" s="544"/>
      <c r="K931" s="544"/>
      <c r="L931" s="544"/>
      <c r="M931" s="544"/>
      <c r="N931" s="544"/>
      <c r="O931" s="544"/>
      <c r="P931" s="544"/>
      <c r="Q931" s="544"/>
    </row>
    <row r="932" spans="1:17" x14ac:dyDescent="0.15">
      <c r="A932" s="544"/>
      <c r="B932" s="544"/>
      <c r="C932" s="544"/>
      <c r="D932" s="544"/>
      <c r="E932" s="544"/>
      <c r="F932" s="544"/>
      <c r="G932" s="544"/>
      <c r="H932" s="544"/>
      <c r="I932" s="544"/>
      <c r="J932" s="544"/>
      <c r="K932" s="544"/>
      <c r="L932" s="544"/>
      <c r="M932" s="544"/>
      <c r="N932" s="544"/>
      <c r="O932" s="544"/>
      <c r="P932" s="544"/>
      <c r="Q932" s="544"/>
    </row>
    <row r="933" spans="1:17" x14ac:dyDescent="0.15">
      <c r="A933" s="544"/>
      <c r="B933" s="544"/>
      <c r="C933" s="544"/>
      <c r="D933" s="544"/>
      <c r="E933" s="544"/>
      <c r="F933" s="544"/>
      <c r="G933" s="544"/>
      <c r="H933" s="544"/>
      <c r="I933" s="544"/>
      <c r="J933" s="544"/>
      <c r="K933" s="544"/>
      <c r="L933" s="544"/>
      <c r="M933" s="544"/>
      <c r="N933" s="544"/>
      <c r="O933" s="544"/>
      <c r="P933" s="544"/>
      <c r="Q933" s="544"/>
    </row>
    <row r="934" spans="1:17" x14ac:dyDescent="0.15">
      <c r="A934" s="544"/>
      <c r="B934" s="544"/>
      <c r="C934" s="544"/>
      <c r="D934" s="544"/>
      <c r="E934" s="544"/>
      <c r="F934" s="544"/>
      <c r="G934" s="544"/>
      <c r="H934" s="544"/>
      <c r="I934" s="544"/>
      <c r="J934" s="544"/>
      <c r="K934" s="544"/>
      <c r="L934" s="544"/>
      <c r="M934" s="544"/>
      <c r="N934" s="544"/>
      <c r="O934" s="544"/>
      <c r="P934" s="544"/>
      <c r="Q934" s="544"/>
    </row>
    <row r="935" spans="1:17" x14ac:dyDescent="0.15">
      <c r="A935" s="544"/>
      <c r="B935" s="544"/>
      <c r="C935" s="544"/>
      <c r="D935" s="544"/>
      <c r="E935" s="544"/>
      <c r="F935" s="544"/>
      <c r="G935" s="544"/>
      <c r="H935" s="544"/>
      <c r="I935" s="544"/>
      <c r="J935" s="544"/>
      <c r="K935" s="544"/>
      <c r="L935" s="544"/>
      <c r="M935" s="544"/>
      <c r="N935" s="544"/>
      <c r="O935" s="544"/>
      <c r="P935" s="544"/>
      <c r="Q935" s="544"/>
    </row>
    <row r="936" spans="1:17" x14ac:dyDescent="0.15">
      <c r="A936" s="544"/>
      <c r="B936" s="544"/>
      <c r="C936" s="544"/>
      <c r="D936" s="544"/>
      <c r="E936" s="544"/>
      <c r="F936" s="544"/>
      <c r="G936" s="544"/>
      <c r="H936" s="544"/>
      <c r="I936" s="544"/>
      <c r="J936" s="544"/>
      <c r="K936" s="544"/>
      <c r="L936" s="544"/>
      <c r="M936" s="544"/>
      <c r="N936" s="544"/>
      <c r="O936" s="544"/>
      <c r="P936" s="544"/>
      <c r="Q936" s="544"/>
    </row>
    <row r="937" spans="1:17" x14ac:dyDescent="0.15">
      <c r="A937" s="544"/>
      <c r="B937" s="544"/>
      <c r="C937" s="544"/>
      <c r="D937" s="544"/>
      <c r="E937" s="544"/>
      <c r="F937" s="544"/>
      <c r="G937" s="544"/>
      <c r="H937" s="544"/>
      <c r="I937" s="544"/>
      <c r="J937" s="544"/>
      <c r="K937" s="544"/>
      <c r="L937" s="544"/>
      <c r="M937" s="544"/>
      <c r="N937" s="544"/>
      <c r="O937" s="544"/>
      <c r="P937" s="544"/>
      <c r="Q937" s="544"/>
    </row>
    <row r="938" spans="1:17" x14ac:dyDescent="0.15">
      <c r="A938" s="544"/>
      <c r="B938" s="544"/>
      <c r="C938" s="544"/>
      <c r="D938" s="544"/>
      <c r="E938" s="544"/>
      <c r="F938" s="544"/>
      <c r="G938" s="544"/>
      <c r="H938" s="544"/>
      <c r="I938" s="544"/>
      <c r="J938" s="544"/>
      <c r="K938" s="544"/>
      <c r="L938" s="544"/>
      <c r="M938" s="544"/>
      <c r="N938" s="544"/>
      <c r="O938" s="544"/>
      <c r="P938" s="544"/>
      <c r="Q938" s="544"/>
    </row>
    <row r="939" spans="1:17" x14ac:dyDescent="0.15">
      <c r="A939" s="544"/>
      <c r="B939" s="544"/>
      <c r="C939" s="544"/>
      <c r="D939" s="544"/>
      <c r="E939" s="544"/>
      <c r="F939" s="544"/>
      <c r="G939" s="544"/>
      <c r="H939" s="544"/>
      <c r="I939" s="544"/>
      <c r="J939" s="544"/>
      <c r="K939" s="544"/>
      <c r="L939" s="544"/>
      <c r="M939" s="544"/>
      <c r="N939" s="544"/>
      <c r="O939" s="544"/>
      <c r="P939" s="544"/>
      <c r="Q939" s="544"/>
    </row>
    <row r="940" spans="1:17" x14ac:dyDescent="0.15">
      <c r="A940" s="544"/>
      <c r="B940" s="544"/>
      <c r="C940" s="544"/>
      <c r="D940" s="544"/>
      <c r="E940" s="544"/>
      <c r="F940" s="544"/>
      <c r="G940" s="544"/>
      <c r="H940" s="544"/>
      <c r="I940" s="544"/>
      <c r="J940" s="544"/>
      <c r="K940" s="544"/>
      <c r="L940" s="544"/>
      <c r="M940" s="544"/>
      <c r="N940" s="544"/>
      <c r="O940" s="544"/>
      <c r="P940" s="544"/>
      <c r="Q940" s="544"/>
    </row>
    <row r="941" spans="1:17" x14ac:dyDescent="0.15">
      <c r="A941" s="544"/>
      <c r="B941" s="544"/>
      <c r="C941" s="544"/>
      <c r="D941" s="544"/>
      <c r="E941" s="544"/>
      <c r="F941" s="544"/>
      <c r="G941" s="544"/>
      <c r="H941" s="544"/>
      <c r="I941" s="544"/>
      <c r="J941" s="544"/>
      <c r="K941" s="544"/>
      <c r="L941" s="544"/>
      <c r="M941" s="544"/>
      <c r="N941" s="544"/>
      <c r="O941" s="544"/>
      <c r="P941" s="544"/>
      <c r="Q941" s="544"/>
    </row>
    <row r="942" spans="1:17" x14ac:dyDescent="0.15">
      <c r="A942" s="544"/>
      <c r="B942" s="544"/>
      <c r="C942" s="544"/>
      <c r="D942" s="544"/>
      <c r="E942" s="544"/>
      <c r="F942" s="544"/>
      <c r="G942" s="544"/>
      <c r="H942" s="544"/>
      <c r="I942" s="544"/>
      <c r="J942" s="544"/>
      <c r="K942" s="544"/>
      <c r="L942" s="544"/>
      <c r="M942" s="544"/>
      <c r="N942" s="544"/>
      <c r="O942" s="544"/>
      <c r="P942" s="544"/>
      <c r="Q942" s="544"/>
    </row>
    <row r="943" spans="1:17" x14ac:dyDescent="0.15">
      <c r="A943" s="544"/>
      <c r="B943" s="544"/>
      <c r="C943" s="544"/>
      <c r="D943" s="544"/>
      <c r="E943" s="544"/>
      <c r="F943" s="544"/>
      <c r="G943" s="544"/>
      <c r="H943" s="544"/>
      <c r="I943" s="544"/>
      <c r="J943" s="544"/>
      <c r="K943" s="544"/>
      <c r="L943" s="544"/>
      <c r="M943" s="544"/>
      <c r="N943" s="544"/>
      <c r="O943" s="544"/>
      <c r="P943" s="544"/>
      <c r="Q943" s="544"/>
    </row>
    <row r="944" spans="1:17" x14ac:dyDescent="0.15">
      <c r="A944" s="544"/>
      <c r="B944" s="544"/>
      <c r="C944" s="544"/>
      <c r="D944" s="544"/>
      <c r="E944" s="544"/>
      <c r="F944" s="544"/>
      <c r="G944" s="544"/>
      <c r="H944" s="544"/>
      <c r="I944" s="544"/>
      <c r="J944" s="544"/>
      <c r="K944" s="544"/>
      <c r="L944" s="544"/>
      <c r="M944" s="544"/>
      <c r="N944" s="544"/>
      <c r="O944" s="544"/>
      <c r="P944" s="544"/>
      <c r="Q944" s="544"/>
    </row>
    <row r="945" spans="1:17" x14ac:dyDescent="0.15">
      <c r="A945" s="544"/>
      <c r="B945" s="544"/>
      <c r="C945" s="544"/>
      <c r="D945" s="544"/>
      <c r="E945" s="544"/>
      <c r="F945" s="544"/>
      <c r="G945" s="544"/>
      <c r="H945" s="544"/>
      <c r="I945" s="544"/>
      <c r="J945" s="544"/>
      <c r="K945" s="544"/>
      <c r="L945" s="544"/>
      <c r="M945" s="544"/>
      <c r="N945" s="544"/>
      <c r="O945" s="544"/>
      <c r="P945" s="544"/>
      <c r="Q945" s="544"/>
    </row>
    <row r="946" spans="1:17" x14ac:dyDescent="0.15">
      <c r="A946" s="544"/>
      <c r="B946" s="544"/>
      <c r="C946" s="544"/>
      <c r="D946" s="544"/>
      <c r="E946" s="544"/>
      <c r="F946" s="544"/>
      <c r="G946" s="544"/>
      <c r="H946" s="544"/>
      <c r="I946" s="544"/>
      <c r="J946" s="544"/>
      <c r="K946" s="544"/>
      <c r="L946" s="544"/>
      <c r="M946" s="544"/>
      <c r="N946" s="544"/>
      <c r="O946" s="544"/>
      <c r="P946" s="544"/>
      <c r="Q946" s="544"/>
    </row>
    <row r="947" spans="1:17" x14ac:dyDescent="0.15">
      <c r="A947" s="544"/>
      <c r="B947" s="544"/>
      <c r="C947" s="544"/>
      <c r="D947" s="544"/>
      <c r="E947" s="544"/>
      <c r="F947" s="544"/>
      <c r="G947" s="544"/>
      <c r="H947" s="544"/>
      <c r="I947" s="544"/>
      <c r="J947" s="544"/>
      <c r="K947" s="544"/>
      <c r="L947" s="544"/>
      <c r="M947" s="544"/>
      <c r="N947" s="544"/>
      <c r="O947" s="544"/>
      <c r="P947" s="544"/>
      <c r="Q947" s="544"/>
    </row>
    <row r="948" spans="1:17" x14ac:dyDescent="0.15">
      <c r="A948" s="544"/>
      <c r="B948" s="544"/>
      <c r="C948" s="544"/>
      <c r="D948" s="544"/>
      <c r="E948" s="544"/>
      <c r="F948" s="544"/>
      <c r="G948" s="544"/>
      <c r="H948" s="544"/>
      <c r="I948" s="544"/>
      <c r="J948" s="544"/>
      <c r="K948" s="544"/>
      <c r="L948" s="544"/>
      <c r="M948" s="544"/>
      <c r="N948" s="544"/>
      <c r="O948" s="544"/>
      <c r="P948" s="544"/>
      <c r="Q948" s="544"/>
    </row>
    <row r="949" spans="1:17" x14ac:dyDescent="0.15">
      <c r="A949" s="544"/>
      <c r="B949" s="544"/>
      <c r="C949" s="544"/>
      <c r="D949" s="544"/>
      <c r="E949" s="544"/>
      <c r="F949" s="544"/>
      <c r="G949" s="544"/>
      <c r="H949" s="544"/>
      <c r="I949" s="544"/>
      <c r="J949" s="544"/>
      <c r="K949" s="544"/>
      <c r="L949" s="544"/>
      <c r="M949" s="544"/>
      <c r="N949" s="544"/>
      <c r="O949" s="544"/>
      <c r="P949" s="544"/>
      <c r="Q949" s="544"/>
    </row>
    <row r="950" spans="1:17" x14ac:dyDescent="0.15">
      <c r="A950" s="544"/>
      <c r="B950" s="544"/>
      <c r="C950" s="544"/>
      <c r="D950" s="544"/>
      <c r="E950" s="544"/>
      <c r="F950" s="544"/>
      <c r="G950" s="544"/>
      <c r="H950" s="544"/>
      <c r="I950" s="544"/>
      <c r="J950" s="544"/>
      <c r="K950" s="544"/>
      <c r="L950" s="544"/>
      <c r="M950" s="544"/>
      <c r="N950" s="544"/>
      <c r="O950" s="544"/>
      <c r="P950" s="544"/>
      <c r="Q950" s="544"/>
    </row>
    <row r="951" spans="1:17" x14ac:dyDescent="0.15">
      <c r="A951" s="544"/>
      <c r="B951" s="544"/>
      <c r="C951" s="544"/>
      <c r="D951" s="544"/>
      <c r="E951" s="544"/>
      <c r="F951" s="544"/>
      <c r="G951" s="544"/>
      <c r="H951" s="544"/>
      <c r="I951" s="544"/>
      <c r="J951" s="544"/>
      <c r="K951" s="544"/>
      <c r="L951" s="544"/>
      <c r="M951" s="544"/>
      <c r="N951" s="544"/>
      <c r="O951" s="544"/>
      <c r="P951" s="544"/>
      <c r="Q951" s="544"/>
    </row>
    <row r="952" spans="1:17" x14ac:dyDescent="0.15">
      <c r="A952" s="544"/>
      <c r="B952" s="544"/>
      <c r="C952" s="544"/>
      <c r="D952" s="544"/>
      <c r="E952" s="544"/>
      <c r="F952" s="544"/>
      <c r="G952" s="544"/>
      <c r="H952" s="544"/>
      <c r="I952" s="544"/>
      <c r="J952" s="544"/>
      <c r="K952" s="544"/>
      <c r="L952" s="544"/>
      <c r="M952" s="544"/>
      <c r="N952" s="544"/>
      <c r="O952" s="544"/>
      <c r="P952" s="544"/>
      <c r="Q952" s="544"/>
    </row>
    <row r="953" spans="1:17" x14ac:dyDescent="0.15">
      <c r="A953" s="544"/>
      <c r="B953" s="544"/>
      <c r="C953" s="544"/>
      <c r="D953" s="544"/>
      <c r="E953" s="544"/>
      <c r="F953" s="544"/>
      <c r="G953" s="544"/>
      <c r="H953" s="544"/>
      <c r="I953" s="544"/>
      <c r="J953" s="544"/>
      <c r="K953" s="544"/>
      <c r="L953" s="544"/>
      <c r="M953" s="544"/>
      <c r="N953" s="544"/>
      <c r="O953" s="544"/>
      <c r="P953" s="544"/>
      <c r="Q953" s="544"/>
    </row>
    <row r="954" spans="1:17" x14ac:dyDescent="0.15">
      <c r="A954" s="544"/>
      <c r="B954" s="544"/>
      <c r="C954" s="544"/>
      <c r="D954" s="544"/>
      <c r="E954" s="544"/>
      <c r="F954" s="544"/>
      <c r="G954" s="544"/>
      <c r="H954" s="544"/>
      <c r="I954" s="544"/>
      <c r="J954" s="544"/>
      <c r="K954" s="544"/>
      <c r="L954" s="544"/>
      <c r="M954" s="544"/>
      <c r="N954" s="544"/>
      <c r="O954" s="544"/>
      <c r="P954" s="544"/>
      <c r="Q954" s="544"/>
    </row>
    <row r="955" spans="1:17" x14ac:dyDescent="0.15">
      <c r="A955" s="544"/>
      <c r="B955" s="544"/>
      <c r="C955" s="544"/>
      <c r="D955" s="544"/>
      <c r="E955" s="544"/>
      <c r="F955" s="544"/>
      <c r="G955" s="544"/>
      <c r="H955" s="544"/>
      <c r="I955" s="544"/>
      <c r="J955" s="544"/>
      <c r="K955" s="544"/>
      <c r="L955" s="544"/>
      <c r="M955" s="544"/>
      <c r="N955" s="544"/>
      <c r="O955" s="544"/>
      <c r="P955" s="544"/>
      <c r="Q955" s="544"/>
    </row>
    <row r="956" spans="1:17" x14ac:dyDescent="0.15">
      <c r="A956" s="544"/>
      <c r="B956" s="544"/>
      <c r="C956" s="544"/>
      <c r="D956" s="544"/>
      <c r="E956" s="544"/>
      <c r="F956" s="544"/>
      <c r="G956" s="544"/>
      <c r="H956" s="544"/>
      <c r="I956" s="544"/>
      <c r="J956" s="544"/>
      <c r="K956" s="544"/>
      <c r="L956" s="544"/>
      <c r="M956" s="544"/>
      <c r="N956" s="544"/>
      <c r="O956" s="544"/>
      <c r="P956" s="544"/>
      <c r="Q956" s="544"/>
    </row>
    <row r="957" spans="1:17" x14ac:dyDescent="0.15">
      <c r="A957" s="544"/>
      <c r="B957" s="544"/>
      <c r="C957" s="544"/>
      <c r="D957" s="544"/>
      <c r="E957" s="544"/>
      <c r="F957" s="544"/>
      <c r="G957" s="544"/>
      <c r="H957" s="544"/>
      <c r="I957" s="544"/>
      <c r="J957" s="544"/>
      <c r="K957" s="544"/>
      <c r="L957" s="544"/>
      <c r="M957" s="544"/>
      <c r="N957" s="544"/>
      <c r="O957" s="544"/>
      <c r="P957" s="544"/>
      <c r="Q957" s="544"/>
    </row>
    <row r="958" spans="1:17" x14ac:dyDescent="0.15">
      <c r="A958" s="544"/>
      <c r="B958" s="544"/>
      <c r="C958" s="544"/>
      <c r="D958" s="544"/>
      <c r="E958" s="544"/>
      <c r="F958" s="544"/>
      <c r="G958" s="544"/>
      <c r="H958" s="544"/>
      <c r="I958" s="544"/>
      <c r="J958" s="544"/>
      <c r="K958" s="544"/>
      <c r="L958" s="544"/>
      <c r="M958" s="544"/>
      <c r="N958" s="544"/>
      <c r="O958" s="544"/>
      <c r="P958" s="544"/>
      <c r="Q958" s="544"/>
    </row>
    <row r="959" spans="1:17" x14ac:dyDescent="0.15">
      <c r="A959" s="544"/>
      <c r="B959" s="544"/>
      <c r="C959" s="544"/>
      <c r="D959" s="544"/>
      <c r="E959" s="544"/>
      <c r="F959" s="544"/>
      <c r="G959" s="544"/>
      <c r="H959" s="544"/>
      <c r="I959" s="544"/>
      <c r="J959" s="544"/>
      <c r="K959" s="544"/>
      <c r="L959" s="544"/>
      <c r="M959" s="544"/>
      <c r="N959" s="544"/>
      <c r="O959" s="544"/>
      <c r="P959" s="544"/>
      <c r="Q959" s="544"/>
    </row>
    <row r="960" spans="1:17" x14ac:dyDescent="0.15">
      <c r="A960" s="544"/>
      <c r="B960" s="544"/>
      <c r="C960" s="544"/>
      <c r="D960" s="544"/>
      <c r="E960" s="544"/>
      <c r="F960" s="544"/>
      <c r="G960" s="544"/>
      <c r="H960" s="544"/>
      <c r="I960" s="544"/>
      <c r="J960" s="544"/>
      <c r="K960" s="544"/>
      <c r="L960" s="544"/>
      <c r="M960" s="544"/>
      <c r="N960" s="544"/>
      <c r="O960" s="544"/>
      <c r="P960" s="544"/>
      <c r="Q960" s="544"/>
    </row>
    <row r="961" spans="1:17" x14ac:dyDescent="0.15">
      <c r="A961" s="544"/>
      <c r="B961" s="544"/>
      <c r="C961" s="544"/>
      <c r="D961" s="544"/>
      <c r="E961" s="544"/>
      <c r="F961" s="544"/>
      <c r="G961" s="544"/>
      <c r="H961" s="544"/>
      <c r="I961" s="544"/>
      <c r="J961" s="544"/>
      <c r="K961" s="544"/>
      <c r="L961" s="544"/>
      <c r="M961" s="544"/>
      <c r="N961" s="544"/>
      <c r="O961" s="544"/>
      <c r="P961" s="544"/>
      <c r="Q961" s="544"/>
    </row>
    <row r="962" spans="1:17" x14ac:dyDescent="0.15">
      <c r="A962" s="544"/>
      <c r="B962" s="544"/>
      <c r="C962" s="544"/>
      <c r="D962" s="544"/>
      <c r="E962" s="544"/>
      <c r="F962" s="544"/>
      <c r="G962" s="544"/>
      <c r="H962" s="544"/>
      <c r="I962" s="544"/>
      <c r="J962" s="544"/>
      <c r="K962" s="544"/>
      <c r="L962" s="544"/>
      <c r="M962" s="544"/>
      <c r="N962" s="544"/>
      <c r="O962" s="544"/>
      <c r="P962" s="544"/>
      <c r="Q962" s="544"/>
    </row>
    <row r="963" spans="1:17" x14ac:dyDescent="0.15">
      <c r="A963" s="544"/>
      <c r="B963" s="544"/>
      <c r="C963" s="544"/>
      <c r="D963" s="544"/>
      <c r="E963" s="544"/>
      <c r="F963" s="544"/>
      <c r="G963" s="544"/>
      <c r="H963" s="544"/>
      <c r="I963" s="544"/>
      <c r="J963" s="544"/>
      <c r="K963" s="544"/>
      <c r="L963" s="544"/>
      <c r="M963" s="544"/>
      <c r="N963" s="544"/>
      <c r="O963" s="544"/>
      <c r="P963" s="544"/>
      <c r="Q963" s="544"/>
    </row>
    <row r="964" spans="1:17" x14ac:dyDescent="0.15">
      <c r="A964" s="544"/>
      <c r="B964" s="544"/>
      <c r="C964" s="544"/>
      <c r="D964" s="544"/>
      <c r="E964" s="544"/>
      <c r="F964" s="544"/>
      <c r="G964" s="544"/>
      <c r="H964" s="544"/>
      <c r="I964" s="544"/>
      <c r="J964" s="544"/>
      <c r="K964" s="544"/>
      <c r="L964" s="544"/>
      <c r="M964" s="544"/>
      <c r="N964" s="544"/>
      <c r="O964" s="544"/>
      <c r="P964" s="544"/>
      <c r="Q964" s="544"/>
    </row>
    <row r="965" spans="1:17" x14ac:dyDescent="0.15">
      <c r="A965" s="544"/>
      <c r="B965" s="544"/>
      <c r="C965" s="544"/>
      <c r="D965" s="544"/>
      <c r="E965" s="544"/>
      <c r="F965" s="544"/>
      <c r="G965" s="544"/>
      <c r="H965" s="544"/>
      <c r="I965" s="544"/>
      <c r="J965" s="544"/>
      <c r="K965" s="544"/>
      <c r="L965" s="544"/>
      <c r="M965" s="544"/>
      <c r="N965" s="544"/>
      <c r="O965" s="544"/>
      <c r="P965" s="544"/>
      <c r="Q965" s="544"/>
    </row>
    <row r="966" spans="1:17" x14ac:dyDescent="0.15">
      <c r="A966" s="544"/>
      <c r="B966" s="544"/>
      <c r="C966" s="544"/>
      <c r="D966" s="544"/>
      <c r="E966" s="544"/>
      <c r="F966" s="544"/>
      <c r="G966" s="544"/>
      <c r="H966" s="544"/>
      <c r="I966" s="544"/>
      <c r="J966" s="544"/>
      <c r="K966" s="544"/>
      <c r="L966" s="544"/>
      <c r="M966" s="544"/>
      <c r="N966" s="544"/>
      <c r="O966" s="544"/>
      <c r="P966" s="544"/>
      <c r="Q966" s="544"/>
    </row>
    <row r="967" spans="1:17" x14ac:dyDescent="0.15">
      <c r="A967" s="544"/>
      <c r="B967" s="544"/>
      <c r="C967" s="544"/>
      <c r="D967" s="544"/>
      <c r="E967" s="544"/>
      <c r="F967" s="544"/>
      <c r="G967" s="544"/>
      <c r="H967" s="544"/>
      <c r="I967" s="544"/>
      <c r="J967" s="544"/>
      <c r="K967" s="544"/>
      <c r="L967" s="544"/>
      <c r="M967" s="544"/>
      <c r="N967" s="544"/>
      <c r="O967" s="544"/>
      <c r="P967" s="544"/>
      <c r="Q967" s="544"/>
    </row>
    <row r="968" spans="1:17" x14ac:dyDescent="0.15">
      <c r="A968" s="544"/>
      <c r="B968" s="544"/>
      <c r="C968" s="544"/>
      <c r="D968" s="544"/>
      <c r="E968" s="544"/>
      <c r="F968" s="544"/>
      <c r="G968" s="544"/>
      <c r="H968" s="544"/>
      <c r="I968" s="544"/>
      <c r="J968" s="544"/>
      <c r="K968" s="544"/>
      <c r="L968" s="544"/>
      <c r="M968" s="544"/>
      <c r="N968" s="544"/>
      <c r="O968" s="544"/>
      <c r="P968" s="544"/>
      <c r="Q968" s="544"/>
    </row>
    <row r="969" spans="1:17" x14ac:dyDescent="0.15">
      <c r="A969" s="544"/>
      <c r="B969" s="544"/>
      <c r="C969" s="544"/>
      <c r="D969" s="544"/>
      <c r="E969" s="544"/>
      <c r="F969" s="544"/>
      <c r="G969" s="544"/>
      <c r="H969" s="544"/>
      <c r="I969" s="544"/>
      <c r="J969" s="544"/>
      <c r="K969" s="544"/>
      <c r="L969" s="544"/>
      <c r="M969" s="544"/>
      <c r="N969" s="544"/>
      <c r="O969" s="544"/>
      <c r="P969" s="544"/>
      <c r="Q969" s="544"/>
    </row>
    <row r="970" spans="1:17" x14ac:dyDescent="0.15">
      <c r="A970" s="544"/>
      <c r="B970" s="544"/>
      <c r="C970" s="544"/>
      <c r="D970" s="544"/>
      <c r="E970" s="544"/>
      <c r="F970" s="544"/>
      <c r="G970" s="544"/>
      <c r="H970" s="544"/>
      <c r="I970" s="544"/>
      <c r="J970" s="544"/>
      <c r="K970" s="544"/>
      <c r="L970" s="544"/>
      <c r="M970" s="544"/>
      <c r="N970" s="544"/>
      <c r="O970" s="544"/>
      <c r="P970" s="544"/>
      <c r="Q970" s="544"/>
    </row>
    <row r="971" spans="1:17" x14ac:dyDescent="0.15">
      <c r="A971" s="544"/>
      <c r="B971" s="544"/>
      <c r="C971" s="544"/>
      <c r="D971" s="544"/>
      <c r="E971" s="544"/>
      <c r="F971" s="544"/>
      <c r="G971" s="544"/>
      <c r="H971" s="544"/>
      <c r="I971" s="544"/>
      <c r="J971" s="544"/>
      <c r="K971" s="544"/>
      <c r="L971" s="544"/>
      <c r="M971" s="544"/>
      <c r="N971" s="544"/>
      <c r="O971" s="544"/>
      <c r="P971" s="544"/>
      <c r="Q971" s="544"/>
    </row>
    <row r="972" spans="1:17" x14ac:dyDescent="0.15">
      <c r="A972" s="544"/>
      <c r="B972" s="544"/>
      <c r="C972" s="544"/>
      <c r="D972" s="544"/>
      <c r="E972" s="544"/>
      <c r="F972" s="544"/>
      <c r="G972" s="544"/>
      <c r="H972" s="544"/>
      <c r="I972" s="544"/>
      <c r="J972" s="544"/>
      <c r="K972" s="544"/>
      <c r="L972" s="544"/>
      <c r="M972" s="544"/>
      <c r="N972" s="544"/>
      <c r="O972" s="544"/>
      <c r="P972" s="544"/>
      <c r="Q972" s="544"/>
    </row>
    <row r="973" spans="1:17" x14ac:dyDescent="0.15">
      <c r="A973" s="544"/>
      <c r="B973" s="544"/>
      <c r="C973" s="544"/>
      <c r="D973" s="544"/>
      <c r="E973" s="544"/>
      <c r="F973" s="544"/>
      <c r="G973" s="544"/>
      <c r="H973" s="544"/>
      <c r="I973" s="544"/>
      <c r="J973" s="544"/>
      <c r="K973" s="544"/>
      <c r="L973" s="544"/>
      <c r="M973" s="544"/>
      <c r="N973" s="544"/>
      <c r="O973" s="544"/>
      <c r="P973" s="544"/>
      <c r="Q973" s="544"/>
    </row>
    <row r="974" spans="1:17" x14ac:dyDescent="0.15">
      <c r="A974" s="544"/>
      <c r="B974" s="544"/>
      <c r="C974" s="544"/>
      <c r="D974" s="544"/>
      <c r="E974" s="544"/>
      <c r="F974" s="544"/>
      <c r="G974" s="544"/>
      <c r="H974" s="544"/>
      <c r="I974" s="544"/>
      <c r="J974" s="544"/>
      <c r="K974" s="544"/>
      <c r="L974" s="544"/>
      <c r="M974" s="544"/>
      <c r="N974" s="544"/>
      <c r="O974" s="544"/>
      <c r="P974" s="544"/>
      <c r="Q974" s="544"/>
    </row>
    <row r="975" spans="1:17" x14ac:dyDescent="0.15">
      <c r="A975" s="544"/>
      <c r="B975" s="544"/>
      <c r="C975" s="544"/>
      <c r="D975" s="544"/>
      <c r="E975" s="544"/>
      <c r="F975" s="544"/>
      <c r="G975" s="544"/>
      <c r="H975" s="544"/>
      <c r="I975" s="544"/>
      <c r="J975" s="544"/>
      <c r="K975" s="544"/>
      <c r="L975" s="544"/>
      <c r="M975" s="544"/>
      <c r="N975" s="544"/>
      <c r="O975" s="544"/>
      <c r="P975" s="544"/>
      <c r="Q975" s="544"/>
    </row>
    <row r="976" spans="1:17" x14ac:dyDescent="0.15">
      <c r="A976" s="544"/>
      <c r="B976" s="544"/>
      <c r="C976" s="544"/>
      <c r="D976" s="544"/>
      <c r="E976" s="544"/>
      <c r="F976" s="544"/>
      <c r="G976" s="544"/>
      <c r="H976" s="544"/>
      <c r="I976" s="544"/>
      <c r="J976" s="544"/>
      <c r="K976" s="544"/>
      <c r="L976" s="544"/>
      <c r="M976" s="544"/>
      <c r="N976" s="544"/>
      <c r="O976" s="544"/>
      <c r="P976" s="544"/>
      <c r="Q976" s="544"/>
    </row>
    <row r="977" spans="1:17" x14ac:dyDescent="0.15">
      <c r="A977" s="544"/>
      <c r="B977" s="544"/>
      <c r="C977" s="544"/>
      <c r="D977" s="544"/>
      <c r="E977" s="544"/>
      <c r="F977" s="544"/>
      <c r="G977" s="544"/>
      <c r="H977" s="544"/>
      <c r="I977" s="544"/>
      <c r="J977" s="544"/>
      <c r="K977" s="544"/>
      <c r="L977" s="544"/>
      <c r="M977" s="544"/>
      <c r="N977" s="544"/>
      <c r="O977" s="544"/>
      <c r="P977" s="544"/>
      <c r="Q977" s="544"/>
    </row>
    <row r="978" spans="1:17" x14ac:dyDescent="0.15">
      <c r="A978" s="544"/>
      <c r="B978" s="544"/>
      <c r="C978" s="544"/>
      <c r="D978" s="544"/>
      <c r="E978" s="544"/>
      <c r="F978" s="544"/>
      <c r="G978" s="544"/>
      <c r="H978" s="544"/>
      <c r="I978" s="544"/>
      <c r="J978" s="544"/>
      <c r="K978" s="544"/>
      <c r="L978" s="544"/>
      <c r="M978" s="544"/>
      <c r="N978" s="544"/>
      <c r="O978" s="544"/>
      <c r="P978" s="544"/>
      <c r="Q978" s="544"/>
    </row>
    <row r="979" spans="1:17" x14ac:dyDescent="0.15">
      <c r="A979" s="544"/>
      <c r="B979" s="544"/>
      <c r="C979" s="544"/>
      <c r="D979" s="544"/>
      <c r="E979" s="544"/>
      <c r="F979" s="544"/>
      <c r="G979" s="544"/>
      <c r="H979" s="544"/>
      <c r="I979" s="544"/>
      <c r="J979" s="544"/>
      <c r="K979" s="544"/>
      <c r="L979" s="544"/>
      <c r="M979" s="544"/>
      <c r="N979" s="544"/>
      <c r="O979" s="544"/>
      <c r="P979" s="544"/>
      <c r="Q979" s="544"/>
    </row>
    <row r="980" spans="1:17" x14ac:dyDescent="0.15">
      <c r="A980" s="544"/>
      <c r="B980" s="544"/>
      <c r="C980" s="544"/>
      <c r="D980" s="544"/>
      <c r="E980" s="544"/>
      <c r="F980" s="544"/>
      <c r="G980" s="544"/>
      <c r="H980" s="544"/>
      <c r="I980" s="544"/>
      <c r="J980" s="544"/>
      <c r="K980" s="544"/>
      <c r="L980" s="544"/>
      <c r="M980" s="544"/>
      <c r="N980" s="544"/>
      <c r="O980" s="544"/>
      <c r="P980" s="544"/>
      <c r="Q980" s="544"/>
    </row>
    <row r="981" spans="1:17" x14ac:dyDescent="0.15">
      <c r="A981" s="544"/>
      <c r="B981" s="544"/>
      <c r="C981" s="544"/>
      <c r="D981" s="544"/>
      <c r="E981" s="544"/>
      <c r="F981" s="544"/>
      <c r="G981" s="544"/>
      <c r="H981" s="544"/>
      <c r="I981" s="544"/>
      <c r="J981" s="544"/>
      <c r="K981" s="544"/>
      <c r="L981" s="544"/>
      <c r="M981" s="544"/>
      <c r="N981" s="544"/>
      <c r="O981" s="544"/>
      <c r="P981" s="544"/>
      <c r="Q981" s="544"/>
    </row>
    <row r="982" spans="1:17" x14ac:dyDescent="0.15">
      <c r="A982" s="544"/>
      <c r="B982" s="544"/>
      <c r="C982" s="544"/>
      <c r="D982" s="544"/>
      <c r="E982" s="544"/>
      <c r="F982" s="544"/>
      <c r="G982" s="544"/>
      <c r="H982" s="544"/>
      <c r="I982" s="544"/>
      <c r="J982" s="544"/>
      <c r="K982" s="544"/>
      <c r="L982" s="544"/>
      <c r="M982" s="544"/>
      <c r="N982" s="544"/>
      <c r="O982" s="544"/>
      <c r="P982" s="544"/>
      <c r="Q982" s="544"/>
    </row>
    <row r="983" spans="1:17" x14ac:dyDescent="0.15">
      <c r="A983" s="544"/>
      <c r="B983" s="544"/>
      <c r="C983" s="544"/>
      <c r="D983" s="544"/>
      <c r="E983" s="544"/>
      <c r="F983" s="544"/>
      <c r="G983" s="544"/>
      <c r="H983" s="544"/>
      <c r="I983" s="544"/>
      <c r="J983" s="544"/>
      <c r="K983" s="544"/>
      <c r="L983" s="544"/>
      <c r="M983" s="544"/>
      <c r="N983" s="544"/>
      <c r="O983" s="544"/>
      <c r="P983" s="544"/>
      <c r="Q983" s="544"/>
    </row>
    <row r="984" spans="1:17" x14ac:dyDescent="0.15">
      <c r="A984" s="544"/>
      <c r="B984" s="544"/>
      <c r="C984" s="544"/>
      <c r="D984" s="544"/>
      <c r="E984" s="544"/>
      <c r="F984" s="544"/>
      <c r="G984" s="544"/>
      <c r="H984" s="544"/>
      <c r="I984" s="544"/>
      <c r="J984" s="544"/>
      <c r="K984" s="544"/>
      <c r="L984" s="544"/>
      <c r="M984" s="544"/>
      <c r="N984" s="544"/>
      <c r="O984" s="544"/>
      <c r="P984" s="544"/>
      <c r="Q984" s="544"/>
    </row>
    <row r="985" spans="1:17" x14ac:dyDescent="0.15">
      <c r="A985" s="544"/>
      <c r="B985" s="544"/>
      <c r="C985" s="544"/>
      <c r="D985" s="544"/>
      <c r="E985" s="544"/>
      <c r="F985" s="544"/>
      <c r="G985" s="544"/>
      <c r="H985" s="544"/>
      <c r="I985" s="544"/>
      <c r="J985" s="544"/>
      <c r="K985" s="544"/>
      <c r="L985" s="544"/>
      <c r="M985" s="544"/>
      <c r="N985" s="544"/>
      <c r="O985" s="544"/>
      <c r="P985" s="544"/>
      <c r="Q985" s="544"/>
    </row>
    <row r="986" spans="1:17" x14ac:dyDescent="0.15">
      <c r="A986" s="544"/>
      <c r="B986" s="544"/>
      <c r="C986" s="544"/>
      <c r="D986" s="544"/>
      <c r="E986" s="544"/>
      <c r="F986" s="544"/>
      <c r="G986" s="544"/>
      <c r="H986" s="544"/>
      <c r="I986" s="544"/>
      <c r="J986" s="544"/>
      <c r="K986" s="544"/>
      <c r="L986" s="544"/>
      <c r="M986" s="544"/>
      <c r="N986" s="544"/>
      <c r="O986" s="544"/>
      <c r="P986" s="544"/>
      <c r="Q986" s="544"/>
    </row>
    <row r="987" spans="1:17" x14ac:dyDescent="0.15">
      <c r="A987" s="544"/>
      <c r="B987" s="544"/>
      <c r="C987" s="544"/>
      <c r="D987" s="544"/>
      <c r="E987" s="544"/>
      <c r="F987" s="544"/>
      <c r="G987" s="544"/>
      <c r="H987" s="544"/>
      <c r="I987" s="544"/>
      <c r="J987" s="544"/>
      <c r="K987" s="544"/>
      <c r="L987" s="544"/>
      <c r="M987" s="544"/>
      <c r="N987" s="544"/>
      <c r="O987" s="544"/>
      <c r="P987" s="544"/>
      <c r="Q987" s="544"/>
    </row>
    <row r="988" spans="1:17" x14ac:dyDescent="0.15">
      <c r="A988" s="544"/>
      <c r="B988" s="544"/>
      <c r="C988" s="544"/>
      <c r="D988" s="544"/>
      <c r="E988" s="544"/>
      <c r="F988" s="544"/>
      <c r="G988" s="544"/>
      <c r="H988" s="544"/>
      <c r="I988" s="544"/>
      <c r="J988" s="544"/>
      <c r="K988" s="544"/>
      <c r="L988" s="544"/>
      <c r="M988" s="544"/>
      <c r="N988" s="544"/>
      <c r="O988" s="544"/>
      <c r="P988" s="544"/>
      <c r="Q988" s="544"/>
    </row>
    <row r="989" spans="1:17" x14ac:dyDescent="0.15">
      <c r="A989" s="544"/>
      <c r="B989" s="544"/>
      <c r="C989" s="544"/>
      <c r="D989" s="544"/>
      <c r="E989" s="544"/>
      <c r="F989" s="544"/>
      <c r="G989" s="544"/>
      <c r="H989" s="544"/>
      <c r="I989" s="544"/>
      <c r="J989" s="544"/>
      <c r="K989" s="544"/>
      <c r="L989" s="544"/>
      <c r="M989" s="544"/>
      <c r="N989" s="544"/>
      <c r="O989" s="544"/>
      <c r="P989" s="544"/>
      <c r="Q989" s="544"/>
    </row>
    <row r="990" spans="1:17" x14ac:dyDescent="0.15">
      <c r="A990" s="544"/>
      <c r="B990" s="544"/>
      <c r="C990" s="544"/>
      <c r="D990" s="544"/>
      <c r="E990" s="544"/>
      <c r="F990" s="544"/>
      <c r="G990" s="544"/>
      <c r="H990" s="544"/>
      <c r="I990" s="544"/>
      <c r="J990" s="544"/>
      <c r="K990" s="544"/>
      <c r="L990" s="544"/>
      <c r="M990" s="544"/>
      <c r="N990" s="544"/>
      <c r="O990" s="544"/>
      <c r="P990" s="544"/>
      <c r="Q990" s="544"/>
    </row>
    <row r="991" spans="1:17" x14ac:dyDescent="0.15">
      <c r="A991" s="544"/>
      <c r="B991" s="544"/>
      <c r="C991" s="544"/>
      <c r="D991" s="544"/>
      <c r="E991" s="544"/>
      <c r="F991" s="544"/>
      <c r="G991" s="544"/>
      <c r="H991" s="544"/>
      <c r="I991" s="544"/>
      <c r="J991" s="544"/>
      <c r="K991" s="544"/>
      <c r="L991" s="544"/>
      <c r="M991" s="544"/>
      <c r="N991" s="544"/>
      <c r="O991" s="544"/>
      <c r="P991" s="544"/>
      <c r="Q991" s="544"/>
    </row>
    <row r="992" spans="1:17" x14ac:dyDescent="0.15">
      <c r="A992" s="544"/>
      <c r="B992" s="544"/>
      <c r="C992" s="544"/>
      <c r="D992" s="544"/>
      <c r="E992" s="544"/>
      <c r="F992" s="544"/>
      <c r="G992" s="544"/>
      <c r="H992" s="544"/>
      <c r="I992" s="544"/>
      <c r="J992" s="544"/>
      <c r="K992" s="544"/>
      <c r="L992" s="544"/>
      <c r="M992" s="544"/>
      <c r="N992" s="544"/>
      <c r="O992" s="544"/>
      <c r="P992" s="544"/>
      <c r="Q992" s="544"/>
    </row>
    <row r="993" spans="1:17" x14ac:dyDescent="0.15">
      <c r="A993" s="544"/>
      <c r="B993" s="544"/>
      <c r="C993" s="544"/>
      <c r="D993" s="544"/>
      <c r="E993" s="544"/>
      <c r="F993" s="544"/>
      <c r="G993" s="544"/>
      <c r="H993" s="544"/>
      <c r="I993" s="544"/>
      <c r="J993" s="544"/>
      <c r="K993" s="544"/>
      <c r="L993" s="544"/>
      <c r="M993" s="544"/>
      <c r="N993" s="544"/>
      <c r="O993" s="544"/>
      <c r="P993" s="544"/>
      <c r="Q993" s="544"/>
    </row>
    <row r="994" spans="1:17" x14ac:dyDescent="0.15">
      <c r="A994" s="544"/>
      <c r="B994" s="544"/>
      <c r="C994" s="544"/>
      <c r="D994" s="544"/>
      <c r="E994" s="544"/>
      <c r="F994" s="544"/>
      <c r="G994" s="544"/>
      <c r="H994" s="544"/>
      <c r="I994" s="544"/>
      <c r="J994" s="544"/>
      <c r="K994" s="544"/>
      <c r="L994" s="544"/>
      <c r="M994" s="544"/>
      <c r="N994" s="544"/>
      <c r="O994" s="544"/>
      <c r="P994" s="544"/>
      <c r="Q994" s="544"/>
    </row>
    <row r="995" spans="1:17" x14ac:dyDescent="0.15">
      <c r="A995" s="544"/>
      <c r="B995" s="544"/>
      <c r="C995" s="544"/>
      <c r="D995" s="544"/>
      <c r="E995" s="544"/>
      <c r="F995" s="544"/>
      <c r="G995" s="544"/>
      <c r="H995" s="544"/>
      <c r="I995" s="544"/>
      <c r="J995" s="544"/>
      <c r="K995" s="544"/>
      <c r="L995" s="544"/>
      <c r="M995" s="544"/>
      <c r="N995" s="544"/>
      <c r="O995" s="544"/>
      <c r="P995" s="544"/>
      <c r="Q995" s="544"/>
    </row>
    <row r="996" spans="1:17" x14ac:dyDescent="0.15">
      <c r="A996" s="544"/>
      <c r="B996" s="544"/>
      <c r="C996" s="544"/>
      <c r="D996" s="544"/>
      <c r="E996" s="544"/>
      <c r="F996" s="544"/>
      <c r="G996" s="544"/>
      <c r="H996" s="544"/>
      <c r="I996" s="544"/>
      <c r="J996" s="544"/>
      <c r="K996" s="544"/>
      <c r="L996" s="544"/>
      <c r="M996" s="544"/>
      <c r="N996" s="544"/>
      <c r="O996" s="544"/>
      <c r="P996" s="544"/>
      <c r="Q996" s="544"/>
    </row>
    <row r="997" spans="1:17" x14ac:dyDescent="0.15">
      <c r="A997" s="544"/>
      <c r="B997" s="544"/>
      <c r="C997" s="544"/>
      <c r="D997" s="544"/>
      <c r="E997" s="544"/>
      <c r="F997" s="544"/>
      <c r="G997" s="544"/>
      <c r="H997" s="544"/>
      <c r="I997" s="544"/>
      <c r="J997" s="544"/>
      <c r="K997" s="544"/>
      <c r="L997" s="544"/>
      <c r="M997" s="544"/>
      <c r="N997" s="544"/>
      <c r="O997" s="544"/>
      <c r="P997" s="544"/>
      <c r="Q997" s="544"/>
    </row>
    <row r="998" spans="1:17" x14ac:dyDescent="0.15">
      <c r="A998" s="544"/>
      <c r="B998" s="544"/>
      <c r="C998" s="544"/>
      <c r="D998" s="544"/>
      <c r="E998" s="544"/>
      <c r="F998" s="544"/>
      <c r="G998" s="544"/>
      <c r="H998" s="544"/>
      <c r="I998" s="544"/>
      <c r="J998" s="544"/>
      <c r="K998" s="544"/>
      <c r="L998" s="544"/>
      <c r="M998" s="544"/>
      <c r="N998" s="544"/>
      <c r="O998" s="544"/>
      <c r="P998" s="544"/>
      <c r="Q998" s="544"/>
    </row>
    <row r="999" spans="1:17" x14ac:dyDescent="0.15">
      <c r="A999" s="544"/>
      <c r="B999" s="544"/>
      <c r="C999" s="544"/>
      <c r="D999" s="544"/>
      <c r="E999" s="544"/>
      <c r="F999" s="544"/>
      <c r="G999" s="544"/>
      <c r="H999" s="544"/>
      <c r="I999" s="544"/>
      <c r="J999" s="544"/>
      <c r="K999" s="544"/>
      <c r="L999" s="544"/>
      <c r="M999" s="544"/>
      <c r="N999" s="544"/>
      <c r="O999" s="544"/>
      <c r="P999" s="544"/>
      <c r="Q999" s="544"/>
    </row>
    <row r="1000" spans="1:17" x14ac:dyDescent="0.15">
      <c r="A1000" s="544"/>
      <c r="B1000" s="544"/>
      <c r="C1000" s="544"/>
      <c r="D1000" s="544"/>
      <c r="E1000" s="544"/>
      <c r="F1000" s="544"/>
      <c r="G1000" s="544"/>
      <c r="H1000" s="544"/>
      <c r="I1000" s="544"/>
      <c r="J1000" s="544"/>
      <c r="K1000" s="544"/>
      <c r="L1000" s="544"/>
      <c r="M1000" s="544"/>
      <c r="N1000" s="544"/>
      <c r="O1000" s="544"/>
      <c r="P1000" s="544"/>
      <c r="Q1000" s="544"/>
    </row>
    <row r="1001" spans="1:17" x14ac:dyDescent="0.15">
      <c r="A1001" s="544"/>
      <c r="B1001" s="544"/>
      <c r="C1001" s="544"/>
      <c r="D1001" s="544"/>
      <c r="E1001" s="544"/>
      <c r="F1001" s="544"/>
      <c r="G1001" s="544"/>
      <c r="H1001" s="544"/>
      <c r="I1001" s="544"/>
      <c r="J1001" s="544"/>
      <c r="K1001" s="544"/>
      <c r="L1001" s="544"/>
      <c r="M1001" s="544"/>
      <c r="N1001" s="544"/>
      <c r="O1001" s="544"/>
      <c r="P1001" s="544"/>
      <c r="Q1001" s="544"/>
    </row>
    <row r="1002" spans="1:17" x14ac:dyDescent="0.15">
      <c r="A1002" s="544"/>
      <c r="B1002" s="544"/>
      <c r="C1002" s="544"/>
      <c r="D1002" s="544"/>
      <c r="E1002" s="544"/>
      <c r="F1002" s="544"/>
      <c r="G1002" s="544"/>
      <c r="H1002" s="544"/>
      <c r="I1002" s="544"/>
      <c r="J1002" s="544"/>
      <c r="K1002" s="544"/>
      <c r="L1002" s="544"/>
      <c r="M1002" s="544"/>
      <c r="N1002" s="544"/>
      <c r="O1002" s="544"/>
      <c r="P1002" s="544"/>
      <c r="Q1002" s="544"/>
    </row>
    <row r="1003" spans="1:17" x14ac:dyDescent="0.15">
      <c r="A1003" s="544"/>
      <c r="B1003" s="544"/>
      <c r="C1003" s="544"/>
      <c r="D1003" s="544"/>
      <c r="E1003" s="544"/>
      <c r="F1003" s="544"/>
      <c r="G1003" s="544"/>
      <c r="H1003" s="544"/>
      <c r="I1003" s="544"/>
      <c r="J1003" s="544"/>
      <c r="K1003" s="544"/>
      <c r="L1003" s="544"/>
      <c r="M1003" s="544"/>
      <c r="N1003" s="544"/>
      <c r="O1003" s="544"/>
      <c r="P1003" s="544"/>
      <c r="Q1003" s="544"/>
    </row>
    <row r="1004" spans="1:17" x14ac:dyDescent="0.15">
      <c r="A1004" s="544"/>
      <c r="B1004" s="544"/>
      <c r="C1004" s="544"/>
      <c r="D1004" s="544"/>
      <c r="E1004" s="544"/>
      <c r="F1004" s="544"/>
      <c r="G1004" s="544"/>
      <c r="H1004" s="544"/>
      <c r="I1004" s="544"/>
      <c r="J1004" s="544"/>
      <c r="K1004" s="544"/>
      <c r="L1004" s="544"/>
      <c r="M1004" s="544"/>
      <c r="N1004" s="544"/>
      <c r="O1004" s="544"/>
      <c r="P1004" s="544"/>
      <c r="Q1004" s="544"/>
    </row>
    <row r="1005" spans="1:17" x14ac:dyDescent="0.15">
      <c r="A1005" s="544"/>
      <c r="B1005" s="544"/>
      <c r="C1005" s="544"/>
      <c r="D1005" s="544"/>
      <c r="E1005" s="544"/>
      <c r="F1005" s="544"/>
      <c r="G1005" s="544"/>
      <c r="H1005" s="544"/>
      <c r="I1005" s="544"/>
      <c r="J1005" s="544"/>
      <c r="K1005" s="544"/>
      <c r="L1005" s="544"/>
      <c r="M1005" s="544"/>
      <c r="N1005" s="544"/>
      <c r="O1005" s="544"/>
      <c r="P1005" s="544"/>
      <c r="Q1005" s="544"/>
    </row>
    <row r="1006" spans="1:17" x14ac:dyDescent="0.15">
      <c r="A1006" s="544"/>
      <c r="B1006" s="544"/>
      <c r="C1006" s="544"/>
      <c r="D1006" s="544"/>
      <c r="E1006" s="544"/>
      <c r="F1006" s="544"/>
      <c r="G1006" s="544"/>
      <c r="H1006" s="544"/>
      <c r="I1006" s="544"/>
      <c r="J1006" s="544"/>
      <c r="K1006" s="544"/>
      <c r="L1006" s="544"/>
      <c r="M1006" s="544"/>
      <c r="N1006" s="544"/>
      <c r="O1006" s="544"/>
      <c r="P1006" s="544"/>
      <c r="Q1006" s="544"/>
    </row>
    <row r="1007" spans="1:17" x14ac:dyDescent="0.15">
      <c r="A1007" s="544"/>
      <c r="B1007" s="544"/>
      <c r="C1007" s="544"/>
      <c r="D1007" s="544"/>
      <c r="E1007" s="544"/>
      <c r="F1007" s="544"/>
      <c r="G1007" s="544"/>
      <c r="H1007" s="544"/>
      <c r="I1007" s="544"/>
      <c r="J1007" s="544"/>
      <c r="K1007" s="544"/>
      <c r="L1007" s="544"/>
      <c r="M1007" s="544"/>
      <c r="N1007" s="544"/>
      <c r="O1007" s="544"/>
      <c r="P1007" s="544"/>
      <c r="Q1007" s="544"/>
    </row>
    <row r="1008" spans="1:17" x14ac:dyDescent="0.15">
      <c r="A1008" s="544"/>
      <c r="B1008" s="544"/>
      <c r="C1008" s="544"/>
      <c r="D1008" s="544"/>
      <c r="E1008" s="544"/>
      <c r="F1008" s="544"/>
      <c r="G1008" s="544"/>
      <c r="H1008" s="544"/>
      <c r="I1008" s="544"/>
      <c r="J1008" s="544"/>
      <c r="K1008" s="544"/>
      <c r="L1008" s="544"/>
      <c r="M1008" s="544"/>
      <c r="N1008" s="544"/>
      <c r="O1008" s="544"/>
      <c r="P1008" s="544"/>
      <c r="Q1008" s="544"/>
    </row>
    <row r="1009" spans="1:17" x14ac:dyDescent="0.15">
      <c r="A1009" s="544"/>
      <c r="B1009" s="544"/>
      <c r="C1009" s="544"/>
      <c r="D1009" s="544"/>
      <c r="E1009" s="544"/>
      <c r="F1009" s="544"/>
      <c r="G1009" s="544"/>
      <c r="H1009" s="544"/>
      <c r="I1009" s="544"/>
      <c r="J1009" s="544"/>
      <c r="K1009" s="544"/>
      <c r="L1009" s="544"/>
      <c r="M1009" s="544"/>
      <c r="N1009" s="544"/>
      <c r="O1009" s="544"/>
      <c r="P1009" s="544"/>
      <c r="Q1009" s="544"/>
    </row>
    <row r="1010" spans="1:17" x14ac:dyDescent="0.15">
      <c r="A1010" s="544"/>
      <c r="B1010" s="544"/>
      <c r="C1010" s="544"/>
      <c r="D1010" s="544"/>
      <c r="E1010" s="544"/>
      <c r="F1010" s="544"/>
      <c r="G1010" s="544"/>
      <c r="H1010" s="544"/>
      <c r="I1010" s="544"/>
      <c r="J1010" s="544"/>
      <c r="K1010" s="544"/>
      <c r="L1010" s="544"/>
      <c r="M1010" s="544"/>
      <c r="N1010" s="544"/>
      <c r="O1010" s="544"/>
      <c r="P1010" s="544"/>
      <c r="Q1010" s="544"/>
    </row>
    <row r="1011" spans="1:17" x14ac:dyDescent="0.15">
      <c r="A1011" s="544"/>
      <c r="B1011" s="544"/>
      <c r="C1011" s="544"/>
      <c r="D1011" s="544"/>
      <c r="E1011" s="544"/>
      <c r="F1011" s="544"/>
      <c r="G1011" s="544"/>
      <c r="H1011" s="544"/>
      <c r="I1011" s="544"/>
      <c r="J1011" s="544"/>
      <c r="K1011" s="544"/>
      <c r="L1011" s="544"/>
      <c r="M1011" s="544"/>
      <c r="N1011" s="544"/>
      <c r="O1011" s="544"/>
      <c r="P1011" s="544"/>
      <c r="Q1011" s="544"/>
    </row>
    <row r="1012" spans="1:17" x14ac:dyDescent="0.15">
      <c r="A1012" s="544"/>
      <c r="B1012" s="544"/>
      <c r="C1012" s="544"/>
      <c r="D1012" s="544"/>
      <c r="E1012" s="544"/>
      <c r="F1012" s="544"/>
      <c r="G1012" s="544"/>
      <c r="H1012" s="544"/>
      <c r="I1012" s="544"/>
      <c r="J1012" s="544"/>
      <c r="K1012" s="544"/>
      <c r="L1012" s="544"/>
      <c r="M1012" s="544"/>
      <c r="N1012" s="544"/>
      <c r="O1012" s="544"/>
      <c r="P1012" s="544"/>
      <c r="Q1012" s="544"/>
    </row>
    <row r="1013" spans="1:17" x14ac:dyDescent="0.15">
      <c r="A1013" s="544"/>
      <c r="B1013" s="544"/>
      <c r="C1013" s="544"/>
      <c r="D1013" s="544"/>
      <c r="E1013" s="544"/>
      <c r="F1013" s="544"/>
      <c r="G1013" s="544"/>
      <c r="H1013" s="544"/>
      <c r="I1013" s="544"/>
      <c r="J1013" s="544"/>
      <c r="K1013" s="544"/>
      <c r="L1013" s="544"/>
      <c r="M1013" s="544"/>
      <c r="N1013" s="544"/>
      <c r="O1013" s="544"/>
      <c r="P1013" s="544"/>
      <c r="Q1013" s="544"/>
    </row>
    <row r="1014" spans="1:17" x14ac:dyDescent="0.15">
      <c r="A1014" s="544"/>
      <c r="B1014" s="544"/>
      <c r="C1014" s="544"/>
      <c r="D1014" s="544"/>
      <c r="E1014" s="544"/>
      <c r="F1014" s="544"/>
      <c r="G1014" s="544"/>
      <c r="H1014" s="544"/>
      <c r="I1014" s="544"/>
      <c r="J1014" s="544"/>
      <c r="K1014" s="544"/>
      <c r="L1014" s="544"/>
      <c r="M1014" s="544"/>
      <c r="N1014" s="544"/>
      <c r="O1014" s="544"/>
      <c r="P1014" s="544"/>
      <c r="Q1014" s="544"/>
    </row>
    <row r="1015" spans="1:17" x14ac:dyDescent="0.15">
      <c r="A1015" s="544"/>
      <c r="B1015" s="544"/>
      <c r="C1015" s="544"/>
      <c r="D1015" s="544"/>
      <c r="E1015" s="544"/>
      <c r="F1015" s="544"/>
      <c r="G1015" s="544"/>
      <c r="H1015" s="544"/>
      <c r="I1015" s="544"/>
      <c r="J1015" s="544"/>
      <c r="K1015" s="544"/>
      <c r="L1015" s="544"/>
      <c r="M1015" s="544"/>
      <c r="N1015" s="544"/>
      <c r="O1015" s="544"/>
      <c r="P1015" s="544"/>
      <c r="Q1015" s="544"/>
    </row>
    <row r="1016" spans="1:17" x14ac:dyDescent="0.15">
      <c r="A1016" s="544"/>
      <c r="B1016" s="544"/>
      <c r="C1016" s="544"/>
      <c r="D1016" s="544"/>
      <c r="E1016" s="544"/>
      <c r="F1016" s="544"/>
      <c r="G1016" s="544"/>
      <c r="H1016" s="544"/>
      <c r="I1016" s="544"/>
      <c r="J1016" s="544"/>
      <c r="K1016" s="544"/>
      <c r="L1016" s="544"/>
      <c r="M1016" s="544"/>
      <c r="N1016" s="544"/>
      <c r="O1016" s="544"/>
      <c r="P1016" s="544"/>
      <c r="Q1016" s="544"/>
    </row>
    <row r="1017" spans="1:17" x14ac:dyDescent="0.15">
      <c r="A1017" s="544"/>
      <c r="B1017" s="544"/>
      <c r="C1017" s="544"/>
      <c r="D1017" s="544"/>
      <c r="E1017" s="544"/>
      <c r="F1017" s="544"/>
      <c r="G1017" s="544"/>
      <c r="H1017" s="544"/>
      <c r="I1017" s="544"/>
      <c r="J1017" s="544"/>
      <c r="K1017" s="544"/>
      <c r="L1017" s="544"/>
      <c r="M1017" s="544"/>
      <c r="N1017" s="544"/>
      <c r="O1017" s="544"/>
      <c r="P1017" s="544"/>
      <c r="Q1017" s="544"/>
    </row>
    <row r="1018" spans="1:17" x14ac:dyDescent="0.15">
      <c r="A1018" s="544"/>
      <c r="B1018" s="544"/>
      <c r="C1018" s="544"/>
      <c r="D1018" s="544"/>
      <c r="E1018" s="544"/>
      <c r="F1018" s="544"/>
      <c r="G1018" s="544"/>
      <c r="H1018" s="544"/>
      <c r="I1018" s="544"/>
      <c r="J1018" s="544"/>
      <c r="K1018" s="544"/>
      <c r="L1018" s="544"/>
      <c r="M1018" s="544"/>
      <c r="N1018" s="544"/>
      <c r="O1018" s="544"/>
      <c r="P1018" s="544"/>
      <c r="Q1018" s="544"/>
    </row>
    <row r="1019" spans="1:17" x14ac:dyDescent="0.15">
      <c r="A1019" s="544"/>
      <c r="B1019" s="544"/>
      <c r="C1019" s="544"/>
      <c r="D1019" s="544"/>
      <c r="E1019" s="544"/>
      <c r="F1019" s="544"/>
      <c r="G1019" s="544"/>
      <c r="H1019" s="544"/>
      <c r="I1019" s="544"/>
      <c r="J1019" s="544"/>
      <c r="K1019" s="544"/>
      <c r="L1019" s="544"/>
      <c r="M1019" s="544"/>
      <c r="N1019" s="544"/>
      <c r="O1019" s="544"/>
      <c r="P1019" s="544"/>
      <c r="Q1019" s="544"/>
    </row>
    <row r="1020" spans="1:17" x14ac:dyDescent="0.15">
      <c r="A1020" s="544"/>
      <c r="B1020" s="544"/>
      <c r="C1020" s="544"/>
      <c r="D1020" s="544"/>
      <c r="E1020" s="544"/>
      <c r="F1020" s="544"/>
      <c r="G1020" s="544"/>
      <c r="H1020" s="544"/>
      <c r="I1020" s="544"/>
      <c r="J1020" s="544"/>
      <c r="K1020" s="544"/>
      <c r="L1020" s="544"/>
      <c r="M1020" s="544"/>
      <c r="N1020" s="544"/>
      <c r="O1020" s="544"/>
      <c r="P1020" s="544"/>
      <c r="Q1020" s="544"/>
    </row>
    <row r="1021" spans="1:17" x14ac:dyDescent="0.15">
      <c r="A1021" s="544"/>
      <c r="B1021" s="544"/>
      <c r="C1021" s="544"/>
      <c r="D1021" s="544"/>
      <c r="E1021" s="544"/>
      <c r="F1021" s="544"/>
      <c r="G1021" s="544"/>
      <c r="H1021" s="544"/>
      <c r="I1021" s="544"/>
      <c r="J1021" s="544"/>
      <c r="K1021" s="544"/>
      <c r="L1021" s="544"/>
      <c r="M1021" s="544"/>
      <c r="N1021" s="544"/>
      <c r="O1021" s="544"/>
      <c r="P1021" s="544"/>
      <c r="Q1021" s="544"/>
    </row>
    <row r="1022" spans="1:17" x14ac:dyDescent="0.15">
      <c r="A1022" s="544"/>
      <c r="B1022" s="544"/>
      <c r="C1022" s="544"/>
      <c r="D1022" s="544"/>
      <c r="E1022" s="544"/>
      <c r="F1022" s="544"/>
      <c r="G1022" s="544"/>
      <c r="H1022" s="544"/>
      <c r="I1022" s="544"/>
      <c r="J1022" s="544"/>
      <c r="K1022" s="544"/>
      <c r="L1022" s="544"/>
      <c r="M1022" s="544"/>
      <c r="N1022" s="544"/>
      <c r="O1022" s="544"/>
      <c r="P1022" s="544"/>
      <c r="Q1022" s="544"/>
    </row>
    <row r="1023" spans="1:17" x14ac:dyDescent="0.15">
      <c r="A1023" s="544"/>
      <c r="B1023" s="544"/>
      <c r="C1023" s="544"/>
      <c r="D1023" s="544"/>
      <c r="E1023" s="544"/>
      <c r="F1023" s="544"/>
      <c r="G1023" s="544"/>
      <c r="H1023" s="544"/>
      <c r="I1023" s="544"/>
      <c r="J1023" s="544"/>
      <c r="K1023" s="544"/>
      <c r="L1023" s="544"/>
      <c r="M1023" s="544"/>
      <c r="N1023" s="544"/>
      <c r="O1023" s="544"/>
      <c r="P1023" s="544"/>
      <c r="Q1023" s="544"/>
    </row>
    <row r="1024" spans="1:17" x14ac:dyDescent="0.15">
      <c r="A1024" s="544"/>
      <c r="B1024" s="544"/>
      <c r="C1024" s="544"/>
      <c r="D1024" s="544"/>
      <c r="E1024" s="544"/>
      <c r="F1024" s="544"/>
      <c r="G1024" s="544"/>
      <c r="H1024" s="544"/>
      <c r="I1024" s="544"/>
      <c r="J1024" s="544"/>
      <c r="K1024" s="544"/>
      <c r="L1024" s="544"/>
      <c r="M1024" s="544"/>
      <c r="N1024" s="544"/>
      <c r="O1024" s="544"/>
      <c r="P1024" s="544"/>
      <c r="Q1024" s="544"/>
    </row>
    <row r="1025" spans="1:17" x14ac:dyDescent="0.15">
      <c r="A1025" s="544"/>
      <c r="B1025" s="544"/>
      <c r="C1025" s="544"/>
      <c r="D1025" s="544"/>
      <c r="E1025" s="544"/>
      <c r="F1025" s="544"/>
      <c r="G1025" s="544"/>
      <c r="H1025" s="544"/>
      <c r="I1025" s="544"/>
      <c r="J1025" s="544"/>
      <c r="K1025" s="544"/>
      <c r="L1025" s="544"/>
      <c r="M1025" s="544"/>
      <c r="N1025" s="544"/>
      <c r="O1025" s="544"/>
      <c r="P1025" s="544"/>
      <c r="Q1025" s="544"/>
    </row>
    <row r="1026" spans="1:17" x14ac:dyDescent="0.15">
      <c r="A1026" s="544"/>
      <c r="B1026" s="544"/>
      <c r="C1026" s="544"/>
      <c r="D1026" s="544"/>
      <c r="E1026" s="544"/>
      <c r="F1026" s="544"/>
      <c r="G1026" s="544"/>
      <c r="H1026" s="544"/>
      <c r="I1026" s="544"/>
      <c r="J1026" s="544"/>
      <c r="K1026" s="544"/>
      <c r="L1026" s="544"/>
      <c r="M1026" s="544"/>
      <c r="N1026" s="544"/>
      <c r="O1026" s="544"/>
      <c r="P1026" s="544"/>
      <c r="Q1026" s="544"/>
    </row>
    <row r="1027" spans="1:17" x14ac:dyDescent="0.15">
      <c r="A1027" s="544"/>
      <c r="B1027" s="544"/>
      <c r="C1027" s="544"/>
      <c r="D1027" s="544"/>
      <c r="E1027" s="544"/>
      <c r="F1027" s="544"/>
      <c r="G1027" s="544"/>
      <c r="H1027" s="544"/>
      <c r="I1027" s="544"/>
      <c r="J1027" s="544"/>
      <c r="K1027" s="544"/>
      <c r="L1027" s="544"/>
      <c r="M1027" s="544"/>
      <c r="N1027" s="544"/>
      <c r="O1027" s="544"/>
      <c r="P1027" s="544"/>
      <c r="Q1027" s="544"/>
    </row>
    <row r="1028" spans="1:17" x14ac:dyDescent="0.15">
      <c r="A1028" s="544"/>
      <c r="B1028" s="544"/>
      <c r="C1028" s="544"/>
      <c r="D1028" s="544"/>
      <c r="E1028" s="544"/>
      <c r="F1028" s="544"/>
      <c r="G1028" s="544"/>
      <c r="H1028" s="544"/>
      <c r="I1028" s="544"/>
      <c r="J1028" s="544"/>
      <c r="K1028" s="544"/>
      <c r="L1028" s="544"/>
      <c r="M1028" s="544"/>
      <c r="N1028" s="544"/>
      <c r="O1028" s="544"/>
      <c r="P1028" s="544"/>
      <c r="Q1028" s="544"/>
    </row>
    <row r="1029" spans="1:17" x14ac:dyDescent="0.15">
      <c r="A1029" s="544"/>
      <c r="B1029" s="544"/>
      <c r="C1029" s="544"/>
      <c r="D1029" s="544"/>
      <c r="E1029" s="544"/>
      <c r="F1029" s="544"/>
      <c r="G1029" s="544"/>
      <c r="H1029" s="544"/>
      <c r="I1029" s="544"/>
      <c r="J1029" s="544"/>
      <c r="K1029" s="544"/>
      <c r="L1029" s="544"/>
      <c r="M1029" s="544"/>
      <c r="N1029" s="544"/>
      <c r="O1029" s="544"/>
      <c r="P1029" s="544"/>
      <c r="Q1029" s="544"/>
    </row>
    <row r="1030" spans="1:17" x14ac:dyDescent="0.15">
      <c r="A1030" s="544"/>
      <c r="B1030" s="544"/>
      <c r="C1030" s="544"/>
      <c r="D1030" s="544"/>
      <c r="E1030" s="544"/>
      <c r="F1030" s="544"/>
      <c r="G1030" s="544"/>
      <c r="H1030" s="544"/>
      <c r="I1030" s="544"/>
      <c r="J1030" s="544"/>
      <c r="K1030" s="544"/>
      <c r="L1030" s="544"/>
      <c r="M1030" s="544"/>
      <c r="N1030" s="544"/>
      <c r="O1030" s="544"/>
      <c r="P1030" s="544"/>
      <c r="Q1030" s="544"/>
    </row>
    <row r="1031" spans="1:17" x14ac:dyDescent="0.15">
      <c r="A1031" s="544"/>
      <c r="B1031" s="544"/>
      <c r="C1031" s="544"/>
      <c r="D1031" s="544"/>
      <c r="E1031" s="544"/>
      <c r="F1031" s="544"/>
      <c r="G1031" s="544"/>
      <c r="H1031" s="544"/>
      <c r="I1031" s="544"/>
      <c r="J1031" s="544"/>
      <c r="K1031" s="544"/>
      <c r="L1031" s="544"/>
      <c r="M1031" s="544"/>
      <c r="N1031" s="544"/>
      <c r="O1031" s="544"/>
      <c r="P1031" s="544"/>
      <c r="Q1031" s="544"/>
    </row>
    <row r="1032" spans="1:17" x14ac:dyDescent="0.15">
      <c r="A1032" s="544"/>
      <c r="B1032" s="544"/>
      <c r="C1032" s="544"/>
      <c r="D1032" s="544"/>
      <c r="E1032" s="544"/>
      <c r="F1032" s="544"/>
      <c r="G1032" s="544"/>
      <c r="H1032" s="544"/>
      <c r="I1032" s="544"/>
      <c r="J1032" s="544"/>
      <c r="K1032" s="544"/>
      <c r="L1032" s="544"/>
      <c r="M1032" s="544"/>
      <c r="N1032" s="544"/>
      <c r="O1032" s="544"/>
      <c r="P1032" s="544"/>
      <c r="Q1032" s="544"/>
    </row>
    <row r="1033" spans="1:17" x14ac:dyDescent="0.15">
      <c r="A1033" s="544"/>
      <c r="B1033" s="544"/>
      <c r="C1033" s="544"/>
      <c r="D1033" s="544"/>
      <c r="E1033" s="544"/>
      <c r="F1033" s="544"/>
      <c r="G1033" s="544"/>
      <c r="H1033" s="544"/>
      <c r="I1033" s="544"/>
      <c r="J1033" s="544"/>
      <c r="K1033" s="544"/>
      <c r="L1033" s="544"/>
      <c r="M1033" s="544"/>
      <c r="N1033" s="544"/>
      <c r="O1033" s="544"/>
      <c r="P1033" s="544"/>
      <c r="Q1033" s="544"/>
    </row>
    <row r="1034" spans="1:17" x14ac:dyDescent="0.15">
      <c r="A1034" s="544"/>
      <c r="B1034" s="544"/>
      <c r="C1034" s="544"/>
      <c r="D1034" s="544"/>
      <c r="E1034" s="544"/>
      <c r="F1034" s="544"/>
      <c r="G1034" s="544"/>
      <c r="H1034" s="544"/>
      <c r="I1034" s="544"/>
      <c r="J1034" s="544"/>
      <c r="K1034" s="544"/>
      <c r="L1034" s="544"/>
      <c r="M1034" s="544"/>
      <c r="N1034" s="544"/>
      <c r="O1034" s="544"/>
      <c r="P1034" s="544"/>
      <c r="Q1034" s="544"/>
    </row>
    <row r="1035" spans="1:17" x14ac:dyDescent="0.15">
      <c r="A1035" s="544"/>
      <c r="B1035" s="544"/>
      <c r="C1035" s="544"/>
      <c r="D1035" s="544"/>
      <c r="E1035" s="544"/>
      <c r="F1035" s="544"/>
      <c r="G1035" s="544"/>
      <c r="H1035" s="544"/>
      <c r="I1035" s="544"/>
      <c r="J1035" s="544"/>
      <c r="K1035" s="544"/>
      <c r="L1035" s="544"/>
      <c r="M1035" s="544"/>
      <c r="N1035" s="544"/>
      <c r="O1035" s="544"/>
      <c r="P1035" s="544"/>
      <c r="Q1035" s="544"/>
    </row>
    <row r="1036" spans="1:17" x14ac:dyDescent="0.15">
      <c r="A1036" s="544"/>
      <c r="B1036" s="544"/>
      <c r="C1036" s="544"/>
      <c r="D1036" s="544"/>
      <c r="E1036" s="544"/>
      <c r="F1036" s="544"/>
      <c r="G1036" s="544"/>
      <c r="H1036" s="544"/>
      <c r="I1036" s="544"/>
      <c r="J1036" s="544"/>
      <c r="K1036" s="544"/>
      <c r="L1036" s="544"/>
      <c r="M1036" s="544"/>
      <c r="N1036" s="544"/>
      <c r="O1036" s="544"/>
      <c r="P1036" s="544"/>
      <c r="Q1036" s="544"/>
    </row>
    <row r="1037" spans="1:17" x14ac:dyDescent="0.15">
      <c r="A1037" s="544"/>
      <c r="B1037" s="544"/>
      <c r="C1037" s="544"/>
      <c r="D1037" s="544"/>
      <c r="E1037" s="544"/>
      <c r="F1037" s="544"/>
      <c r="G1037" s="544"/>
      <c r="H1037" s="544"/>
      <c r="I1037" s="544"/>
      <c r="J1037" s="544"/>
      <c r="K1037" s="544"/>
      <c r="L1037" s="544"/>
      <c r="M1037" s="544"/>
      <c r="N1037" s="544"/>
      <c r="O1037" s="544"/>
      <c r="P1037" s="544"/>
      <c r="Q1037" s="544"/>
    </row>
    <row r="1038" spans="1:17" x14ac:dyDescent="0.15">
      <c r="A1038" s="544"/>
      <c r="B1038" s="544"/>
      <c r="C1038" s="544"/>
      <c r="D1038" s="544"/>
      <c r="E1038" s="544"/>
      <c r="F1038" s="544"/>
      <c r="G1038" s="544"/>
      <c r="H1038" s="544"/>
      <c r="I1038" s="544"/>
      <c r="J1038" s="544"/>
      <c r="K1038" s="544"/>
      <c r="L1038" s="544"/>
      <c r="M1038" s="544"/>
      <c r="N1038" s="544"/>
      <c r="O1038" s="544"/>
      <c r="P1038" s="544"/>
      <c r="Q1038" s="544"/>
    </row>
    <row r="1039" spans="1:17" x14ac:dyDescent="0.15">
      <c r="A1039" s="544"/>
      <c r="B1039" s="544"/>
      <c r="C1039" s="544"/>
      <c r="D1039" s="544"/>
      <c r="E1039" s="544"/>
      <c r="F1039" s="544"/>
      <c r="G1039" s="544"/>
      <c r="H1039" s="544"/>
      <c r="I1039" s="544"/>
      <c r="J1039" s="544"/>
      <c r="K1039" s="544"/>
      <c r="L1039" s="544"/>
      <c r="M1039" s="544"/>
      <c r="N1039" s="544"/>
      <c r="O1039" s="544"/>
      <c r="P1039" s="544"/>
      <c r="Q1039" s="544"/>
    </row>
    <row r="1040" spans="1:17" x14ac:dyDescent="0.15">
      <c r="A1040" s="544"/>
      <c r="B1040" s="544"/>
      <c r="C1040" s="544"/>
      <c r="D1040" s="544"/>
      <c r="E1040" s="544"/>
      <c r="F1040" s="544"/>
      <c r="G1040" s="544"/>
      <c r="H1040" s="544"/>
      <c r="I1040" s="544"/>
      <c r="J1040" s="544"/>
      <c r="K1040" s="544"/>
      <c r="L1040" s="544"/>
      <c r="M1040" s="544"/>
      <c r="N1040" s="544"/>
      <c r="O1040" s="544"/>
      <c r="P1040" s="544"/>
      <c r="Q1040" s="544"/>
    </row>
    <row r="1041" spans="1:17" x14ac:dyDescent="0.15">
      <c r="A1041" s="544"/>
      <c r="B1041" s="544"/>
      <c r="C1041" s="544"/>
      <c r="D1041" s="544"/>
      <c r="E1041" s="544"/>
      <c r="F1041" s="544"/>
      <c r="G1041" s="544"/>
      <c r="H1041" s="544"/>
      <c r="I1041" s="544"/>
      <c r="J1041" s="544"/>
      <c r="K1041" s="544"/>
      <c r="L1041" s="544"/>
      <c r="M1041" s="544"/>
      <c r="N1041" s="544"/>
      <c r="O1041" s="544"/>
      <c r="P1041" s="544"/>
      <c r="Q1041" s="544"/>
    </row>
    <row r="1042" spans="1:17" x14ac:dyDescent="0.15">
      <c r="A1042" s="544"/>
      <c r="B1042" s="544"/>
      <c r="C1042" s="544"/>
      <c r="D1042" s="544"/>
      <c r="E1042" s="544"/>
      <c r="F1042" s="544"/>
      <c r="G1042" s="544"/>
      <c r="H1042" s="544"/>
      <c r="I1042" s="544"/>
      <c r="J1042" s="544"/>
      <c r="K1042" s="544"/>
      <c r="L1042" s="544"/>
      <c r="M1042" s="544"/>
      <c r="N1042" s="544"/>
      <c r="O1042" s="544"/>
      <c r="P1042" s="544"/>
      <c r="Q1042" s="544"/>
    </row>
    <row r="1043" spans="1:17" x14ac:dyDescent="0.15">
      <c r="A1043" s="544"/>
      <c r="B1043" s="544"/>
      <c r="C1043" s="544"/>
      <c r="D1043" s="544"/>
      <c r="E1043" s="544"/>
      <c r="F1043" s="544"/>
      <c r="G1043" s="544"/>
      <c r="H1043" s="544"/>
      <c r="I1043" s="544"/>
      <c r="J1043" s="544"/>
      <c r="K1043" s="544"/>
      <c r="L1043" s="544"/>
      <c r="M1043" s="544"/>
      <c r="N1043" s="544"/>
      <c r="O1043" s="544"/>
      <c r="P1043" s="544"/>
      <c r="Q1043" s="544"/>
    </row>
    <row r="1044" spans="1:17" x14ac:dyDescent="0.15">
      <c r="A1044" s="544"/>
      <c r="B1044" s="544"/>
      <c r="C1044" s="544"/>
      <c r="D1044" s="544"/>
      <c r="E1044" s="544"/>
      <c r="F1044" s="544"/>
      <c r="G1044" s="544"/>
      <c r="H1044" s="544"/>
      <c r="I1044" s="544"/>
      <c r="J1044" s="544"/>
      <c r="K1044" s="544"/>
      <c r="L1044" s="544"/>
      <c r="M1044" s="544"/>
      <c r="N1044" s="544"/>
      <c r="O1044" s="544"/>
      <c r="P1044" s="544"/>
      <c r="Q1044" s="544"/>
    </row>
    <row r="1045" spans="1:17" x14ac:dyDescent="0.15">
      <c r="A1045" s="544"/>
      <c r="B1045" s="544"/>
      <c r="C1045" s="544"/>
      <c r="D1045" s="544"/>
      <c r="E1045" s="544"/>
      <c r="F1045" s="544"/>
      <c r="G1045" s="544"/>
      <c r="H1045" s="544"/>
      <c r="I1045" s="544"/>
      <c r="J1045" s="544"/>
      <c r="K1045" s="544"/>
      <c r="L1045" s="544"/>
      <c r="M1045" s="544"/>
      <c r="N1045" s="544"/>
      <c r="O1045" s="544"/>
      <c r="P1045" s="544"/>
      <c r="Q1045" s="544"/>
    </row>
    <row r="1046" spans="1:17" x14ac:dyDescent="0.15">
      <c r="A1046" s="544"/>
      <c r="B1046" s="544"/>
      <c r="C1046" s="544"/>
      <c r="D1046" s="544"/>
      <c r="E1046" s="544"/>
      <c r="F1046" s="544"/>
      <c r="G1046" s="544"/>
      <c r="H1046" s="544"/>
      <c r="I1046" s="544"/>
      <c r="J1046" s="544"/>
      <c r="K1046" s="544"/>
      <c r="L1046" s="544"/>
      <c r="M1046" s="544"/>
      <c r="N1046" s="544"/>
      <c r="O1046" s="544"/>
      <c r="P1046" s="544"/>
      <c r="Q1046" s="544"/>
    </row>
    <row r="1047" spans="1:17" x14ac:dyDescent="0.15">
      <c r="A1047" s="544"/>
      <c r="B1047" s="544"/>
      <c r="C1047" s="544"/>
      <c r="D1047" s="544"/>
      <c r="E1047" s="544"/>
      <c r="F1047" s="544"/>
      <c r="G1047" s="544"/>
      <c r="H1047" s="544"/>
      <c r="I1047" s="544"/>
      <c r="J1047" s="544"/>
      <c r="K1047" s="544"/>
      <c r="L1047" s="544"/>
      <c r="M1047" s="544"/>
      <c r="N1047" s="544"/>
      <c r="O1047" s="544"/>
      <c r="P1047" s="544"/>
      <c r="Q1047" s="544"/>
    </row>
    <row r="1048" spans="1:17" x14ac:dyDescent="0.15">
      <c r="A1048" s="544"/>
      <c r="B1048" s="544"/>
      <c r="C1048" s="544"/>
      <c r="D1048" s="544"/>
      <c r="E1048" s="544"/>
      <c r="F1048" s="544"/>
      <c r="G1048" s="544"/>
      <c r="H1048" s="544"/>
      <c r="I1048" s="544"/>
      <c r="J1048" s="544"/>
      <c r="K1048" s="544"/>
      <c r="L1048" s="544"/>
      <c r="M1048" s="544"/>
      <c r="N1048" s="544"/>
      <c r="O1048" s="544"/>
      <c r="P1048" s="544"/>
      <c r="Q1048" s="544"/>
    </row>
    <row r="1049" spans="1:17" x14ac:dyDescent="0.15">
      <c r="A1049" s="544"/>
      <c r="B1049" s="544"/>
      <c r="C1049" s="544"/>
      <c r="D1049" s="544"/>
      <c r="E1049" s="544"/>
      <c r="F1049" s="544"/>
      <c r="G1049" s="544"/>
      <c r="H1049" s="544"/>
      <c r="I1049" s="544"/>
      <c r="J1049" s="544"/>
      <c r="K1049" s="544"/>
      <c r="L1049" s="544"/>
      <c r="M1049" s="544"/>
      <c r="N1049" s="544"/>
      <c r="O1049" s="544"/>
      <c r="P1049" s="544"/>
      <c r="Q1049" s="544"/>
    </row>
    <row r="1050" spans="1:17" x14ac:dyDescent="0.15">
      <c r="A1050" s="544"/>
      <c r="B1050" s="544"/>
      <c r="C1050" s="544"/>
      <c r="D1050" s="544"/>
      <c r="E1050" s="544"/>
      <c r="F1050" s="544"/>
      <c r="G1050" s="544"/>
      <c r="H1050" s="544"/>
      <c r="I1050" s="544"/>
      <c r="J1050" s="544"/>
      <c r="K1050" s="544"/>
      <c r="L1050" s="544"/>
      <c r="M1050" s="544"/>
      <c r="N1050" s="544"/>
      <c r="O1050" s="544"/>
      <c r="P1050" s="544"/>
      <c r="Q1050" s="544"/>
    </row>
    <row r="1051" spans="1:17" x14ac:dyDescent="0.15">
      <c r="A1051" s="544"/>
      <c r="B1051" s="544"/>
      <c r="C1051" s="544"/>
      <c r="D1051" s="544"/>
      <c r="E1051" s="544"/>
      <c r="F1051" s="544"/>
      <c r="G1051" s="544"/>
      <c r="H1051" s="544"/>
      <c r="I1051" s="544"/>
      <c r="J1051" s="544"/>
      <c r="K1051" s="544"/>
      <c r="L1051" s="544"/>
      <c r="M1051" s="544"/>
      <c r="N1051" s="544"/>
      <c r="O1051" s="544"/>
      <c r="P1051" s="544"/>
      <c r="Q1051" s="544"/>
    </row>
    <row r="1052" spans="1:17" x14ac:dyDescent="0.15">
      <c r="A1052" s="544"/>
      <c r="B1052" s="544"/>
      <c r="C1052" s="544"/>
      <c r="D1052" s="544"/>
      <c r="E1052" s="544"/>
      <c r="F1052" s="544"/>
      <c r="G1052" s="544"/>
      <c r="H1052" s="544"/>
      <c r="I1052" s="544"/>
      <c r="J1052" s="544"/>
      <c r="K1052" s="544"/>
      <c r="L1052" s="544"/>
      <c r="M1052" s="544"/>
      <c r="N1052" s="544"/>
      <c r="O1052" s="544"/>
      <c r="P1052" s="544"/>
      <c r="Q1052" s="544"/>
    </row>
    <row r="1053" spans="1:17" x14ac:dyDescent="0.15">
      <c r="A1053" s="544"/>
      <c r="B1053" s="544"/>
      <c r="C1053" s="544"/>
      <c r="D1053" s="544"/>
      <c r="E1053" s="544"/>
      <c r="F1053" s="544"/>
      <c r="G1053" s="544"/>
      <c r="H1053" s="544"/>
      <c r="I1053" s="544"/>
      <c r="J1053" s="544"/>
      <c r="K1053" s="544"/>
      <c r="L1053" s="544"/>
      <c r="M1053" s="544"/>
      <c r="N1053" s="544"/>
      <c r="O1053" s="544"/>
      <c r="P1053" s="544"/>
      <c r="Q1053" s="544"/>
    </row>
    <row r="1054" spans="1:17" x14ac:dyDescent="0.15">
      <c r="A1054" s="544"/>
      <c r="B1054" s="544"/>
      <c r="C1054" s="544"/>
      <c r="D1054" s="544"/>
      <c r="E1054" s="544"/>
      <c r="F1054" s="544"/>
      <c r="G1054" s="544"/>
      <c r="H1054" s="544"/>
      <c r="I1054" s="544"/>
      <c r="J1054" s="544"/>
      <c r="K1054" s="544"/>
      <c r="L1054" s="544"/>
      <c r="M1054" s="544"/>
      <c r="N1054" s="544"/>
      <c r="O1054" s="544"/>
      <c r="P1054" s="544"/>
      <c r="Q1054" s="544"/>
    </row>
    <row r="1055" spans="1:17" x14ac:dyDescent="0.15">
      <c r="A1055" s="544"/>
      <c r="B1055" s="544"/>
      <c r="C1055" s="544"/>
      <c r="D1055" s="544"/>
      <c r="E1055" s="544"/>
      <c r="F1055" s="544"/>
      <c r="G1055" s="544"/>
      <c r="H1055" s="544"/>
      <c r="I1055" s="544"/>
      <c r="J1055" s="544"/>
      <c r="K1055" s="544"/>
      <c r="L1055" s="544"/>
      <c r="M1055" s="544"/>
      <c r="N1055" s="544"/>
      <c r="O1055" s="544"/>
      <c r="P1055" s="544"/>
      <c r="Q1055" s="544"/>
    </row>
    <row r="1056" spans="1:17" x14ac:dyDescent="0.15">
      <c r="A1056" s="544"/>
      <c r="B1056" s="544"/>
      <c r="C1056" s="544"/>
      <c r="D1056" s="544"/>
      <c r="E1056" s="544"/>
      <c r="F1056" s="544"/>
      <c r="G1056" s="544"/>
      <c r="H1056" s="544"/>
      <c r="I1056" s="544"/>
      <c r="J1056" s="544"/>
      <c r="K1056" s="544"/>
      <c r="L1056" s="544"/>
      <c r="M1056" s="544"/>
      <c r="N1056" s="544"/>
      <c r="O1056" s="544"/>
      <c r="P1056" s="544"/>
      <c r="Q1056" s="544"/>
    </row>
    <row r="1057" spans="1:17" x14ac:dyDescent="0.15">
      <c r="A1057" s="544"/>
      <c r="B1057" s="544"/>
      <c r="C1057" s="544"/>
      <c r="D1057" s="544"/>
      <c r="E1057" s="544"/>
      <c r="F1057" s="544"/>
      <c r="G1057" s="544"/>
      <c r="H1057" s="544"/>
      <c r="I1057" s="544"/>
      <c r="J1057" s="544"/>
      <c r="K1057" s="544"/>
      <c r="L1057" s="544"/>
      <c r="M1057" s="544"/>
      <c r="N1057" s="544"/>
      <c r="O1057" s="544"/>
      <c r="P1057" s="544"/>
      <c r="Q1057" s="544"/>
    </row>
    <row r="1058" spans="1:17" x14ac:dyDescent="0.15">
      <c r="A1058" s="544"/>
      <c r="B1058" s="544"/>
      <c r="C1058" s="544"/>
      <c r="D1058" s="544"/>
      <c r="E1058" s="544"/>
      <c r="F1058" s="544"/>
      <c r="G1058" s="544"/>
      <c r="H1058" s="544"/>
      <c r="I1058" s="544"/>
      <c r="J1058" s="544"/>
      <c r="K1058" s="544"/>
      <c r="L1058" s="544"/>
      <c r="M1058" s="544"/>
      <c r="N1058" s="544"/>
      <c r="O1058" s="544"/>
      <c r="P1058" s="544"/>
      <c r="Q1058" s="544"/>
    </row>
    <row r="1059" spans="1:17" x14ac:dyDescent="0.15">
      <c r="A1059" s="544"/>
      <c r="B1059" s="544"/>
      <c r="C1059" s="544"/>
      <c r="D1059" s="544"/>
      <c r="E1059" s="544"/>
      <c r="F1059" s="544"/>
      <c r="G1059" s="544"/>
      <c r="H1059" s="544"/>
      <c r="I1059" s="544"/>
      <c r="J1059" s="544"/>
      <c r="K1059" s="544"/>
      <c r="L1059" s="544"/>
      <c r="M1059" s="544"/>
      <c r="N1059" s="544"/>
      <c r="O1059" s="544"/>
      <c r="P1059" s="544"/>
      <c r="Q1059" s="544"/>
    </row>
    <row r="1060" spans="1:17" x14ac:dyDescent="0.15">
      <c r="A1060" s="544"/>
      <c r="B1060" s="544"/>
      <c r="C1060" s="544"/>
      <c r="D1060" s="544"/>
      <c r="E1060" s="544"/>
      <c r="F1060" s="544"/>
      <c r="G1060" s="544"/>
      <c r="H1060" s="544"/>
      <c r="I1060" s="544"/>
      <c r="J1060" s="544"/>
      <c r="K1060" s="544"/>
      <c r="L1060" s="544"/>
      <c r="M1060" s="544"/>
      <c r="N1060" s="544"/>
      <c r="O1060" s="544"/>
      <c r="P1060" s="544"/>
      <c r="Q1060" s="544"/>
    </row>
    <row r="1061" spans="1:17" x14ac:dyDescent="0.15">
      <c r="A1061" s="544"/>
      <c r="B1061" s="544"/>
      <c r="C1061" s="544"/>
      <c r="D1061" s="544"/>
      <c r="E1061" s="544"/>
      <c r="F1061" s="544"/>
      <c r="G1061" s="544"/>
      <c r="H1061" s="544"/>
      <c r="I1061" s="544"/>
      <c r="J1061" s="544"/>
      <c r="K1061" s="544"/>
      <c r="L1061" s="544"/>
      <c r="M1061" s="544"/>
      <c r="N1061" s="544"/>
      <c r="O1061" s="544"/>
      <c r="P1061" s="544"/>
      <c r="Q1061" s="544"/>
    </row>
    <row r="1062" spans="1:17" x14ac:dyDescent="0.15">
      <c r="A1062" s="544"/>
      <c r="B1062" s="544"/>
      <c r="C1062" s="544"/>
      <c r="D1062" s="544"/>
      <c r="E1062" s="544"/>
      <c r="F1062" s="544"/>
      <c r="G1062" s="544"/>
      <c r="H1062" s="544"/>
      <c r="I1062" s="544"/>
      <c r="J1062" s="544"/>
      <c r="K1062" s="544"/>
      <c r="L1062" s="544"/>
      <c r="M1062" s="544"/>
      <c r="N1062" s="544"/>
      <c r="O1062" s="544"/>
      <c r="P1062" s="544"/>
      <c r="Q1062" s="544"/>
    </row>
    <row r="1063" spans="1:17" x14ac:dyDescent="0.15">
      <c r="A1063" s="544"/>
      <c r="B1063" s="544"/>
      <c r="C1063" s="544"/>
      <c r="D1063" s="544"/>
      <c r="E1063" s="544"/>
      <c r="F1063" s="544"/>
      <c r="G1063" s="544"/>
      <c r="H1063" s="544"/>
      <c r="I1063" s="544"/>
      <c r="J1063" s="544"/>
      <c r="K1063" s="544"/>
      <c r="L1063" s="544"/>
      <c r="M1063" s="544"/>
      <c r="N1063" s="544"/>
      <c r="O1063" s="544"/>
      <c r="P1063" s="544"/>
      <c r="Q1063" s="544"/>
    </row>
    <row r="1064" spans="1:17" x14ac:dyDescent="0.15">
      <c r="A1064" s="544"/>
      <c r="B1064" s="544"/>
      <c r="C1064" s="544"/>
      <c r="D1064" s="544"/>
      <c r="E1064" s="544"/>
      <c r="F1064" s="544"/>
      <c r="G1064" s="544"/>
      <c r="H1064" s="544"/>
      <c r="I1064" s="544"/>
      <c r="J1064" s="544"/>
      <c r="K1064" s="544"/>
      <c r="L1064" s="544"/>
      <c r="M1064" s="544"/>
      <c r="N1064" s="544"/>
      <c r="O1064" s="544"/>
      <c r="P1064" s="544"/>
      <c r="Q1064" s="544"/>
    </row>
    <row r="1065" spans="1:17" x14ac:dyDescent="0.15">
      <c r="A1065" s="544"/>
      <c r="B1065" s="544"/>
      <c r="C1065" s="544"/>
      <c r="D1065" s="544"/>
      <c r="E1065" s="544"/>
      <c r="F1065" s="544"/>
      <c r="G1065" s="544"/>
      <c r="H1065" s="544"/>
      <c r="I1065" s="544"/>
      <c r="J1065" s="544"/>
      <c r="K1065" s="544"/>
      <c r="L1065" s="544"/>
      <c r="M1065" s="544"/>
      <c r="N1065" s="544"/>
      <c r="O1065" s="544"/>
      <c r="P1065" s="544"/>
      <c r="Q1065" s="544"/>
    </row>
    <row r="1066" spans="1:17" x14ac:dyDescent="0.15">
      <c r="A1066" s="544"/>
      <c r="B1066" s="544"/>
      <c r="C1066" s="544"/>
      <c r="D1066" s="544"/>
      <c r="E1066" s="544"/>
      <c r="F1066" s="544"/>
      <c r="G1066" s="544"/>
      <c r="H1066" s="544"/>
      <c r="I1066" s="544"/>
      <c r="J1066" s="544"/>
      <c r="K1066" s="544"/>
      <c r="L1066" s="544"/>
      <c r="M1066" s="544"/>
      <c r="N1066" s="544"/>
      <c r="O1066" s="544"/>
      <c r="P1066" s="544"/>
      <c r="Q1066" s="544"/>
    </row>
    <row r="1067" spans="1:17" x14ac:dyDescent="0.15">
      <c r="A1067" s="544"/>
      <c r="B1067" s="544"/>
      <c r="C1067" s="544"/>
      <c r="D1067" s="544"/>
      <c r="E1067" s="544"/>
      <c r="F1067" s="544"/>
      <c r="G1067" s="544"/>
      <c r="H1067" s="544"/>
      <c r="I1067" s="544"/>
      <c r="J1067" s="544"/>
      <c r="K1067" s="544"/>
      <c r="L1067" s="544"/>
      <c r="M1067" s="544"/>
      <c r="N1067" s="544"/>
      <c r="O1067" s="544"/>
      <c r="P1067" s="544"/>
      <c r="Q1067" s="544"/>
    </row>
    <row r="1068" spans="1:17" x14ac:dyDescent="0.15">
      <c r="A1068" s="544"/>
      <c r="B1068" s="544"/>
      <c r="C1068" s="544"/>
      <c r="D1068" s="544"/>
      <c r="E1068" s="544"/>
      <c r="F1068" s="544"/>
      <c r="G1068" s="544"/>
      <c r="H1068" s="544"/>
      <c r="I1068" s="544"/>
      <c r="J1068" s="544"/>
      <c r="K1068" s="544"/>
      <c r="L1068" s="544"/>
      <c r="M1068" s="544"/>
      <c r="N1068" s="544"/>
      <c r="O1068" s="544"/>
      <c r="P1068" s="544"/>
      <c r="Q1068" s="544"/>
    </row>
    <row r="1069" spans="1:17" x14ac:dyDescent="0.15">
      <c r="A1069" s="544"/>
      <c r="B1069" s="544"/>
      <c r="C1069" s="544"/>
      <c r="D1069" s="544"/>
      <c r="E1069" s="544"/>
      <c r="F1069" s="544"/>
      <c r="G1069" s="544"/>
      <c r="H1069" s="544"/>
      <c r="I1069" s="544"/>
      <c r="J1069" s="544"/>
      <c r="K1069" s="544"/>
      <c r="L1069" s="544"/>
      <c r="M1069" s="544"/>
      <c r="N1069" s="544"/>
      <c r="O1069" s="544"/>
      <c r="P1069" s="544"/>
      <c r="Q1069" s="544"/>
    </row>
    <row r="1070" spans="1:17" x14ac:dyDescent="0.15">
      <c r="A1070" s="544"/>
      <c r="B1070" s="544"/>
      <c r="C1070" s="544"/>
      <c r="D1070" s="544"/>
      <c r="E1070" s="544"/>
      <c r="F1070" s="544"/>
      <c r="G1070" s="544"/>
      <c r="H1070" s="544"/>
      <c r="I1070" s="544"/>
      <c r="J1070" s="544"/>
      <c r="K1070" s="544"/>
      <c r="L1070" s="544"/>
      <c r="M1070" s="544"/>
      <c r="N1070" s="544"/>
      <c r="O1070" s="544"/>
      <c r="P1070" s="544"/>
      <c r="Q1070" s="544"/>
    </row>
    <row r="1071" spans="1:17" x14ac:dyDescent="0.15">
      <c r="A1071" s="544"/>
      <c r="B1071" s="544"/>
      <c r="C1071" s="544"/>
      <c r="D1071" s="544"/>
      <c r="E1071" s="544"/>
      <c r="F1071" s="544"/>
      <c r="G1071" s="544"/>
      <c r="H1071" s="544"/>
      <c r="I1071" s="544"/>
      <c r="J1071" s="544"/>
      <c r="K1071" s="544"/>
      <c r="L1071" s="544"/>
      <c r="M1071" s="544"/>
      <c r="N1071" s="544"/>
      <c r="O1071" s="544"/>
      <c r="P1071" s="544"/>
      <c r="Q1071" s="544"/>
    </row>
    <row r="1072" spans="1:17" x14ac:dyDescent="0.15">
      <c r="A1072" s="544"/>
      <c r="B1072" s="544"/>
      <c r="C1072" s="544"/>
      <c r="D1072" s="544"/>
      <c r="E1072" s="544"/>
      <c r="F1072" s="544"/>
      <c r="G1072" s="544"/>
      <c r="H1072" s="544"/>
      <c r="I1072" s="544"/>
      <c r="J1072" s="544"/>
      <c r="K1072" s="544"/>
      <c r="L1072" s="544"/>
      <c r="M1072" s="544"/>
      <c r="N1072" s="544"/>
      <c r="O1072" s="544"/>
      <c r="P1072" s="544"/>
      <c r="Q1072" s="544"/>
    </row>
    <row r="1073" spans="1:17" x14ac:dyDescent="0.15">
      <c r="A1073" s="544"/>
      <c r="B1073" s="544"/>
      <c r="C1073" s="544"/>
      <c r="D1073" s="544"/>
      <c r="E1073" s="544"/>
      <c r="F1073" s="544"/>
      <c r="G1073" s="544"/>
      <c r="H1073" s="544"/>
      <c r="I1073" s="544"/>
      <c r="J1073" s="544"/>
      <c r="K1073" s="544"/>
      <c r="L1073" s="544"/>
      <c r="M1073" s="544"/>
      <c r="N1073" s="544"/>
      <c r="O1073" s="544"/>
      <c r="P1073" s="544"/>
      <c r="Q1073" s="544"/>
    </row>
    <row r="1074" spans="1:17" x14ac:dyDescent="0.15">
      <c r="A1074" s="544"/>
      <c r="B1074" s="544"/>
      <c r="C1074" s="544"/>
      <c r="D1074" s="544"/>
      <c r="E1074" s="544"/>
      <c r="F1074" s="544"/>
      <c r="G1074" s="544"/>
      <c r="H1074" s="544"/>
      <c r="I1074" s="544"/>
      <c r="J1074" s="544"/>
      <c r="K1074" s="544"/>
      <c r="L1074" s="544"/>
      <c r="M1074" s="544"/>
      <c r="N1074" s="544"/>
      <c r="O1074" s="544"/>
      <c r="P1074" s="544"/>
      <c r="Q1074" s="544"/>
    </row>
    <row r="1075" spans="1:17" x14ac:dyDescent="0.15">
      <c r="A1075" s="544"/>
      <c r="B1075" s="544"/>
      <c r="C1075" s="544"/>
      <c r="D1075" s="544"/>
      <c r="E1075" s="544"/>
      <c r="F1075" s="544"/>
      <c r="G1075" s="544"/>
      <c r="H1075" s="544"/>
      <c r="I1075" s="544"/>
      <c r="J1075" s="544"/>
      <c r="K1075" s="544"/>
      <c r="L1075" s="544"/>
      <c r="M1075" s="544"/>
      <c r="N1075" s="544"/>
      <c r="O1075" s="544"/>
      <c r="P1075" s="544"/>
      <c r="Q1075" s="544"/>
    </row>
    <row r="1076" spans="1:17" x14ac:dyDescent="0.15">
      <c r="A1076" s="544"/>
      <c r="B1076" s="544"/>
      <c r="C1076" s="544"/>
      <c r="D1076" s="544"/>
      <c r="E1076" s="544"/>
      <c r="F1076" s="544"/>
      <c r="G1076" s="544"/>
      <c r="H1076" s="544"/>
      <c r="I1076" s="544"/>
      <c r="J1076" s="544"/>
      <c r="K1076" s="544"/>
      <c r="L1076" s="544"/>
      <c r="M1076" s="544"/>
      <c r="N1076" s="544"/>
      <c r="O1076" s="544"/>
      <c r="P1076" s="544"/>
      <c r="Q1076" s="544"/>
    </row>
    <row r="1077" spans="1:17" x14ac:dyDescent="0.15">
      <c r="A1077" s="544"/>
      <c r="B1077" s="544"/>
      <c r="C1077" s="544"/>
      <c r="D1077" s="544"/>
      <c r="E1077" s="544"/>
      <c r="F1077" s="544"/>
      <c r="G1077" s="544"/>
      <c r="H1077" s="544"/>
      <c r="I1077" s="544"/>
      <c r="J1077" s="544"/>
      <c r="K1077" s="544"/>
      <c r="L1077" s="544"/>
      <c r="M1077" s="544"/>
      <c r="N1077" s="544"/>
      <c r="O1077" s="544"/>
      <c r="P1077" s="544"/>
      <c r="Q1077" s="544"/>
    </row>
    <row r="1078" spans="1:17" x14ac:dyDescent="0.15">
      <c r="A1078" s="544"/>
      <c r="B1078" s="544"/>
      <c r="C1078" s="544"/>
      <c r="D1078" s="544"/>
      <c r="E1078" s="544"/>
      <c r="F1078" s="544"/>
      <c r="G1078" s="544"/>
      <c r="H1078" s="544"/>
      <c r="I1078" s="544"/>
      <c r="J1078" s="544"/>
      <c r="K1078" s="544"/>
      <c r="L1078" s="544"/>
      <c r="M1078" s="544"/>
      <c r="N1078" s="544"/>
      <c r="O1078" s="544"/>
      <c r="P1078" s="544"/>
      <c r="Q1078" s="544"/>
    </row>
    <row r="1079" spans="1:17" x14ac:dyDescent="0.15">
      <c r="A1079" s="544"/>
      <c r="B1079" s="544"/>
      <c r="C1079" s="544"/>
      <c r="D1079" s="544"/>
      <c r="E1079" s="544"/>
      <c r="F1079" s="544"/>
      <c r="G1079" s="544"/>
      <c r="H1079" s="544"/>
      <c r="I1079" s="544"/>
      <c r="J1079" s="544"/>
      <c r="K1079" s="544"/>
      <c r="L1079" s="544"/>
      <c r="M1079" s="544"/>
      <c r="N1079" s="544"/>
      <c r="O1079" s="544"/>
      <c r="P1079" s="544"/>
      <c r="Q1079" s="544"/>
    </row>
    <row r="1080" spans="1:17" x14ac:dyDescent="0.15">
      <c r="A1080" s="544"/>
      <c r="B1080" s="544"/>
      <c r="C1080" s="544"/>
      <c r="D1080" s="544"/>
      <c r="E1080" s="544"/>
      <c r="F1080" s="544"/>
      <c r="G1080" s="544"/>
      <c r="H1080" s="544"/>
      <c r="I1080" s="544"/>
      <c r="J1080" s="544"/>
      <c r="K1080" s="544"/>
      <c r="L1080" s="544"/>
      <c r="M1080" s="544"/>
      <c r="N1080" s="544"/>
      <c r="O1080" s="544"/>
      <c r="P1080" s="544"/>
      <c r="Q1080" s="544"/>
    </row>
    <row r="1081" spans="1:17" x14ac:dyDescent="0.15">
      <c r="A1081" s="544"/>
      <c r="B1081" s="544"/>
      <c r="C1081" s="544"/>
      <c r="D1081" s="544"/>
      <c r="E1081" s="544"/>
      <c r="F1081" s="544"/>
      <c r="G1081" s="544"/>
      <c r="H1081" s="544"/>
      <c r="I1081" s="544"/>
      <c r="J1081" s="544"/>
      <c r="K1081" s="544"/>
      <c r="L1081" s="544"/>
      <c r="M1081" s="544"/>
      <c r="N1081" s="544"/>
      <c r="O1081" s="544"/>
      <c r="P1081" s="544"/>
      <c r="Q1081" s="544"/>
    </row>
    <row r="1082" spans="1:17" x14ac:dyDescent="0.15">
      <c r="A1082" s="544"/>
      <c r="B1082" s="544"/>
      <c r="C1082" s="544"/>
      <c r="D1082" s="544"/>
      <c r="E1082" s="544"/>
      <c r="F1082" s="544"/>
      <c r="G1082" s="544"/>
      <c r="H1082" s="544"/>
      <c r="I1082" s="544"/>
      <c r="J1082" s="544"/>
      <c r="K1082" s="544"/>
      <c r="L1082" s="544"/>
      <c r="M1082" s="544"/>
      <c r="N1082" s="544"/>
      <c r="O1082" s="544"/>
      <c r="P1082" s="544"/>
      <c r="Q1082" s="544"/>
    </row>
    <row r="1083" spans="1:17" x14ac:dyDescent="0.15">
      <c r="A1083" s="544"/>
      <c r="B1083" s="544"/>
      <c r="C1083" s="544"/>
      <c r="D1083" s="544"/>
      <c r="E1083" s="544"/>
      <c r="F1083" s="544"/>
      <c r="G1083" s="544"/>
      <c r="H1083" s="544"/>
      <c r="I1083" s="544"/>
      <c r="J1083" s="544"/>
      <c r="K1083" s="544"/>
      <c r="L1083" s="544"/>
      <c r="M1083" s="544"/>
      <c r="N1083" s="544"/>
      <c r="O1083" s="544"/>
      <c r="P1083" s="544"/>
      <c r="Q1083" s="544"/>
    </row>
    <row r="1084" spans="1:17" x14ac:dyDescent="0.15">
      <c r="A1084" s="544"/>
      <c r="B1084" s="544"/>
      <c r="C1084" s="544"/>
      <c r="D1084" s="544"/>
      <c r="E1084" s="544"/>
      <c r="F1084" s="544"/>
      <c r="G1084" s="544"/>
      <c r="H1084" s="544"/>
      <c r="I1084" s="544"/>
      <c r="J1084" s="544"/>
      <c r="K1084" s="544"/>
      <c r="L1084" s="544"/>
      <c r="M1084" s="544"/>
      <c r="N1084" s="544"/>
      <c r="O1084" s="544"/>
      <c r="P1084" s="544"/>
      <c r="Q1084" s="544"/>
    </row>
    <row r="1085" spans="1:17" x14ac:dyDescent="0.15">
      <c r="A1085" s="544"/>
      <c r="B1085" s="544"/>
      <c r="C1085" s="544"/>
      <c r="D1085" s="544"/>
      <c r="E1085" s="544"/>
      <c r="F1085" s="544"/>
      <c r="G1085" s="544"/>
      <c r="H1085" s="544"/>
      <c r="I1085" s="544"/>
      <c r="J1085" s="544"/>
      <c r="K1085" s="544"/>
      <c r="L1085" s="544"/>
      <c r="M1085" s="544"/>
      <c r="N1085" s="544"/>
      <c r="O1085" s="544"/>
      <c r="P1085" s="544"/>
      <c r="Q1085" s="544"/>
    </row>
    <row r="1086" spans="1:17" x14ac:dyDescent="0.15">
      <c r="A1086" s="544"/>
      <c r="B1086" s="544"/>
      <c r="C1086" s="544"/>
      <c r="D1086" s="544"/>
      <c r="E1086" s="544"/>
      <c r="F1086" s="544"/>
      <c r="G1086" s="544"/>
      <c r="H1086" s="544"/>
      <c r="I1086" s="544"/>
      <c r="J1086" s="544"/>
      <c r="K1086" s="544"/>
      <c r="L1086" s="544"/>
      <c r="M1086" s="544"/>
      <c r="N1086" s="544"/>
      <c r="O1086" s="544"/>
      <c r="P1086" s="544"/>
      <c r="Q1086" s="544"/>
    </row>
    <row r="1087" spans="1:17" x14ac:dyDescent="0.15">
      <c r="A1087" s="544"/>
      <c r="B1087" s="544"/>
      <c r="C1087" s="544"/>
      <c r="D1087" s="544"/>
      <c r="E1087" s="544"/>
      <c r="F1087" s="544"/>
      <c r="G1087" s="544"/>
      <c r="H1087" s="544"/>
      <c r="I1087" s="544"/>
      <c r="J1087" s="544"/>
      <c r="K1087" s="544"/>
      <c r="L1087" s="544"/>
      <c r="M1087" s="544"/>
      <c r="N1087" s="544"/>
      <c r="O1087" s="544"/>
      <c r="P1087" s="544"/>
      <c r="Q1087" s="544"/>
    </row>
    <row r="1088" spans="1:17" x14ac:dyDescent="0.15">
      <c r="A1088" s="544"/>
      <c r="B1088" s="544"/>
      <c r="C1088" s="544"/>
      <c r="D1088" s="544"/>
      <c r="E1088" s="544"/>
      <c r="F1088" s="544"/>
      <c r="G1088" s="544"/>
      <c r="H1088" s="544"/>
      <c r="I1088" s="544"/>
      <c r="J1088" s="544"/>
      <c r="K1088" s="544"/>
      <c r="L1088" s="544"/>
      <c r="M1088" s="544"/>
      <c r="N1088" s="544"/>
      <c r="O1088" s="544"/>
      <c r="P1088" s="544"/>
      <c r="Q1088" s="544"/>
    </row>
    <row r="1089" spans="1:17" x14ac:dyDescent="0.15">
      <c r="A1089" s="544"/>
      <c r="B1089" s="544"/>
      <c r="C1089" s="544"/>
      <c r="D1089" s="544"/>
      <c r="E1089" s="544"/>
      <c r="F1089" s="544"/>
      <c r="G1089" s="544"/>
      <c r="H1089" s="544"/>
      <c r="I1089" s="544"/>
      <c r="J1089" s="544"/>
      <c r="K1089" s="544"/>
      <c r="L1089" s="544"/>
      <c r="M1089" s="544"/>
      <c r="N1089" s="544"/>
      <c r="O1089" s="544"/>
      <c r="P1089" s="544"/>
      <c r="Q1089" s="544"/>
    </row>
    <row r="1090" spans="1:17" x14ac:dyDescent="0.15">
      <c r="A1090" s="544"/>
      <c r="B1090" s="544"/>
      <c r="C1090" s="544"/>
      <c r="D1090" s="544"/>
      <c r="E1090" s="544"/>
      <c r="F1090" s="544"/>
      <c r="G1090" s="544"/>
      <c r="H1090" s="544"/>
      <c r="I1090" s="544"/>
      <c r="J1090" s="544"/>
      <c r="K1090" s="544"/>
      <c r="L1090" s="544"/>
      <c r="M1090" s="544"/>
      <c r="N1090" s="544"/>
      <c r="O1090" s="544"/>
      <c r="P1090" s="544"/>
      <c r="Q1090" s="544"/>
    </row>
    <row r="1091" spans="1:17" x14ac:dyDescent="0.15">
      <c r="A1091" s="544"/>
      <c r="B1091" s="544"/>
      <c r="C1091" s="544"/>
      <c r="D1091" s="544"/>
      <c r="E1091" s="544"/>
      <c r="F1091" s="544"/>
      <c r="G1091" s="544"/>
      <c r="H1091" s="544"/>
      <c r="I1091" s="544"/>
      <c r="J1091" s="544"/>
      <c r="K1091" s="544"/>
      <c r="L1091" s="544"/>
      <c r="M1091" s="544"/>
      <c r="N1091" s="544"/>
      <c r="O1091" s="544"/>
      <c r="P1091" s="544"/>
      <c r="Q1091" s="544"/>
    </row>
    <row r="1092" spans="1:17" x14ac:dyDescent="0.15">
      <c r="A1092" s="544"/>
      <c r="B1092" s="544"/>
      <c r="C1092" s="544"/>
      <c r="D1092" s="544"/>
      <c r="E1092" s="544"/>
      <c r="F1092" s="544"/>
      <c r="G1092" s="544"/>
      <c r="H1092" s="544"/>
      <c r="I1092" s="544"/>
      <c r="J1092" s="544"/>
      <c r="K1092" s="544"/>
      <c r="L1092" s="544"/>
      <c r="M1092" s="544"/>
      <c r="N1092" s="544"/>
      <c r="O1092" s="544"/>
      <c r="P1092" s="544"/>
      <c r="Q1092" s="544"/>
    </row>
    <row r="1093" spans="1:17" x14ac:dyDescent="0.15">
      <c r="A1093" s="544"/>
      <c r="B1093" s="544"/>
      <c r="C1093" s="544"/>
      <c r="D1093" s="544"/>
      <c r="E1093" s="544"/>
      <c r="F1093" s="544"/>
      <c r="G1093" s="544"/>
      <c r="H1093" s="544"/>
      <c r="I1093" s="544"/>
      <c r="J1093" s="544"/>
      <c r="K1093" s="544"/>
      <c r="L1093" s="544"/>
      <c r="M1093" s="544"/>
      <c r="N1093" s="544"/>
      <c r="O1093" s="544"/>
      <c r="P1093" s="544"/>
      <c r="Q1093" s="544"/>
    </row>
    <row r="1094" spans="1:17" x14ac:dyDescent="0.15">
      <c r="A1094" s="544"/>
      <c r="B1094" s="544"/>
      <c r="C1094" s="544"/>
      <c r="D1094" s="544"/>
      <c r="E1094" s="544"/>
      <c r="F1094" s="544"/>
      <c r="G1094" s="544"/>
      <c r="H1094" s="544"/>
      <c r="I1094" s="544"/>
      <c r="J1094" s="544"/>
      <c r="K1094" s="544"/>
      <c r="L1094" s="544"/>
      <c r="M1094" s="544"/>
      <c r="N1094" s="544"/>
      <c r="O1094" s="544"/>
      <c r="P1094" s="544"/>
      <c r="Q1094" s="544"/>
    </row>
    <row r="1095" spans="1:17" x14ac:dyDescent="0.15">
      <c r="A1095" s="544"/>
      <c r="B1095" s="544"/>
      <c r="C1095" s="544"/>
      <c r="D1095" s="544"/>
      <c r="E1095" s="544"/>
      <c r="F1095" s="544"/>
      <c r="G1095" s="544"/>
      <c r="H1095" s="544"/>
      <c r="I1095" s="544"/>
      <c r="J1095" s="544"/>
      <c r="K1095" s="544"/>
      <c r="L1095" s="544"/>
      <c r="M1095" s="544"/>
      <c r="N1095" s="544"/>
      <c r="O1095" s="544"/>
      <c r="P1095" s="544"/>
      <c r="Q1095" s="544"/>
    </row>
    <row r="1096" spans="1:17" x14ac:dyDescent="0.15">
      <c r="A1096" s="544"/>
      <c r="B1096" s="544"/>
      <c r="C1096" s="544"/>
      <c r="D1096" s="544"/>
      <c r="E1096" s="544"/>
      <c r="F1096" s="544"/>
      <c r="G1096" s="544"/>
      <c r="H1096" s="544"/>
      <c r="I1096" s="544"/>
      <c r="J1096" s="544"/>
      <c r="K1096" s="544"/>
      <c r="L1096" s="544"/>
      <c r="M1096" s="544"/>
      <c r="N1096" s="544"/>
      <c r="O1096" s="544"/>
      <c r="P1096" s="544"/>
      <c r="Q1096" s="544"/>
    </row>
    <row r="1097" spans="1:17" x14ac:dyDescent="0.15">
      <c r="A1097" s="544"/>
      <c r="B1097" s="544"/>
      <c r="C1097" s="544"/>
      <c r="D1097" s="544"/>
      <c r="E1097" s="544"/>
      <c r="F1097" s="544"/>
      <c r="G1097" s="544"/>
      <c r="H1097" s="544"/>
      <c r="I1097" s="544"/>
      <c r="J1097" s="544"/>
      <c r="K1097" s="544"/>
      <c r="L1097" s="544"/>
      <c r="M1097" s="544"/>
      <c r="N1097" s="544"/>
      <c r="O1097" s="544"/>
      <c r="P1097" s="544"/>
      <c r="Q1097" s="544"/>
    </row>
    <row r="1098" spans="1:17" x14ac:dyDescent="0.15">
      <c r="A1098" s="544"/>
      <c r="B1098" s="544"/>
      <c r="C1098" s="544"/>
      <c r="D1098" s="544"/>
      <c r="E1098" s="544"/>
      <c r="F1098" s="544"/>
      <c r="G1098" s="544"/>
      <c r="H1098" s="544"/>
      <c r="I1098" s="544"/>
      <c r="J1098" s="544"/>
      <c r="K1098" s="544"/>
      <c r="L1098" s="544"/>
      <c r="M1098" s="544"/>
      <c r="N1098" s="544"/>
      <c r="O1098" s="544"/>
      <c r="P1098" s="544"/>
      <c r="Q1098" s="544"/>
    </row>
    <row r="1099" spans="1:17" x14ac:dyDescent="0.15">
      <c r="A1099" s="544"/>
      <c r="B1099" s="544"/>
      <c r="C1099" s="544"/>
      <c r="D1099" s="544"/>
      <c r="E1099" s="544"/>
      <c r="F1099" s="544"/>
      <c r="G1099" s="544"/>
      <c r="H1099" s="544"/>
      <c r="I1099" s="544"/>
      <c r="J1099" s="544"/>
      <c r="K1099" s="544"/>
      <c r="L1099" s="544"/>
      <c r="M1099" s="544"/>
      <c r="N1099" s="544"/>
      <c r="O1099" s="544"/>
      <c r="P1099" s="544"/>
      <c r="Q1099" s="544"/>
    </row>
    <row r="1100" spans="1:17" x14ac:dyDescent="0.15">
      <c r="A1100" s="544"/>
      <c r="B1100" s="544"/>
      <c r="C1100" s="544"/>
      <c r="D1100" s="544"/>
      <c r="E1100" s="544"/>
      <c r="F1100" s="544"/>
      <c r="G1100" s="544"/>
      <c r="H1100" s="544"/>
      <c r="I1100" s="544"/>
      <c r="J1100" s="544"/>
      <c r="K1100" s="544"/>
      <c r="L1100" s="544"/>
      <c r="M1100" s="544"/>
      <c r="N1100" s="544"/>
      <c r="O1100" s="544"/>
      <c r="P1100" s="544"/>
      <c r="Q1100" s="544"/>
    </row>
    <row r="1101" spans="1:17" x14ac:dyDescent="0.15">
      <c r="A1101" s="544"/>
      <c r="B1101" s="544"/>
      <c r="C1101" s="544"/>
      <c r="D1101" s="544"/>
      <c r="E1101" s="544"/>
      <c r="F1101" s="544"/>
      <c r="G1101" s="544"/>
      <c r="H1101" s="544"/>
      <c r="I1101" s="544"/>
      <c r="J1101" s="544"/>
      <c r="K1101" s="544"/>
      <c r="L1101" s="544"/>
      <c r="M1101" s="544"/>
      <c r="N1101" s="544"/>
      <c r="O1101" s="544"/>
      <c r="P1101" s="544"/>
      <c r="Q1101" s="544"/>
    </row>
    <row r="1102" spans="1:17" x14ac:dyDescent="0.15">
      <c r="A1102" s="544"/>
      <c r="B1102" s="544"/>
      <c r="C1102" s="544"/>
      <c r="D1102" s="544"/>
      <c r="E1102" s="544"/>
      <c r="F1102" s="544"/>
      <c r="G1102" s="544"/>
      <c r="H1102" s="544"/>
      <c r="I1102" s="544"/>
      <c r="J1102" s="544"/>
      <c r="K1102" s="544"/>
      <c r="L1102" s="544"/>
      <c r="M1102" s="544"/>
      <c r="N1102" s="544"/>
      <c r="O1102" s="544"/>
      <c r="P1102" s="544"/>
      <c r="Q1102" s="544"/>
    </row>
    <row r="1103" spans="1:17" x14ac:dyDescent="0.15">
      <c r="A1103" s="544"/>
      <c r="B1103" s="544"/>
      <c r="C1103" s="544"/>
      <c r="D1103" s="544"/>
      <c r="E1103" s="544"/>
      <c r="F1103" s="544"/>
      <c r="G1103" s="544"/>
      <c r="H1103" s="544"/>
      <c r="I1103" s="544"/>
      <c r="J1103" s="544"/>
      <c r="K1103" s="544"/>
      <c r="L1103" s="544"/>
      <c r="M1103" s="544"/>
      <c r="N1103" s="544"/>
      <c r="O1103" s="544"/>
      <c r="P1103" s="544"/>
      <c r="Q1103" s="544"/>
    </row>
    <row r="1104" spans="1:17" x14ac:dyDescent="0.15">
      <c r="A1104" s="544"/>
      <c r="B1104" s="544"/>
      <c r="C1104" s="544"/>
      <c r="D1104" s="544"/>
      <c r="E1104" s="544"/>
      <c r="F1104" s="544"/>
      <c r="G1104" s="544"/>
      <c r="H1104" s="544"/>
      <c r="I1104" s="544"/>
      <c r="J1104" s="544"/>
      <c r="K1104" s="544"/>
      <c r="L1104" s="544"/>
      <c r="M1104" s="544"/>
      <c r="N1104" s="544"/>
      <c r="O1104" s="544"/>
      <c r="P1104" s="544"/>
      <c r="Q1104" s="544"/>
    </row>
    <row r="1105" spans="1:17" x14ac:dyDescent="0.15">
      <c r="A1105" s="544"/>
      <c r="B1105" s="544"/>
      <c r="C1105" s="544"/>
      <c r="D1105" s="544"/>
      <c r="E1105" s="544"/>
      <c r="F1105" s="544"/>
      <c r="G1105" s="544"/>
      <c r="H1105" s="544"/>
      <c r="I1105" s="544"/>
      <c r="J1105" s="544"/>
      <c r="K1105" s="544"/>
      <c r="L1105" s="544"/>
      <c r="M1105" s="544"/>
      <c r="N1105" s="544"/>
      <c r="O1105" s="544"/>
      <c r="P1105" s="544"/>
      <c r="Q1105" s="544"/>
    </row>
    <row r="1106" spans="1:17" x14ac:dyDescent="0.15">
      <c r="A1106" s="544"/>
      <c r="B1106" s="544"/>
      <c r="C1106" s="544"/>
      <c r="D1106" s="544"/>
      <c r="E1106" s="544"/>
      <c r="F1106" s="544"/>
      <c r="G1106" s="544"/>
      <c r="H1106" s="544"/>
      <c r="I1106" s="544"/>
      <c r="J1106" s="544"/>
      <c r="K1106" s="544"/>
      <c r="L1106" s="544"/>
      <c r="M1106" s="544"/>
      <c r="N1106" s="544"/>
      <c r="O1106" s="544"/>
      <c r="P1106" s="544"/>
      <c r="Q1106" s="544"/>
    </row>
    <row r="1107" spans="1:17" x14ac:dyDescent="0.15">
      <c r="A1107" s="544"/>
      <c r="B1107" s="544"/>
      <c r="C1107" s="544"/>
      <c r="D1107" s="544"/>
      <c r="E1107" s="544"/>
      <c r="F1107" s="544"/>
      <c r="G1107" s="544"/>
      <c r="H1107" s="544"/>
      <c r="I1107" s="544"/>
      <c r="J1107" s="544"/>
      <c r="K1107" s="544"/>
      <c r="L1107" s="544"/>
      <c r="M1107" s="544"/>
      <c r="N1107" s="544"/>
      <c r="O1107" s="544"/>
      <c r="P1107" s="544"/>
      <c r="Q1107" s="544"/>
    </row>
    <row r="1108" spans="1:17" x14ac:dyDescent="0.15">
      <c r="A1108" s="544"/>
      <c r="B1108" s="544"/>
      <c r="C1108" s="544"/>
      <c r="D1108" s="544"/>
      <c r="E1108" s="544"/>
      <c r="F1108" s="544"/>
      <c r="G1108" s="544"/>
      <c r="H1108" s="544"/>
      <c r="I1108" s="544"/>
      <c r="J1108" s="544"/>
      <c r="K1108" s="544"/>
      <c r="L1108" s="544"/>
      <c r="M1108" s="544"/>
      <c r="N1108" s="544"/>
      <c r="O1108" s="544"/>
      <c r="P1108" s="544"/>
      <c r="Q1108" s="544"/>
    </row>
    <row r="1109" spans="1:17" x14ac:dyDescent="0.15">
      <c r="A1109" s="544"/>
      <c r="B1109" s="544"/>
      <c r="C1109" s="544"/>
      <c r="D1109" s="544"/>
      <c r="E1109" s="544"/>
      <c r="F1109" s="544"/>
      <c r="G1109" s="544"/>
      <c r="H1109" s="544"/>
      <c r="I1109" s="544"/>
      <c r="J1109" s="544"/>
      <c r="K1109" s="544"/>
      <c r="L1109" s="544"/>
      <c r="M1109" s="544"/>
      <c r="N1109" s="544"/>
      <c r="O1109" s="544"/>
      <c r="P1109" s="544"/>
      <c r="Q1109" s="544"/>
    </row>
    <row r="1110" spans="1:17" x14ac:dyDescent="0.15">
      <c r="A1110" s="544"/>
      <c r="B1110" s="544"/>
      <c r="C1110" s="544"/>
      <c r="D1110" s="544"/>
      <c r="E1110" s="544"/>
      <c r="F1110" s="544"/>
      <c r="G1110" s="544"/>
      <c r="H1110" s="544"/>
      <c r="I1110" s="544"/>
      <c r="J1110" s="544"/>
      <c r="K1110" s="544"/>
      <c r="L1110" s="544"/>
      <c r="M1110" s="544"/>
      <c r="N1110" s="544"/>
      <c r="O1110" s="544"/>
      <c r="P1110" s="544"/>
      <c r="Q1110" s="544"/>
    </row>
    <row r="1111" spans="1:17" x14ac:dyDescent="0.15">
      <c r="A1111" s="544"/>
      <c r="B1111" s="544"/>
      <c r="C1111" s="544"/>
      <c r="D1111" s="544"/>
      <c r="E1111" s="544"/>
      <c r="F1111" s="544"/>
      <c r="G1111" s="544"/>
      <c r="H1111" s="544"/>
      <c r="I1111" s="544"/>
      <c r="J1111" s="544"/>
      <c r="K1111" s="544"/>
      <c r="L1111" s="544"/>
      <c r="M1111" s="544"/>
      <c r="N1111" s="544"/>
      <c r="O1111" s="544"/>
      <c r="P1111" s="544"/>
      <c r="Q1111" s="544"/>
    </row>
    <row r="1112" spans="1:17" x14ac:dyDescent="0.15">
      <c r="A1112" s="544"/>
      <c r="B1112" s="544"/>
      <c r="C1112" s="544"/>
      <c r="D1112" s="544"/>
      <c r="E1112" s="544"/>
      <c r="F1112" s="544"/>
      <c r="G1112" s="544"/>
      <c r="H1112" s="544"/>
      <c r="I1112" s="544"/>
      <c r="J1112" s="544"/>
      <c r="K1112" s="544"/>
      <c r="L1112" s="544"/>
      <c r="M1112" s="544"/>
      <c r="N1112" s="544"/>
      <c r="O1112" s="544"/>
      <c r="P1112" s="544"/>
      <c r="Q1112" s="544"/>
    </row>
    <row r="1113" spans="1:17" x14ac:dyDescent="0.15">
      <c r="A1113" s="544"/>
      <c r="B1113" s="544"/>
      <c r="C1113" s="544"/>
      <c r="D1113" s="544"/>
      <c r="E1113" s="544"/>
      <c r="F1113" s="544"/>
      <c r="G1113" s="544"/>
      <c r="H1113" s="544"/>
      <c r="I1113" s="544"/>
      <c r="J1113" s="544"/>
      <c r="K1113" s="544"/>
      <c r="L1113" s="544"/>
      <c r="M1113" s="544"/>
      <c r="N1113" s="544"/>
      <c r="O1113" s="544"/>
      <c r="P1113" s="544"/>
      <c r="Q1113" s="544"/>
    </row>
    <row r="1114" spans="1:17" x14ac:dyDescent="0.15">
      <c r="A1114" s="544"/>
      <c r="B1114" s="544"/>
      <c r="C1114" s="544"/>
      <c r="D1114" s="544"/>
      <c r="E1114" s="544"/>
      <c r="F1114" s="544"/>
      <c r="G1114" s="544"/>
      <c r="H1114" s="544"/>
      <c r="I1114" s="544"/>
      <c r="J1114" s="544"/>
      <c r="K1114" s="544"/>
      <c r="L1114" s="544"/>
      <c r="M1114" s="544"/>
      <c r="N1114" s="544"/>
      <c r="O1114" s="544"/>
      <c r="P1114" s="544"/>
      <c r="Q1114" s="544"/>
    </row>
    <row r="1115" spans="1:17" x14ac:dyDescent="0.15">
      <c r="A1115" s="544"/>
      <c r="B1115" s="544"/>
      <c r="C1115" s="544"/>
      <c r="D1115" s="544"/>
      <c r="E1115" s="544"/>
      <c r="F1115" s="544"/>
      <c r="G1115" s="544"/>
      <c r="H1115" s="544"/>
      <c r="I1115" s="544"/>
      <c r="J1115" s="544"/>
      <c r="K1115" s="544"/>
      <c r="L1115" s="544"/>
      <c r="M1115" s="544"/>
      <c r="N1115" s="544"/>
      <c r="O1115" s="544"/>
      <c r="P1115" s="544"/>
      <c r="Q1115" s="544"/>
    </row>
    <row r="1116" spans="1:17" x14ac:dyDescent="0.15">
      <c r="A1116" s="544"/>
      <c r="B1116" s="544"/>
      <c r="C1116" s="544"/>
      <c r="D1116" s="544"/>
      <c r="E1116" s="544"/>
      <c r="F1116" s="544"/>
      <c r="G1116" s="544"/>
      <c r="H1116" s="544"/>
      <c r="I1116" s="544"/>
      <c r="J1116" s="544"/>
      <c r="K1116" s="544"/>
      <c r="L1116" s="544"/>
      <c r="M1116" s="544"/>
      <c r="N1116" s="544"/>
      <c r="O1116" s="544"/>
      <c r="P1116" s="544"/>
      <c r="Q1116" s="544"/>
    </row>
    <row r="1117" spans="1:17" x14ac:dyDescent="0.15">
      <c r="A1117" s="544"/>
      <c r="B1117" s="544"/>
      <c r="C1117" s="544"/>
      <c r="D1117" s="544"/>
      <c r="E1117" s="544"/>
      <c r="F1117" s="544"/>
      <c r="G1117" s="544"/>
      <c r="H1117" s="544"/>
      <c r="I1117" s="544"/>
      <c r="J1117" s="544"/>
      <c r="K1117" s="544"/>
      <c r="L1117" s="544"/>
      <c r="M1117" s="544"/>
      <c r="N1117" s="544"/>
      <c r="O1117" s="544"/>
      <c r="P1117" s="544"/>
      <c r="Q1117" s="544"/>
    </row>
    <row r="1118" spans="1:17" x14ac:dyDescent="0.15">
      <c r="A1118" s="544"/>
      <c r="B1118" s="544"/>
      <c r="C1118" s="544"/>
      <c r="D1118" s="544"/>
      <c r="E1118" s="544"/>
      <c r="F1118" s="544"/>
      <c r="G1118" s="544"/>
      <c r="H1118" s="544"/>
      <c r="I1118" s="544"/>
      <c r="J1118" s="544"/>
      <c r="K1118" s="544"/>
      <c r="L1118" s="544"/>
      <c r="M1118" s="544"/>
      <c r="N1118" s="544"/>
      <c r="O1118" s="544"/>
      <c r="P1118" s="544"/>
      <c r="Q1118" s="544"/>
    </row>
    <row r="1119" spans="1:17" x14ac:dyDescent="0.15">
      <c r="A1119" s="544"/>
      <c r="B1119" s="544"/>
      <c r="C1119" s="544"/>
      <c r="D1119" s="544"/>
      <c r="E1119" s="544"/>
      <c r="F1119" s="544"/>
      <c r="G1119" s="544"/>
      <c r="H1119" s="544"/>
      <c r="I1119" s="544"/>
      <c r="J1119" s="544"/>
      <c r="K1119" s="544"/>
      <c r="L1119" s="544"/>
      <c r="M1119" s="544"/>
      <c r="N1119" s="544"/>
      <c r="O1119" s="544"/>
      <c r="P1119" s="544"/>
      <c r="Q1119" s="544"/>
    </row>
    <row r="1120" spans="1:17" x14ac:dyDescent="0.15">
      <c r="A1120" s="544"/>
      <c r="B1120" s="544"/>
      <c r="C1120" s="544"/>
      <c r="D1120" s="544"/>
      <c r="E1120" s="544"/>
      <c r="F1120" s="544"/>
      <c r="G1120" s="544"/>
      <c r="H1120" s="544"/>
      <c r="I1120" s="544"/>
      <c r="J1120" s="544"/>
      <c r="K1120" s="544"/>
      <c r="L1120" s="544"/>
      <c r="M1120" s="544"/>
      <c r="N1120" s="544"/>
      <c r="O1120" s="544"/>
      <c r="P1120" s="544"/>
      <c r="Q1120" s="544"/>
    </row>
    <row r="1121" spans="1:17" x14ac:dyDescent="0.15">
      <c r="A1121" s="544"/>
      <c r="B1121" s="544"/>
      <c r="C1121" s="544"/>
      <c r="D1121" s="544"/>
      <c r="E1121" s="544"/>
      <c r="F1121" s="544"/>
      <c r="G1121" s="544"/>
      <c r="H1121" s="544"/>
      <c r="I1121" s="544"/>
      <c r="J1121" s="544"/>
      <c r="K1121" s="544"/>
      <c r="L1121" s="544"/>
      <c r="M1121" s="544"/>
      <c r="N1121" s="544"/>
      <c r="O1121" s="544"/>
      <c r="P1121" s="544"/>
      <c r="Q1121" s="544"/>
    </row>
    <row r="1122" spans="1:17" x14ac:dyDescent="0.15">
      <c r="A1122" s="544"/>
      <c r="B1122" s="544"/>
      <c r="C1122" s="544"/>
      <c r="D1122" s="544"/>
      <c r="E1122" s="544"/>
      <c r="F1122" s="544"/>
      <c r="G1122" s="544"/>
      <c r="H1122" s="544"/>
      <c r="I1122" s="544"/>
      <c r="J1122" s="544"/>
      <c r="K1122" s="544"/>
      <c r="L1122" s="544"/>
      <c r="M1122" s="544"/>
      <c r="N1122" s="544"/>
      <c r="O1122" s="544"/>
      <c r="P1122" s="544"/>
      <c r="Q1122" s="544"/>
    </row>
    <row r="1123" spans="1:17" x14ac:dyDescent="0.15">
      <c r="A1123" s="544"/>
      <c r="B1123" s="544"/>
      <c r="C1123" s="544"/>
      <c r="D1123" s="544"/>
      <c r="E1123" s="544"/>
      <c r="F1123" s="544"/>
      <c r="G1123" s="544"/>
      <c r="H1123" s="544"/>
      <c r="I1123" s="544"/>
      <c r="J1123" s="544"/>
      <c r="K1123" s="544"/>
      <c r="L1123" s="544"/>
      <c r="M1123" s="544"/>
      <c r="N1123" s="544"/>
      <c r="O1123" s="544"/>
      <c r="P1123" s="544"/>
      <c r="Q1123" s="544"/>
    </row>
    <row r="1124" spans="1:17" x14ac:dyDescent="0.15">
      <c r="A1124" s="544"/>
      <c r="B1124" s="544"/>
      <c r="C1124" s="544"/>
      <c r="D1124" s="544"/>
      <c r="E1124" s="544"/>
      <c r="F1124" s="544"/>
      <c r="G1124" s="544"/>
      <c r="H1124" s="544"/>
      <c r="I1124" s="544"/>
      <c r="J1124" s="544"/>
      <c r="K1124" s="544"/>
      <c r="L1124" s="544"/>
      <c r="M1124" s="544"/>
      <c r="N1124" s="544"/>
      <c r="O1124" s="544"/>
      <c r="P1124" s="544"/>
      <c r="Q1124" s="544"/>
    </row>
    <row r="1125" spans="1:17" x14ac:dyDescent="0.15">
      <c r="A1125" s="544"/>
      <c r="B1125" s="544"/>
      <c r="C1125" s="544"/>
      <c r="D1125" s="544"/>
      <c r="E1125" s="544"/>
      <c r="F1125" s="544"/>
      <c r="G1125" s="544"/>
      <c r="H1125" s="544"/>
      <c r="I1125" s="544"/>
      <c r="J1125" s="544"/>
      <c r="K1125" s="544"/>
      <c r="L1125" s="544"/>
      <c r="M1125" s="544"/>
      <c r="N1125" s="544"/>
      <c r="O1125" s="544"/>
      <c r="P1125" s="544"/>
      <c r="Q1125" s="544"/>
    </row>
    <row r="1126" spans="1:17" x14ac:dyDescent="0.15">
      <c r="A1126" s="544"/>
      <c r="B1126" s="544"/>
      <c r="C1126" s="544"/>
      <c r="D1126" s="544"/>
      <c r="E1126" s="544"/>
      <c r="F1126" s="544"/>
      <c r="G1126" s="544"/>
      <c r="H1126" s="544"/>
      <c r="I1126" s="544"/>
      <c r="J1126" s="544"/>
      <c r="K1126" s="544"/>
      <c r="L1126" s="544"/>
      <c r="M1126" s="544"/>
      <c r="N1126" s="544"/>
      <c r="O1126" s="544"/>
      <c r="P1126" s="544"/>
      <c r="Q1126" s="544"/>
    </row>
    <row r="1127" spans="1:17" x14ac:dyDescent="0.15">
      <c r="A1127" s="544"/>
      <c r="B1127" s="544"/>
      <c r="C1127" s="544"/>
      <c r="D1127" s="544"/>
      <c r="E1127" s="544"/>
      <c r="F1127" s="544"/>
      <c r="G1127" s="544"/>
      <c r="H1127" s="544"/>
      <c r="I1127" s="544"/>
      <c r="J1127" s="544"/>
      <c r="K1127" s="544"/>
      <c r="L1127" s="544"/>
      <c r="M1127" s="544"/>
      <c r="N1127" s="544"/>
      <c r="O1127" s="544"/>
      <c r="P1127" s="544"/>
      <c r="Q1127" s="544"/>
    </row>
    <row r="1128" spans="1:17" x14ac:dyDescent="0.15">
      <c r="A1128" s="544"/>
      <c r="B1128" s="544"/>
      <c r="C1128" s="544"/>
      <c r="D1128" s="544"/>
      <c r="E1128" s="544"/>
      <c r="F1128" s="544"/>
      <c r="G1128" s="544"/>
      <c r="H1128" s="544"/>
      <c r="I1128" s="544"/>
      <c r="J1128" s="544"/>
      <c r="K1128" s="544"/>
      <c r="L1128" s="544"/>
      <c r="M1128" s="544"/>
      <c r="N1128" s="544"/>
      <c r="O1128" s="544"/>
      <c r="P1128" s="544"/>
      <c r="Q1128" s="544"/>
    </row>
    <row r="1129" spans="1:17" x14ac:dyDescent="0.15">
      <c r="A1129" s="544"/>
      <c r="B1129" s="544"/>
      <c r="C1129" s="544"/>
      <c r="D1129" s="544"/>
      <c r="E1129" s="544"/>
      <c r="F1129" s="544"/>
      <c r="G1129" s="544"/>
      <c r="H1129" s="544"/>
      <c r="I1129" s="544"/>
      <c r="J1129" s="544"/>
      <c r="K1129" s="544"/>
      <c r="L1129" s="544"/>
      <c r="M1129" s="544"/>
      <c r="N1129" s="544"/>
      <c r="O1129" s="544"/>
      <c r="P1129" s="544"/>
      <c r="Q1129" s="544"/>
    </row>
    <row r="1130" spans="1:17" x14ac:dyDescent="0.15">
      <c r="A1130" s="544"/>
      <c r="B1130" s="544"/>
      <c r="C1130" s="544"/>
      <c r="D1130" s="544"/>
      <c r="E1130" s="544"/>
      <c r="F1130" s="544"/>
      <c r="G1130" s="544"/>
      <c r="H1130" s="544"/>
      <c r="I1130" s="544"/>
      <c r="J1130" s="544"/>
      <c r="K1130" s="544"/>
      <c r="L1130" s="544"/>
      <c r="M1130" s="544"/>
      <c r="N1130" s="544"/>
      <c r="O1130" s="544"/>
      <c r="P1130" s="544"/>
      <c r="Q1130" s="544"/>
    </row>
    <row r="1131" spans="1:17" x14ac:dyDescent="0.15">
      <c r="A1131" s="544"/>
      <c r="B1131" s="544"/>
      <c r="C1131" s="544"/>
      <c r="D1131" s="544"/>
      <c r="E1131" s="544"/>
      <c r="F1131" s="544"/>
      <c r="G1131" s="544"/>
      <c r="H1131" s="544"/>
      <c r="I1131" s="544"/>
      <c r="J1131" s="544"/>
      <c r="K1131" s="544"/>
      <c r="L1131" s="544"/>
      <c r="M1131" s="544"/>
      <c r="N1131" s="544"/>
      <c r="O1131" s="544"/>
      <c r="P1131" s="544"/>
      <c r="Q1131" s="544"/>
    </row>
    <row r="1132" spans="1:17" x14ac:dyDescent="0.15">
      <c r="A1132" s="544"/>
      <c r="B1132" s="544"/>
      <c r="C1132" s="544"/>
      <c r="D1132" s="544"/>
      <c r="E1132" s="544"/>
      <c r="F1132" s="544"/>
      <c r="G1132" s="544"/>
      <c r="H1132" s="544"/>
      <c r="I1132" s="544"/>
      <c r="J1132" s="544"/>
      <c r="K1132" s="544"/>
      <c r="L1132" s="544"/>
      <c r="M1132" s="544"/>
      <c r="N1132" s="544"/>
      <c r="O1132" s="544"/>
      <c r="P1132" s="544"/>
      <c r="Q1132" s="544"/>
    </row>
    <row r="1133" spans="1:17" x14ac:dyDescent="0.15">
      <c r="A1133" s="544"/>
      <c r="B1133" s="544"/>
      <c r="C1133" s="544"/>
      <c r="D1133" s="544"/>
      <c r="E1133" s="544"/>
      <c r="F1133" s="544"/>
      <c r="G1133" s="544"/>
      <c r="H1133" s="544"/>
      <c r="I1133" s="544"/>
      <c r="J1133" s="544"/>
      <c r="K1133" s="544"/>
      <c r="L1133" s="544"/>
      <c r="M1133" s="544"/>
      <c r="N1133" s="544"/>
      <c r="O1133" s="544"/>
      <c r="P1133" s="544"/>
      <c r="Q1133" s="544"/>
    </row>
    <row r="1134" spans="1:17" x14ac:dyDescent="0.15">
      <c r="A1134" s="544"/>
      <c r="B1134" s="544"/>
      <c r="C1134" s="544"/>
      <c r="D1134" s="544"/>
      <c r="E1134" s="544"/>
      <c r="F1134" s="544"/>
      <c r="G1134" s="544"/>
      <c r="H1134" s="544"/>
      <c r="I1134" s="544"/>
      <c r="J1134" s="544"/>
      <c r="K1134" s="544"/>
      <c r="L1134" s="544"/>
      <c r="M1134" s="544"/>
      <c r="N1134" s="544"/>
      <c r="O1134" s="544"/>
      <c r="P1134" s="544"/>
      <c r="Q1134" s="544"/>
    </row>
    <row r="1135" spans="1:17" x14ac:dyDescent="0.15">
      <c r="A1135" s="544"/>
      <c r="B1135" s="544"/>
      <c r="C1135" s="544"/>
      <c r="D1135" s="544"/>
      <c r="E1135" s="544"/>
      <c r="F1135" s="544"/>
      <c r="G1135" s="544"/>
      <c r="H1135" s="544"/>
      <c r="I1135" s="544"/>
      <c r="J1135" s="544"/>
      <c r="K1135" s="544"/>
      <c r="L1135" s="544"/>
      <c r="M1135" s="544"/>
      <c r="N1135" s="544"/>
      <c r="O1135" s="544"/>
      <c r="P1135" s="544"/>
      <c r="Q1135" s="544"/>
    </row>
    <row r="1136" spans="1:17" x14ac:dyDescent="0.15">
      <c r="A1136" s="544"/>
      <c r="B1136" s="544"/>
      <c r="C1136" s="544"/>
      <c r="D1136" s="544"/>
      <c r="E1136" s="544"/>
      <c r="F1136" s="544"/>
      <c r="G1136" s="544"/>
      <c r="H1136" s="544"/>
      <c r="I1136" s="544"/>
      <c r="J1136" s="544"/>
      <c r="K1136" s="544"/>
      <c r="L1136" s="544"/>
      <c r="M1136" s="544"/>
      <c r="N1136" s="544"/>
      <c r="O1136" s="544"/>
      <c r="P1136" s="544"/>
      <c r="Q1136" s="544"/>
    </row>
    <row r="1137" spans="1:17" x14ac:dyDescent="0.15">
      <c r="A1137" s="544"/>
      <c r="B1137" s="544"/>
      <c r="C1137" s="544"/>
      <c r="D1137" s="544"/>
      <c r="E1137" s="544"/>
      <c r="F1137" s="544"/>
      <c r="G1137" s="544"/>
      <c r="H1137" s="544"/>
      <c r="I1137" s="544"/>
      <c r="J1137" s="544"/>
      <c r="K1137" s="544"/>
      <c r="L1137" s="544"/>
      <c r="M1137" s="544"/>
      <c r="N1137" s="544"/>
      <c r="O1137" s="544"/>
      <c r="P1137" s="544"/>
      <c r="Q1137" s="544"/>
    </row>
    <row r="1138" spans="1:17" x14ac:dyDescent="0.15">
      <c r="A1138" s="544"/>
      <c r="B1138" s="544"/>
      <c r="C1138" s="544"/>
      <c r="D1138" s="544"/>
      <c r="E1138" s="544"/>
      <c r="F1138" s="544"/>
      <c r="G1138" s="544"/>
      <c r="H1138" s="544"/>
      <c r="I1138" s="544"/>
      <c r="J1138" s="544"/>
      <c r="K1138" s="544"/>
      <c r="L1138" s="544"/>
      <c r="M1138" s="544"/>
      <c r="N1138" s="544"/>
      <c r="O1138" s="544"/>
      <c r="P1138" s="544"/>
      <c r="Q1138" s="544"/>
    </row>
    <row r="1139" spans="1:17" x14ac:dyDescent="0.15">
      <c r="A1139" s="544"/>
      <c r="B1139" s="544"/>
      <c r="C1139" s="544"/>
      <c r="D1139" s="544"/>
      <c r="E1139" s="544"/>
      <c r="F1139" s="544"/>
      <c r="G1139" s="544"/>
      <c r="H1139" s="544"/>
      <c r="I1139" s="544"/>
      <c r="J1139" s="544"/>
      <c r="K1139" s="544"/>
      <c r="L1139" s="544"/>
      <c r="M1139" s="544"/>
      <c r="N1139" s="544"/>
      <c r="O1139" s="544"/>
      <c r="P1139" s="544"/>
      <c r="Q1139" s="544"/>
    </row>
    <row r="1140" spans="1:17" x14ac:dyDescent="0.15">
      <c r="A1140" s="544"/>
      <c r="B1140" s="544"/>
      <c r="C1140" s="544"/>
      <c r="D1140" s="544"/>
      <c r="E1140" s="544"/>
      <c r="F1140" s="544"/>
      <c r="G1140" s="544"/>
      <c r="H1140" s="544"/>
      <c r="I1140" s="544"/>
      <c r="J1140" s="544"/>
      <c r="K1140" s="544"/>
      <c r="L1140" s="544"/>
      <c r="M1140" s="544"/>
      <c r="N1140" s="544"/>
      <c r="O1140" s="544"/>
      <c r="P1140" s="544"/>
      <c r="Q1140" s="544"/>
    </row>
    <row r="1141" spans="1:17" x14ac:dyDescent="0.15">
      <c r="A1141" s="544"/>
      <c r="B1141" s="544"/>
      <c r="C1141" s="544"/>
      <c r="D1141" s="544"/>
      <c r="E1141" s="544"/>
      <c r="F1141" s="544"/>
      <c r="G1141" s="544"/>
      <c r="H1141" s="544"/>
      <c r="I1141" s="544"/>
      <c r="J1141" s="544"/>
      <c r="K1141" s="544"/>
      <c r="L1141" s="544"/>
      <c r="M1141" s="544"/>
      <c r="N1141" s="544"/>
      <c r="O1141" s="544"/>
      <c r="P1141" s="544"/>
      <c r="Q1141" s="544"/>
    </row>
    <row r="1142" spans="1:17" x14ac:dyDescent="0.15">
      <c r="A1142" s="544"/>
      <c r="B1142" s="544"/>
      <c r="C1142" s="544"/>
      <c r="D1142" s="544"/>
      <c r="E1142" s="544"/>
      <c r="F1142" s="544"/>
      <c r="G1142" s="544"/>
      <c r="H1142" s="544"/>
      <c r="I1142" s="544"/>
      <c r="J1142" s="544"/>
      <c r="K1142" s="544"/>
      <c r="L1142" s="544"/>
      <c r="M1142" s="544"/>
      <c r="N1142" s="544"/>
      <c r="O1142" s="544"/>
      <c r="P1142" s="544"/>
      <c r="Q1142" s="544"/>
    </row>
    <row r="1143" spans="1:17" x14ac:dyDescent="0.15">
      <c r="A1143" s="544"/>
      <c r="B1143" s="544"/>
      <c r="C1143" s="544"/>
      <c r="D1143" s="544"/>
      <c r="E1143" s="544"/>
      <c r="F1143" s="544"/>
      <c r="G1143" s="544"/>
      <c r="H1143" s="544"/>
      <c r="I1143" s="544"/>
      <c r="J1143" s="544"/>
      <c r="K1143" s="544"/>
      <c r="L1143" s="544"/>
      <c r="M1143" s="544"/>
      <c r="N1143" s="544"/>
      <c r="O1143" s="544"/>
      <c r="P1143" s="544"/>
      <c r="Q1143" s="544"/>
    </row>
    <row r="1144" spans="1:17" x14ac:dyDescent="0.15">
      <c r="A1144" s="544"/>
      <c r="B1144" s="544"/>
      <c r="C1144" s="544"/>
      <c r="D1144" s="544"/>
      <c r="E1144" s="544"/>
      <c r="F1144" s="544"/>
      <c r="G1144" s="544"/>
      <c r="H1144" s="544"/>
      <c r="I1144" s="544"/>
      <c r="J1144" s="544"/>
      <c r="K1144" s="544"/>
      <c r="L1144" s="544"/>
      <c r="M1144" s="544"/>
      <c r="N1144" s="544"/>
      <c r="O1144" s="544"/>
      <c r="P1144" s="544"/>
      <c r="Q1144" s="544"/>
    </row>
    <row r="1145" spans="1:17" x14ac:dyDescent="0.15">
      <c r="A1145" s="544"/>
      <c r="B1145" s="544"/>
      <c r="C1145" s="544"/>
      <c r="D1145" s="544"/>
      <c r="E1145" s="544"/>
      <c r="F1145" s="544"/>
      <c r="G1145" s="544"/>
      <c r="H1145" s="544"/>
      <c r="I1145" s="544"/>
      <c r="J1145" s="544"/>
      <c r="K1145" s="544"/>
      <c r="L1145" s="544"/>
      <c r="M1145" s="544"/>
      <c r="N1145" s="544"/>
      <c r="O1145" s="544"/>
      <c r="P1145" s="544"/>
      <c r="Q1145" s="544"/>
    </row>
    <row r="1146" spans="1:17" x14ac:dyDescent="0.15">
      <c r="A1146" s="544"/>
      <c r="B1146" s="544"/>
      <c r="C1146" s="544"/>
      <c r="D1146" s="544"/>
      <c r="E1146" s="544"/>
      <c r="F1146" s="544"/>
      <c r="G1146" s="544"/>
      <c r="H1146" s="544"/>
      <c r="I1146" s="544"/>
      <c r="J1146" s="544"/>
      <c r="K1146" s="544"/>
      <c r="L1146" s="544"/>
      <c r="M1146" s="544"/>
      <c r="N1146" s="544"/>
      <c r="O1146" s="544"/>
      <c r="P1146" s="544"/>
      <c r="Q1146" s="544"/>
    </row>
    <row r="1147" spans="1:17" x14ac:dyDescent="0.15">
      <c r="A1147" s="544"/>
      <c r="B1147" s="544"/>
      <c r="C1147" s="544"/>
      <c r="D1147" s="544"/>
      <c r="E1147" s="544"/>
      <c r="F1147" s="544"/>
      <c r="G1147" s="544"/>
      <c r="H1147" s="544"/>
      <c r="I1147" s="544"/>
      <c r="J1147" s="544"/>
      <c r="K1147" s="544"/>
      <c r="L1147" s="544"/>
      <c r="M1147" s="544"/>
      <c r="N1147" s="544"/>
      <c r="O1147" s="544"/>
      <c r="P1147" s="544"/>
      <c r="Q1147" s="544"/>
    </row>
    <row r="1148" spans="1:17" x14ac:dyDescent="0.15">
      <c r="A1148" s="544"/>
      <c r="B1148" s="544"/>
      <c r="C1148" s="544"/>
      <c r="D1148" s="544"/>
      <c r="E1148" s="544"/>
      <c r="F1148" s="544"/>
      <c r="G1148" s="544"/>
      <c r="H1148" s="544"/>
      <c r="I1148" s="544"/>
      <c r="J1148" s="544"/>
      <c r="K1148" s="544"/>
      <c r="L1148" s="544"/>
      <c r="M1148" s="544"/>
      <c r="N1148" s="544"/>
      <c r="O1148" s="544"/>
      <c r="P1148" s="544"/>
      <c r="Q1148" s="544"/>
    </row>
    <row r="1149" spans="1:17" x14ac:dyDescent="0.15">
      <c r="A1149" s="544"/>
      <c r="B1149" s="544"/>
      <c r="C1149" s="544"/>
      <c r="D1149" s="544"/>
      <c r="E1149" s="544"/>
      <c r="F1149" s="544"/>
      <c r="G1149" s="544"/>
      <c r="H1149" s="544"/>
      <c r="I1149" s="544"/>
      <c r="J1149" s="544"/>
      <c r="K1149" s="544"/>
      <c r="L1149" s="544"/>
      <c r="M1149" s="544"/>
      <c r="N1149" s="544"/>
      <c r="O1149" s="544"/>
      <c r="P1149" s="544"/>
      <c r="Q1149" s="544"/>
    </row>
    <row r="1150" spans="1:17" x14ac:dyDescent="0.15">
      <c r="A1150" s="544"/>
      <c r="B1150" s="544"/>
      <c r="C1150" s="544"/>
      <c r="D1150" s="544"/>
      <c r="E1150" s="544"/>
      <c r="F1150" s="544"/>
      <c r="G1150" s="544"/>
      <c r="H1150" s="544"/>
      <c r="I1150" s="544"/>
      <c r="J1150" s="544"/>
      <c r="K1150" s="544"/>
      <c r="L1150" s="544"/>
      <c r="M1150" s="544"/>
      <c r="N1150" s="544"/>
      <c r="O1150" s="544"/>
      <c r="P1150" s="544"/>
      <c r="Q1150" s="544"/>
    </row>
    <row r="1151" spans="1:17" x14ac:dyDescent="0.15">
      <c r="A1151" s="544"/>
      <c r="B1151" s="544"/>
      <c r="C1151" s="544"/>
      <c r="D1151" s="544"/>
      <c r="E1151" s="544"/>
      <c r="F1151" s="544"/>
      <c r="G1151" s="544"/>
      <c r="H1151" s="544"/>
      <c r="I1151" s="544"/>
      <c r="J1151" s="544"/>
      <c r="K1151" s="544"/>
      <c r="L1151" s="544"/>
      <c r="M1151" s="544"/>
      <c r="N1151" s="544"/>
      <c r="O1151" s="544"/>
      <c r="P1151" s="544"/>
      <c r="Q1151" s="544"/>
    </row>
    <row r="1152" spans="1:17" x14ac:dyDescent="0.15">
      <c r="A1152" s="544"/>
      <c r="B1152" s="544"/>
      <c r="C1152" s="544"/>
      <c r="D1152" s="544"/>
      <c r="E1152" s="544"/>
      <c r="F1152" s="544"/>
      <c r="G1152" s="544"/>
      <c r="H1152" s="544"/>
      <c r="I1152" s="544"/>
      <c r="J1152" s="544"/>
      <c r="K1152" s="544"/>
      <c r="L1152" s="544"/>
      <c r="M1152" s="544"/>
      <c r="N1152" s="544"/>
      <c r="O1152" s="544"/>
      <c r="P1152" s="544"/>
      <c r="Q1152" s="544"/>
    </row>
    <row r="1153" spans="1:17" x14ac:dyDescent="0.15">
      <c r="A1153" s="544"/>
      <c r="B1153" s="544"/>
      <c r="C1153" s="544"/>
      <c r="D1153" s="544"/>
      <c r="E1153" s="544"/>
      <c r="F1153" s="544"/>
      <c r="G1153" s="544"/>
      <c r="H1153" s="544"/>
      <c r="I1153" s="544"/>
      <c r="J1153" s="544"/>
      <c r="K1153" s="544"/>
      <c r="L1153" s="544"/>
      <c r="M1153" s="544"/>
      <c r="N1153" s="544"/>
      <c r="O1153" s="544"/>
      <c r="P1153" s="544"/>
      <c r="Q1153" s="544"/>
    </row>
    <row r="1154" spans="1:17" x14ac:dyDescent="0.15">
      <c r="A1154" s="544"/>
      <c r="B1154" s="544"/>
      <c r="C1154" s="544"/>
      <c r="D1154" s="544"/>
      <c r="E1154" s="544"/>
      <c r="F1154" s="544"/>
      <c r="G1154" s="544"/>
      <c r="H1154" s="544"/>
      <c r="I1154" s="544"/>
      <c r="J1154" s="544"/>
      <c r="K1154" s="544"/>
      <c r="L1154" s="544"/>
      <c r="M1154" s="544"/>
      <c r="N1154" s="544"/>
      <c r="O1154" s="544"/>
      <c r="P1154" s="544"/>
      <c r="Q1154" s="544"/>
    </row>
    <row r="1155" spans="1:17" x14ac:dyDescent="0.15">
      <c r="A1155" s="544"/>
      <c r="B1155" s="544"/>
      <c r="C1155" s="544"/>
      <c r="D1155" s="544"/>
      <c r="E1155" s="544"/>
      <c r="F1155" s="544"/>
      <c r="G1155" s="544"/>
      <c r="H1155" s="544"/>
      <c r="I1155" s="544"/>
      <c r="J1155" s="544"/>
      <c r="K1155" s="544"/>
      <c r="L1155" s="544"/>
      <c r="M1155" s="544"/>
      <c r="N1155" s="544"/>
      <c r="O1155" s="544"/>
      <c r="P1155" s="544"/>
      <c r="Q1155" s="544"/>
    </row>
    <row r="1156" spans="1:17" x14ac:dyDescent="0.15">
      <c r="A1156" s="544"/>
      <c r="B1156" s="544"/>
      <c r="C1156" s="544"/>
      <c r="D1156" s="544"/>
      <c r="E1156" s="544"/>
      <c r="F1156" s="544"/>
      <c r="G1156" s="544"/>
      <c r="H1156" s="544"/>
      <c r="I1156" s="544"/>
      <c r="J1156" s="544"/>
      <c r="K1156" s="544"/>
      <c r="L1156" s="544"/>
      <c r="M1156" s="544"/>
      <c r="N1156" s="544"/>
      <c r="O1156" s="544"/>
      <c r="P1156" s="544"/>
      <c r="Q1156" s="544"/>
    </row>
    <row r="1157" spans="1:17" x14ac:dyDescent="0.15">
      <c r="A1157" s="544"/>
      <c r="B1157" s="544"/>
      <c r="C1157" s="544"/>
      <c r="D1157" s="544"/>
      <c r="E1157" s="544"/>
      <c r="F1157" s="544"/>
      <c r="G1157" s="544"/>
      <c r="H1157" s="544"/>
      <c r="I1157" s="544"/>
      <c r="J1157" s="544"/>
      <c r="K1157" s="544"/>
      <c r="L1157" s="544"/>
      <c r="M1157" s="544"/>
      <c r="N1157" s="544"/>
      <c r="O1157" s="544"/>
      <c r="P1157" s="544"/>
      <c r="Q1157" s="544"/>
    </row>
    <row r="1158" spans="1:17" x14ac:dyDescent="0.15">
      <c r="A1158" s="544"/>
      <c r="B1158" s="544"/>
      <c r="C1158" s="544"/>
      <c r="D1158" s="544"/>
      <c r="E1158" s="544"/>
      <c r="F1158" s="544"/>
      <c r="G1158" s="544"/>
      <c r="H1158" s="544"/>
      <c r="I1158" s="544"/>
      <c r="J1158" s="544"/>
      <c r="K1158" s="544"/>
      <c r="L1158" s="544"/>
      <c r="M1158" s="544"/>
      <c r="N1158" s="544"/>
      <c r="O1158" s="544"/>
      <c r="P1158" s="544"/>
      <c r="Q1158" s="544"/>
    </row>
    <row r="1159" spans="1:17" x14ac:dyDescent="0.15">
      <c r="A1159" s="544"/>
      <c r="B1159" s="544"/>
      <c r="C1159" s="544"/>
      <c r="D1159" s="544"/>
      <c r="E1159" s="544"/>
      <c r="F1159" s="544"/>
      <c r="G1159" s="544"/>
      <c r="H1159" s="544"/>
      <c r="I1159" s="544"/>
      <c r="J1159" s="544"/>
      <c r="K1159" s="544"/>
      <c r="L1159" s="544"/>
      <c r="M1159" s="544"/>
      <c r="N1159" s="544"/>
      <c r="O1159" s="544"/>
      <c r="P1159" s="544"/>
      <c r="Q1159" s="544"/>
    </row>
    <row r="1160" spans="1:17" x14ac:dyDescent="0.15">
      <c r="A1160" s="544"/>
      <c r="B1160" s="544"/>
      <c r="C1160" s="544"/>
      <c r="D1160" s="544"/>
      <c r="E1160" s="544"/>
      <c r="F1160" s="544"/>
      <c r="G1160" s="544"/>
      <c r="H1160" s="544"/>
      <c r="I1160" s="544"/>
      <c r="J1160" s="544"/>
      <c r="K1160" s="544"/>
      <c r="L1160" s="544"/>
      <c r="M1160" s="544"/>
      <c r="N1160" s="544"/>
      <c r="O1160" s="544"/>
      <c r="P1160" s="544"/>
      <c r="Q1160" s="544"/>
    </row>
    <row r="1161" spans="1:17" x14ac:dyDescent="0.15">
      <c r="A1161" s="544"/>
      <c r="B1161" s="544"/>
      <c r="C1161" s="544"/>
      <c r="D1161" s="544"/>
      <c r="E1161" s="544"/>
      <c r="F1161" s="544"/>
      <c r="G1161" s="544"/>
      <c r="H1161" s="544"/>
      <c r="I1161" s="544"/>
      <c r="J1161" s="544"/>
      <c r="K1161" s="544"/>
      <c r="L1161" s="544"/>
      <c r="M1161" s="544"/>
      <c r="N1161" s="544"/>
      <c r="O1161" s="544"/>
      <c r="P1161" s="544"/>
      <c r="Q1161" s="544"/>
    </row>
    <row r="1162" spans="1:17" x14ac:dyDescent="0.15">
      <c r="A1162" s="544"/>
      <c r="B1162" s="544"/>
      <c r="C1162" s="544"/>
      <c r="D1162" s="544"/>
      <c r="E1162" s="544"/>
      <c r="F1162" s="544"/>
      <c r="G1162" s="544"/>
      <c r="H1162" s="544"/>
      <c r="I1162" s="544"/>
      <c r="J1162" s="544"/>
      <c r="K1162" s="544"/>
      <c r="L1162" s="544"/>
      <c r="M1162" s="544"/>
      <c r="N1162" s="544"/>
      <c r="O1162" s="544"/>
      <c r="P1162" s="544"/>
      <c r="Q1162" s="544"/>
    </row>
    <row r="1163" spans="1:17" x14ac:dyDescent="0.15">
      <c r="A1163" s="544"/>
      <c r="B1163" s="544"/>
      <c r="C1163" s="544"/>
      <c r="D1163" s="544"/>
      <c r="E1163" s="544"/>
      <c r="F1163" s="544"/>
      <c r="G1163" s="544"/>
      <c r="H1163" s="544"/>
      <c r="I1163" s="544"/>
      <c r="J1163" s="544"/>
      <c r="K1163" s="544"/>
      <c r="L1163" s="544"/>
      <c r="M1163" s="544"/>
      <c r="N1163" s="544"/>
      <c r="O1163" s="544"/>
      <c r="P1163" s="544"/>
      <c r="Q1163" s="544"/>
    </row>
    <row r="1164" spans="1:17" x14ac:dyDescent="0.15">
      <c r="A1164" s="544"/>
      <c r="B1164" s="544"/>
      <c r="C1164" s="544"/>
      <c r="D1164" s="544"/>
      <c r="E1164" s="544"/>
      <c r="F1164" s="544"/>
      <c r="G1164" s="544"/>
      <c r="H1164" s="544"/>
      <c r="I1164" s="544"/>
      <c r="J1164" s="544"/>
      <c r="K1164" s="544"/>
      <c r="L1164" s="544"/>
      <c r="M1164" s="544"/>
      <c r="N1164" s="544"/>
      <c r="O1164" s="544"/>
      <c r="P1164" s="544"/>
      <c r="Q1164" s="544"/>
    </row>
    <row r="1165" spans="1:17" x14ac:dyDescent="0.15">
      <c r="A1165" s="544"/>
      <c r="B1165" s="544"/>
      <c r="C1165" s="544"/>
      <c r="D1165" s="544"/>
      <c r="E1165" s="544"/>
      <c r="F1165" s="544"/>
      <c r="G1165" s="544"/>
      <c r="H1165" s="544"/>
      <c r="I1165" s="544"/>
      <c r="J1165" s="544"/>
      <c r="K1165" s="544"/>
      <c r="L1165" s="544"/>
      <c r="M1165" s="544"/>
      <c r="N1165" s="544"/>
      <c r="O1165" s="544"/>
      <c r="P1165" s="544"/>
      <c r="Q1165" s="544"/>
    </row>
    <row r="1166" spans="1:17" x14ac:dyDescent="0.15">
      <c r="A1166" s="544"/>
      <c r="B1166" s="544"/>
      <c r="C1166" s="544"/>
      <c r="D1166" s="544"/>
      <c r="E1166" s="544"/>
      <c r="F1166" s="544"/>
      <c r="G1166" s="544"/>
      <c r="H1166" s="544"/>
      <c r="I1166" s="544"/>
      <c r="J1166" s="544"/>
      <c r="K1166" s="544"/>
      <c r="L1166" s="544"/>
      <c r="M1166" s="544"/>
      <c r="N1166" s="544"/>
      <c r="O1166" s="544"/>
      <c r="P1166" s="544"/>
      <c r="Q1166" s="544"/>
    </row>
    <row r="1167" spans="1:17" x14ac:dyDescent="0.15">
      <c r="A1167" s="544"/>
      <c r="B1167" s="544"/>
      <c r="C1167" s="544"/>
      <c r="D1167" s="544"/>
      <c r="E1167" s="544"/>
      <c r="F1167" s="544"/>
      <c r="G1167" s="544"/>
      <c r="H1167" s="544"/>
      <c r="I1167" s="544"/>
      <c r="J1167" s="544"/>
      <c r="K1167" s="544"/>
      <c r="L1167" s="544"/>
      <c r="M1167" s="544"/>
      <c r="N1167" s="544"/>
      <c r="O1167" s="544"/>
      <c r="P1167" s="544"/>
      <c r="Q1167" s="544"/>
    </row>
    <row r="1168" spans="1:17" x14ac:dyDescent="0.15">
      <c r="A1168" s="544"/>
      <c r="B1168" s="544"/>
      <c r="C1168" s="544"/>
      <c r="D1168" s="544"/>
      <c r="E1168" s="544"/>
      <c r="F1168" s="544"/>
      <c r="G1168" s="544"/>
      <c r="H1168" s="544"/>
      <c r="I1168" s="544"/>
      <c r="J1168" s="544"/>
      <c r="K1168" s="544"/>
      <c r="L1168" s="544"/>
      <c r="M1168" s="544"/>
      <c r="N1168" s="544"/>
      <c r="O1168" s="544"/>
      <c r="P1168" s="544"/>
      <c r="Q1168" s="544"/>
    </row>
    <row r="1169" spans="1:17" x14ac:dyDescent="0.15">
      <c r="A1169" s="544"/>
      <c r="B1169" s="544"/>
      <c r="C1169" s="544"/>
      <c r="D1169" s="544"/>
      <c r="E1169" s="544"/>
      <c r="F1169" s="544"/>
      <c r="G1169" s="544"/>
      <c r="H1169" s="544"/>
      <c r="I1169" s="544"/>
      <c r="J1169" s="544"/>
      <c r="K1169" s="544"/>
      <c r="L1169" s="544"/>
      <c r="M1169" s="544"/>
      <c r="N1169" s="544"/>
      <c r="O1169" s="544"/>
      <c r="P1169" s="544"/>
      <c r="Q1169" s="544"/>
    </row>
    <row r="1170" spans="1:17" x14ac:dyDescent="0.15">
      <c r="A1170" s="544"/>
      <c r="B1170" s="544"/>
      <c r="C1170" s="544"/>
      <c r="D1170" s="544"/>
      <c r="E1170" s="544"/>
      <c r="F1170" s="544"/>
      <c r="G1170" s="544"/>
      <c r="H1170" s="544"/>
      <c r="I1170" s="544"/>
      <c r="J1170" s="544"/>
      <c r="K1170" s="544"/>
      <c r="L1170" s="544"/>
      <c r="M1170" s="544"/>
      <c r="N1170" s="544"/>
      <c r="O1170" s="544"/>
      <c r="P1170" s="544"/>
      <c r="Q1170" s="544"/>
    </row>
    <row r="1171" spans="1:17" x14ac:dyDescent="0.15">
      <c r="A1171" s="544"/>
      <c r="B1171" s="544"/>
      <c r="C1171" s="544"/>
      <c r="D1171" s="544"/>
      <c r="E1171" s="544"/>
      <c r="F1171" s="544"/>
      <c r="G1171" s="544"/>
      <c r="H1171" s="544"/>
      <c r="I1171" s="544"/>
      <c r="J1171" s="544"/>
      <c r="K1171" s="544"/>
      <c r="L1171" s="544"/>
      <c r="M1171" s="544"/>
      <c r="N1171" s="544"/>
      <c r="O1171" s="544"/>
      <c r="P1171" s="544"/>
      <c r="Q1171" s="544"/>
    </row>
    <row r="1172" spans="1:17" x14ac:dyDescent="0.15">
      <c r="A1172" s="544"/>
      <c r="B1172" s="544"/>
      <c r="C1172" s="544"/>
      <c r="D1172" s="544"/>
      <c r="E1172" s="544"/>
      <c r="F1172" s="544"/>
      <c r="G1172" s="544"/>
      <c r="H1172" s="544"/>
      <c r="I1172" s="544"/>
      <c r="J1172" s="544"/>
      <c r="K1172" s="544"/>
      <c r="L1172" s="544"/>
      <c r="M1172" s="544"/>
      <c r="N1172" s="544"/>
      <c r="O1172" s="544"/>
      <c r="P1172" s="544"/>
      <c r="Q1172" s="544"/>
    </row>
    <row r="1173" spans="1:17" x14ac:dyDescent="0.15">
      <c r="A1173" s="544"/>
      <c r="B1173" s="544"/>
      <c r="C1173" s="544"/>
      <c r="D1173" s="544"/>
      <c r="E1173" s="544"/>
      <c r="F1173" s="544"/>
      <c r="G1173" s="544"/>
      <c r="H1173" s="544"/>
      <c r="I1173" s="544"/>
      <c r="J1173" s="544"/>
      <c r="K1173" s="544"/>
      <c r="L1173" s="544"/>
      <c r="M1173" s="544"/>
      <c r="N1173" s="544"/>
      <c r="O1173" s="544"/>
      <c r="P1173" s="544"/>
      <c r="Q1173" s="544"/>
    </row>
    <row r="1174" spans="1:17" x14ac:dyDescent="0.15">
      <c r="A1174" s="544"/>
      <c r="B1174" s="544"/>
      <c r="C1174" s="544"/>
      <c r="D1174" s="544"/>
      <c r="E1174" s="544"/>
      <c r="F1174" s="544"/>
      <c r="G1174" s="544"/>
      <c r="H1174" s="544"/>
      <c r="I1174" s="544"/>
      <c r="J1174" s="544"/>
      <c r="K1174" s="544"/>
      <c r="L1174" s="544"/>
      <c r="M1174" s="544"/>
      <c r="N1174" s="544"/>
      <c r="O1174" s="544"/>
      <c r="P1174" s="544"/>
      <c r="Q1174" s="544"/>
    </row>
    <row r="1175" spans="1:17" x14ac:dyDescent="0.15">
      <c r="A1175" s="544"/>
      <c r="B1175" s="544"/>
      <c r="C1175" s="544"/>
      <c r="D1175" s="544"/>
      <c r="E1175" s="544"/>
      <c r="F1175" s="544"/>
      <c r="G1175" s="544"/>
      <c r="H1175" s="544"/>
      <c r="I1175" s="544"/>
      <c r="J1175" s="544"/>
      <c r="K1175" s="544"/>
      <c r="L1175" s="544"/>
      <c r="M1175" s="544"/>
      <c r="N1175" s="544"/>
      <c r="O1175" s="544"/>
      <c r="P1175" s="544"/>
      <c r="Q1175" s="544"/>
    </row>
    <row r="1176" spans="1:17" x14ac:dyDescent="0.15">
      <c r="A1176" s="544"/>
      <c r="B1176" s="544"/>
      <c r="C1176" s="544"/>
      <c r="D1176" s="544"/>
      <c r="E1176" s="544"/>
      <c r="F1176" s="544"/>
      <c r="G1176" s="544"/>
      <c r="H1176" s="544"/>
      <c r="I1176" s="544"/>
      <c r="J1176" s="544"/>
      <c r="K1176" s="544"/>
      <c r="L1176" s="544"/>
      <c r="M1176" s="544"/>
      <c r="N1176" s="544"/>
      <c r="O1176" s="544"/>
      <c r="P1176" s="544"/>
      <c r="Q1176" s="544"/>
    </row>
    <row r="1177" spans="1:17" x14ac:dyDescent="0.15">
      <c r="A1177" s="544"/>
      <c r="B1177" s="544"/>
      <c r="C1177" s="544"/>
      <c r="D1177" s="544"/>
      <c r="E1177" s="544"/>
      <c r="F1177" s="544"/>
      <c r="G1177" s="544"/>
      <c r="H1177" s="544"/>
      <c r="I1177" s="544"/>
      <c r="J1177" s="544"/>
      <c r="K1177" s="544"/>
      <c r="L1177" s="544"/>
      <c r="M1177" s="544"/>
      <c r="N1177" s="544"/>
      <c r="O1177" s="544"/>
      <c r="P1177" s="544"/>
      <c r="Q1177" s="544"/>
    </row>
    <row r="1178" spans="1:17" x14ac:dyDescent="0.15">
      <c r="A1178" s="544"/>
      <c r="B1178" s="544"/>
      <c r="C1178" s="544"/>
      <c r="D1178" s="544"/>
      <c r="E1178" s="544"/>
      <c r="F1178" s="544"/>
      <c r="G1178" s="544"/>
      <c r="H1178" s="544"/>
      <c r="I1178" s="544"/>
      <c r="J1178" s="544"/>
      <c r="K1178" s="544"/>
      <c r="L1178" s="544"/>
      <c r="M1178" s="544"/>
      <c r="N1178" s="544"/>
      <c r="O1178" s="544"/>
      <c r="P1178" s="544"/>
      <c r="Q1178" s="544"/>
    </row>
    <row r="1179" spans="1:17" x14ac:dyDescent="0.15">
      <c r="A1179" s="544"/>
      <c r="B1179" s="544"/>
      <c r="C1179" s="544"/>
      <c r="D1179" s="544"/>
      <c r="E1179" s="544"/>
      <c r="F1179" s="544"/>
      <c r="G1179" s="544"/>
      <c r="H1179" s="544"/>
      <c r="I1179" s="544"/>
      <c r="J1179" s="544"/>
      <c r="K1179" s="544"/>
      <c r="L1179" s="544"/>
      <c r="M1179" s="544"/>
      <c r="N1179" s="544"/>
      <c r="O1179" s="544"/>
      <c r="P1179" s="544"/>
      <c r="Q1179" s="544"/>
    </row>
    <row r="1180" spans="1:17" x14ac:dyDescent="0.15">
      <c r="A1180" s="544"/>
      <c r="B1180" s="544"/>
      <c r="C1180" s="544"/>
      <c r="D1180" s="544"/>
      <c r="E1180" s="544"/>
      <c r="F1180" s="544"/>
      <c r="G1180" s="544"/>
      <c r="H1180" s="544"/>
      <c r="I1180" s="544"/>
      <c r="J1180" s="544"/>
      <c r="K1180" s="544"/>
      <c r="L1180" s="544"/>
      <c r="M1180" s="544"/>
      <c r="N1180" s="544"/>
      <c r="O1180" s="544"/>
      <c r="P1180" s="544"/>
      <c r="Q1180" s="544"/>
    </row>
    <row r="1181" spans="1:17" x14ac:dyDescent="0.15">
      <c r="A1181" s="544"/>
      <c r="B1181" s="544"/>
      <c r="C1181" s="544"/>
      <c r="D1181" s="544"/>
      <c r="E1181" s="544"/>
      <c r="F1181" s="544"/>
      <c r="G1181" s="544"/>
      <c r="H1181" s="544"/>
      <c r="I1181" s="544"/>
      <c r="J1181" s="544"/>
      <c r="K1181" s="544"/>
      <c r="L1181" s="544"/>
      <c r="M1181" s="544"/>
      <c r="N1181" s="544"/>
      <c r="O1181" s="544"/>
      <c r="P1181" s="544"/>
      <c r="Q1181" s="544"/>
    </row>
    <row r="1182" spans="1:17" x14ac:dyDescent="0.15">
      <c r="A1182" s="544"/>
      <c r="B1182" s="544"/>
      <c r="C1182" s="544"/>
      <c r="D1182" s="544"/>
      <c r="E1182" s="544"/>
      <c r="F1182" s="544"/>
      <c r="G1182" s="544"/>
      <c r="H1182" s="544"/>
      <c r="I1182" s="544"/>
      <c r="J1182" s="544"/>
      <c r="K1182" s="544"/>
      <c r="L1182" s="544"/>
      <c r="M1182" s="544"/>
      <c r="N1182" s="544"/>
      <c r="O1182" s="544"/>
      <c r="P1182" s="544"/>
      <c r="Q1182" s="544"/>
    </row>
    <row r="1183" spans="1:17" x14ac:dyDescent="0.15">
      <c r="A1183" s="544"/>
      <c r="B1183" s="544"/>
      <c r="C1183" s="544"/>
      <c r="D1183" s="544"/>
      <c r="E1183" s="544"/>
      <c r="F1183" s="544"/>
      <c r="G1183" s="544"/>
      <c r="H1183" s="544"/>
      <c r="I1183" s="544"/>
      <c r="J1183" s="544"/>
      <c r="K1183" s="544"/>
      <c r="L1183" s="544"/>
      <c r="M1183" s="544"/>
      <c r="N1183" s="544"/>
      <c r="O1183" s="544"/>
      <c r="P1183" s="544"/>
      <c r="Q1183" s="544"/>
    </row>
    <row r="1184" spans="1:17" x14ac:dyDescent="0.15">
      <c r="A1184" s="544"/>
      <c r="B1184" s="544"/>
      <c r="C1184" s="544"/>
      <c r="D1184" s="544"/>
      <c r="E1184" s="544"/>
      <c r="F1184" s="544"/>
      <c r="G1184" s="544"/>
      <c r="H1184" s="544"/>
      <c r="I1184" s="544"/>
      <c r="J1184" s="544"/>
      <c r="K1184" s="544"/>
      <c r="L1184" s="544"/>
      <c r="M1184" s="544"/>
      <c r="N1184" s="544"/>
      <c r="O1184" s="544"/>
      <c r="P1184" s="544"/>
      <c r="Q1184" s="544"/>
    </row>
    <row r="1185" spans="1:17" x14ac:dyDescent="0.15">
      <c r="A1185" s="544"/>
      <c r="B1185" s="544"/>
      <c r="C1185" s="544"/>
      <c r="D1185" s="544"/>
      <c r="E1185" s="544"/>
      <c r="F1185" s="544"/>
      <c r="G1185" s="544"/>
      <c r="H1185" s="544"/>
      <c r="I1185" s="544"/>
      <c r="J1185" s="544"/>
      <c r="K1185" s="544"/>
      <c r="L1185" s="544"/>
      <c r="M1185" s="544"/>
      <c r="N1185" s="544"/>
      <c r="O1185" s="544"/>
      <c r="P1185" s="544"/>
      <c r="Q1185" s="544"/>
    </row>
    <row r="1186" spans="1:17" x14ac:dyDescent="0.15">
      <c r="A1186" s="544"/>
      <c r="B1186" s="544"/>
      <c r="C1186" s="544"/>
      <c r="D1186" s="544"/>
      <c r="E1186" s="544"/>
      <c r="F1186" s="544"/>
      <c r="G1186" s="544"/>
      <c r="H1186" s="544"/>
      <c r="I1186" s="544"/>
      <c r="J1186" s="544"/>
      <c r="K1186" s="544"/>
      <c r="L1186" s="544"/>
      <c r="M1186" s="544"/>
      <c r="N1186" s="544"/>
      <c r="O1186" s="544"/>
      <c r="P1186" s="544"/>
      <c r="Q1186" s="544"/>
    </row>
    <row r="1187" spans="1:17" x14ac:dyDescent="0.15">
      <c r="A1187" s="544"/>
      <c r="B1187" s="544"/>
      <c r="C1187" s="544"/>
      <c r="D1187" s="544"/>
      <c r="E1187" s="544"/>
      <c r="F1187" s="544"/>
      <c r="G1187" s="544"/>
      <c r="H1187" s="544"/>
      <c r="I1187" s="544"/>
      <c r="J1187" s="544"/>
      <c r="K1187" s="544"/>
      <c r="L1187" s="544"/>
      <c r="M1187" s="544"/>
      <c r="N1187" s="544"/>
      <c r="O1187" s="544"/>
      <c r="P1187" s="544"/>
      <c r="Q1187" s="544"/>
    </row>
    <row r="1188" spans="1:17" x14ac:dyDescent="0.15">
      <c r="A1188" s="544"/>
      <c r="B1188" s="544"/>
      <c r="C1188" s="544"/>
      <c r="D1188" s="544"/>
      <c r="E1188" s="544"/>
      <c r="F1188" s="544"/>
      <c r="G1188" s="544"/>
      <c r="H1188" s="544"/>
      <c r="I1188" s="544"/>
      <c r="J1188" s="544"/>
      <c r="K1188" s="544"/>
      <c r="L1188" s="544"/>
      <c r="M1188" s="544"/>
      <c r="N1188" s="544"/>
      <c r="O1188" s="544"/>
      <c r="P1188" s="544"/>
      <c r="Q1188" s="544"/>
    </row>
    <row r="1189" spans="1:17" x14ac:dyDescent="0.15">
      <c r="A1189" s="544"/>
      <c r="B1189" s="544"/>
      <c r="C1189" s="544"/>
      <c r="D1189" s="544"/>
      <c r="E1189" s="544"/>
      <c r="F1189" s="544"/>
      <c r="G1189" s="544"/>
      <c r="H1189" s="544"/>
      <c r="I1189" s="544"/>
      <c r="J1189" s="544"/>
      <c r="K1189" s="544"/>
      <c r="L1189" s="544"/>
      <c r="M1189" s="544"/>
      <c r="N1189" s="544"/>
      <c r="O1189" s="544"/>
      <c r="P1189" s="544"/>
      <c r="Q1189" s="544"/>
    </row>
    <row r="1190" spans="1:17" x14ac:dyDescent="0.15">
      <c r="A1190" s="544"/>
      <c r="B1190" s="544"/>
      <c r="C1190" s="544"/>
      <c r="D1190" s="544"/>
      <c r="E1190" s="544"/>
      <c r="F1190" s="544"/>
      <c r="G1190" s="544"/>
      <c r="H1190" s="544"/>
      <c r="I1190" s="544"/>
      <c r="J1190" s="544"/>
      <c r="K1190" s="544"/>
      <c r="L1190" s="544"/>
      <c r="M1190" s="544"/>
      <c r="N1190" s="544"/>
      <c r="O1190" s="544"/>
      <c r="P1190" s="544"/>
      <c r="Q1190" s="544"/>
    </row>
    <row r="1191" spans="1:17" x14ac:dyDescent="0.15">
      <c r="A1191" s="544"/>
      <c r="B1191" s="544"/>
      <c r="C1191" s="544"/>
      <c r="D1191" s="544"/>
      <c r="E1191" s="544"/>
      <c r="F1191" s="544"/>
      <c r="G1191" s="544"/>
      <c r="H1191" s="544"/>
      <c r="I1191" s="544"/>
      <c r="J1191" s="544"/>
      <c r="K1191" s="544"/>
      <c r="L1191" s="544"/>
      <c r="M1191" s="544"/>
      <c r="N1191" s="544"/>
      <c r="O1191" s="544"/>
      <c r="P1191" s="544"/>
      <c r="Q1191" s="544"/>
    </row>
    <row r="1192" spans="1:17" x14ac:dyDescent="0.15">
      <c r="A1192" s="544"/>
      <c r="B1192" s="544"/>
      <c r="C1192" s="544"/>
      <c r="D1192" s="544"/>
      <c r="E1192" s="544"/>
      <c r="F1192" s="544"/>
      <c r="G1192" s="544"/>
      <c r="H1192" s="544"/>
      <c r="I1192" s="544"/>
      <c r="J1192" s="544"/>
      <c r="K1192" s="544"/>
      <c r="L1192" s="544"/>
      <c r="M1192" s="544"/>
      <c r="N1192" s="544"/>
      <c r="O1192" s="544"/>
      <c r="P1192" s="544"/>
      <c r="Q1192" s="544"/>
    </row>
    <row r="1193" spans="1:17" x14ac:dyDescent="0.15">
      <c r="A1193" s="544"/>
      <c r="B1193" s="544"/>
      <c r="C1193" s="544"/>
      <c r="D1193" s="544"/>
      <c r="E1193" s="544"/>
      <c r="F1193" s="544"/>
      <c r="G1193" s="544"/>
      <c r="H1193" s="544"/>
      <c r="I1193" s="544"/>
      <c r="J1193" s="544"/>
      <c r="K1193" s="544"/>
      <c r="L1193" s="544"/>
      <c r="M1193" s="544"/>
      <c r="N1193" s="544"/>
      <c r="O1193" s="544"/>
      <c r="P1193" s="544"/>
      <c r="Q1193" s="544"/>
    </row>
    <row r="1194" spans="1:17" x14ac:dyDescent="0.15">
      <c r="A1194" s="544"/>
      <c r="B1194" s="544"/>
      <c r="C1194" s="544"/>
      <c r="D1194" s="544"/>
      <c r="E1194" s="544"/>
      <c r="F1194" s="544"/>
      <c r="G1194" s="544"/>
      <c r="H1194" s="544"/>
      <c r="I1194" s="544"/>
      <c r="J1194" s="544"/>
      <c r="K1194" s="544"/>
      <c r="L1194" s="544"/>
      <c r="M1194" s="544"/>
      <c r="N1194" s="544"/>
      <c r="O1194" s="544"/>
      <c r="P1194" s="544"/>
      <c r="Q1194" s="544"/>
    </row>
    <row r="1195" spans="1:17" x14ac:dyDescent="0.15">
      <c r="A1195" s="544"/>
      <c r="B1195" s="544"/>
      <c r="C1195" s="544"/>
      <c r="D1195" s="544"/>
      <c r="E1195" s="544"/>
      <c r="F1195" s="544"/>
      <c r="G1195" s="544"/>
      <c r="H1195" s="544"/>
      <c r="I1195" s="544"/>
      <c r="J1195" s="544"/>
      <c r="K1195" s="544"/>
      <c r="L1195" s="544"/>
      <c r="M1195" s="544"/>
      <c r="N1195" s="544"/>
      <c r="O1195" s="544"/>
      <c r="P1195" s="544"/>
      <c r="Q1195" s="544"/>
    </row>
    <row r="1196" spans="1:17" x14ac:dyDescent="0.15">
      <c r="A1196" s="544"/>
      <c r="B1196" s="544"/>
      <c r="C1196" s="544"/>
      <c r="D1196" s="544"/>
      <c r="E1196" s="544"/>
      <c r="F1196" s="544"/>
      <c r="G1196" s="544"/>
      <c r="H1196" s="544"/>
      <c r="I1196" s="544"/>
      <c r="J1196" s="544"/>
      <c r="K1196" s="544"/>
      <c r="L1196" s="544"/>
      <c r="M1196" s="544"/>
      <c r="N1196" s="544"/>
      <c r="O1196" s="544"/>
      <c r="P1196" s="544"/>
      <c r="Q1196" s="544"/>
    </row>
    <row r="1197" spans="1:17" x14ac:dyDescent="0.15">
      <c r="A1197" s="544"/>
      <c r="B1197" s="544"/>
      <c r="C1197" s="544"/>
      <c r="D1197" s="544"/>
      <c r="E1197" s="544"/>
      <c r="F1197" s="544"/>
      <c r="G1197" s="544"/>
      <c r="H1197" s="544"/>
      <c r="I1197" s="544"/>
      <c r="J1197" s="544"/>
      <c r="K1197" s="544"/>
      <c r="L1197" s="544"/>
      <c r="M1197" s="544"/>
      <c r="N1197" s="544"/>
      <c r="O1197" s="544"/>
      <c r="P1197" s="544"/>
      <c r="Q1197" s="544"/>
    </row>
    <row r="1198" spans="1:17" x14ac:dyDescent="0.15">
      <c r="A1198" s="544"/>
      <c r="B1198" s="544"/>
      <c r="C1198" s="544"/>
      <c r="D1198" s="544"/>
      <c r="E1198" s="544"/>
      <c r="F1198" s="544"/>
      <c r="G1198" s="544"/>
      <c r="H1198" s="544"/>
      <c r="I1198" s="544"/>
      <c r="J1198" s="544"/>
      <c r="K1198" s="544"/>
      <c r="L1198" s="544"/>
      <c r="M1198" s="544"/>
      <c r="N1198" s="544"/>
      <c r="O1198" s="544"/>
      <c r="P1198" s="544"/>
      <c r="Q1198" s="544"/>
    </row>
    <row r="1199" spans="1:17" x14ac:dyDescent="0.15">
      <c r="A1199" s="544"/>
      <c r="B1199" s="544"/>
      <c r="C1199" s="544"/>
      <c r="D1199" s="544"/>
      <c r="E1199" s="544"/>
      <c r="F1199" s="544"/>
      <c r="G1199" s="544"/>
      <c r="H1199" s="544"/>
      <c r="I1199" s="544"/>
      <c r="J1199" s="544"/>
      <c r="K1199" s="544"/>
      <c r="L1199" s="544"/>
      <c r="M1199" s="544"/>
      <c r="N1199" s="544"/>
      <c r="O1199" s="544"/>
      <c r="P1199" s="544"/>
      <c r="Q1199" s="544"/>
    </row>
    <row r="1200" spans="1:17" x14ac:dyDescent="0.15">
      <c r="A1200" s="544"/>
      <c r="B1200" s="544"/>
      <c r="C1200" s="544"/>
      <c r="D1200" s="544"/>
      <c r="E1200" s="544"/>
      <c r="F1200" s="544"/>
      <c r="G1200" s="544"/>
      <c r="H1200" s="544"/>
      <c r="I1200" s="544"/>
      <c r="J1200" s="544"/>
      <c r="K1200" s="544"/>
      <c r="L1200" s="544"/>
      <c r="M1200" s="544"/>
      <c r="N1200" s="544"/>
      <c r="O1200" s="544"/>
      <c r="P1200" s="544"/>
      <c r="Q1200" s="544"/>
    </row>
    <row r="1201" spans="1:17" x14ac:dyDescent="0.15">
      <c r="A1201" s="544"/>
      <c r="B1201" s="544"/>
      <c r="C1201" s="544"/>
      <c r="D1201" s="544"/>
      <c r="E1201" s="544"/>
      <c r="F1201" s="544"/>
      <c r="G1201" s="544"/>
      <c r="H1201" s="544"/>
      <c r="I1201" s="544"/>
      <c r="J1201" s="544"/>
      <c r="K1201" s="544"/>
      <c r="L1201" s="544"/>
      <c r="M1201" s="544"/>
      <c r="N1201" s="544"/>
      <c r="O1201" s="544"/>
      <c r="P1201" s="544"/>
      <c r="Q1201" s="544"/>
    </row>
    <row r="1202" spans="1:17" x14ac:dyDescent="0.15">
      <c r="A1202" s="544"/>
      <c r="B1202" s="544"/>
      <c r="C1202" s="544"/>
      <c r="D1202" s="544"/>
      <c r="E1202" s="544"/>
      <c r="F1202" s="544"/>
      <c r="G1202" s="544"/>
      <c r="H1202" s="544"/>
      <c r="I1202" s="544"/>
      <c r="J1202" s="544"/>
      <c r="K1202" s="544"/>
      <c r="L1202" s="544"/>
      <c r="M1202" s="544"/>
      <c r="N1202" s="544"/>
      <c r="O1202" s="544"/>
      <c r="P1202" s="544"/>
      <c r="Q1202" s="544"/>
    </row>
    <row r="1203" spans="1:17" x14ac:dyDescent="0.15">
      <c r="A1203" s="544"/>
      <c r="B1203" s="544"/>
      <c r="C1203" s="544"/>
      <c r="D1203" s="544"/>
      <c r="E1203" s="544"/>
      <c r="F1203" s="544"/>
      <c r="G1203" s="544"/>
      <c r="H1203" s="544"/>
      <c r="I1203" s="544"/>
      <c r="J1203" s="544"/>
      <c r="K1203" s="544"/>
      <c r="L1203" s="544"/>
      <c r="M1203" s="544"/>
      <c r="N1203" s="544"/>
      <c r="O1203" s="544"/>
      <c r="P1203" s="544"/>
      <c r="Q1203" s="544"/>
    </row>
    <row r="1204" spans="1:17" x14ac:dyDescent="0.15">
      <c r="A1204" s="544"/>
      <c r="B1204" s="544"/>
      <c r="C1204" s="544"/>
      <c r="D1204" s="544"/>
      <c r="E1204" s="544"/>
      <c r="F1204" s="544"/>
      <c r="G1204" s="544"/>
      <c r="H1204" s="544"/>
      <c r="I1204" s="544"/>
      <c r="J1204" s="544"/>
      <c r="K1204" s="544"/>
      <c r="L1204" s="544"/>
      <c r="M1204" s="544"/>
      <c r="N1204" s="544"/>
      <c r="O1204" s="544"/>
      <c r="P1204" s="544"/>
      <c r="Q1204" s="544"/>
    </row>
    <row r="1205" spans="1:17" x14ac:dyDescent="0.15">
      <c r="A1205" s="544"/>
      <c r="B1205" s="544"/>
      <c r="C1205" s="544"/>
      <c r="D1205" s="544"/>
      <c r="E1205" s="544"/>
      <c r="F1205" s="544"/>
      <c r="G1205" s="544"/>
      <c r="H1205" s="544"/>
      <c r="I1205" s="544"/>
      <c r="J1205" s="544"/>
      <c r="K1205" s="544"/>
      <c r="L1205" s="544"/>
      <c r="M1205" s="544"/>
      <c r="N1205" s="544"/>
      <c r="O1205" s="544"/>
      <c r="P1205" s="544"/>
      <c r="Q1205" s="544"/>
    </row>
    <row r="1206" spans="1:17" x14ac:dyDescent="0.15">
      <c r="A1206" s="544"/>
      <c r="B1206" s="544"/>
      <c r="C1206" s="544"/>
      <c r="D1206" s="544"/>
      <c r="E1206" s="544"/>
      <c r="F1206" s="544"/>
      <c r="G1206" s="544"/>
      <c r="H1206" s="544"/>
      <c r="I1206" s="544"/>
      <c r="J1206" s="544"/>
      <c r="K1206" s="544"/>
      <c r="L1206" s="544"/>
      <c r="M1206" s="544"/>
      <c r="N1206" s="544"/>
      <c r="O1206" s="544"/>
      <c r="P1206" s="544"/>
      <c r="Q1206" s="544"/>
    </row>
    <row r="1207" spans="1:17" x14ac:dyDescent="0.15">
      <c r="A1207" s="544"/>
      <c r="B1207" s="544"/>
      <c r="C1207" s="544"/>
      <c r="D1207" s="544"/>
      <c r="E1207" s="544"/>
      <c r="F1207" s="544"/>
      <c r="G1207" s="544"/>
      <c r="H1207" s="544"/>
      <c r="I1207" s="544"/>
      <c r="J1207" s="544"/>
      <c r="K1207" s="544"/>
      <c r="L1207" s="544"/>
      <c r="M1207" s="544"/>
      <c r="N1207" s="544"/>
      <c r="O1207" s="544"/>
      <c r="P1207" s="544"/>
      <c r="Q1207" s="544"/>
    </row>
    <row r="1208" spans="1:17" x14ac:dyDescent="0.15">
      <c r="A1208" s="544"/>
      <c r="B1208" s="544"/>
      <c r="C1208" s="544"/>
      <c r="D1208" s="544"/>
      <c r="E1208" s="544"/>
      <c r="F1208" s="544"/>
      <c r="G1208" s="544"/>
      <c r="H1208" s="544"/>
      <c r="I1208" s="544"/>
      <c r="J1208" s="544"/>
      <c r="K1208" s="544"/>
      <c r="L1208" s="544"/>
      <c r="M1208" s="544"/>
      <c r="N1208" s="544"/>
      <c r="O1208" s="544"/>
      <c r="P1208" s="544"/>
      <c r="Q1208" s="544"/>
    </row>
    <row r="1209" spans="1:17" x14ac:dyDescent="0.15">
      <c r="A1209" s="544"/>
      <c r="B1209" s="544"/>
      <c r="C1209" s="544"/>
      <c r="D1209" s="544"/>
      <c r="E1209" s="544"/>
      <c r="F1209" s="544"/>
      <c r="G1209" s="544"/>
      <c r="H1209" s="544"/>
      <c r="I1209" s="544"/>
      <c r="J1209" s="544"/>
      <c r="K1209" s="544"/>
      <c r="L1209" s="544"/>
      <c r="M1209" s="544"/>
      <c r="N1209" s="544"/>
      <c r="O1209" s="544"/>
      <c r="P1209" s="544"/>
      <c r="Q1209" s="544"/>
    </row>
    <row r="1210" spans="1:17" x14ac:dyDescent="0.15">
      <c r="A1210" s="544"/>
      <c r="B1210" s="544"/>
      <c r="C1210" s="544"/>
      <c r="D1210" s="544"/>
      <c r="E1210" s="544"/>
      <c r="F1210" s="544"/>
      <c r="G1210" s="544"/>
      <c r="H1210" s="544"/>
      <c r="I1210" s="544"/>
      <c r="J1210" s="544"/>
      <c r="K1210" s="544"/>
      <c r="L1210" s="544"/>
      <c r="M1210" s="544"/>
      <c r="N1210" s="544"/>
      <c r="O1210" s="544"/>
      <c r="P1210" s="544"/>
      <c r="Q1210" s="544"/>
    </row>
    <row r="1211" spans="1:17" x14ac:dyDescent="0.15">
      <c r="A1211" s="544"/>
      <c r="B1211" s="544"/>
      <c r="C1211" s="544"/>
      <c r="D1211" s="544"/>
      <c r="E1211" s="544"/>
      <c r="F1211" s="544"/>
      <c r="G1211" s="544"/>
      <c r="H1211" s="544"/>
      <c r="I1211" s="544"/>
      <c r="J1211" s="544"/>
      <c r="K1211" s="544"/>
      <c r="L1211" s="544"/>
      <c r="M1211" s="544"/>
      <c r="N1211" s="544"/>
      <c r="O1211" s="544"/>
      <c r="P1211" s="544"/>
      <c r="Q1211" s="544"/>
    </row>
    <row r="1212" spans="1:17" x14ac:dyDescent="0.15">
      <c r="A1212" s="544"/>
      <c r="B1212" s="544"/>
      <c r="C1212" s="544"/>
      <c r="D1212" s="544"/>
      <c r="E1212" s="544"/>
      <c r="F1212" s="544"/>
      <c r="G1212" s="544"/>
      <c r="H1212" s="544"/>
      <c r="I1212" s="544"/>
      <c r="J1212" s="544"/>
      <c r="K1212" s="544"/>
      <c r="L1212" s="544"/>
      <c r="M1212" s="544"/>
      <c r="N1212" s="544"/>
      <c r="O1212" s="544"/>
      <c r="P1212" s="544"/>
      <c r="Q1212" s="544"/>
    </row>
    <row r="1213" spans="1:17" x14ac:dyDescent="0.15">
      <c r="A1213" s="544"/>
      <c r="B1213" s="544"/>
      <c r="C1213" s="544"/>
      <c r="D1213" s="544"/>
      <c r="E1213" s="544"/>
      <c r="F1213" s="544"/>
      <c r="G1213" s="544"/>
      <c r="H1213" s="544"/>
      <c r="I1213" s="544"/>
      <c r="J1213" s="544"/>
      <c r="K1213" s="544"/>
      <c r="L1213" s="544"/>
      <c r="M1213" s="544"/>
      <c r="N1213" s="544"/>
      <c r="O1213" s="544"/>
      <c r="P1213" s="544"/>
      <c r="Q1213" s="544"/>
    </row>
    <row r="1214" spans="1:17" x14ac:dyDescent="0.15">
      <c r="A1214" s="544"/>
      <c r="B1214" s="544"/>
      <c r="C1214" s="544"/>
      <c r="D1214" s="544"/>
      <c r="E1214" s="544"/>
      <c r="F1214" s="544"/>
      <c r="G1214" s="544"/>
      <c r="H1214" s="544"/>
      <c r="I1214" s="544"/>
      <c r="J1214" s="544"/>
      <c r="K1214" s="544"/>
      <c r="L1214" s="544"/>
      <c r="M1214" s="544"/>
      <c r="N1214" s="544"/>
      <c r="O1214" s="544"/>
      <c r="P1214" s="544"/>
      <c r="Q1214" s="544"/>
    </row>
    <row r="1215" spans="1:17" x14ac:dyDescent="0.15">
      <c r="A1215" s="544"/>
      <c r="B1215" s="544"/>
      <c r="C1215" s="544"/>
      <c r="D1215" s="544"/>
      <c r="E1215" s="544"/>
      <c r="F1215" s="544"/>
      <c r="G1215" s="544"/>
      <c r="H1215" s="544"/>
      <c r="I1215" s="544"/>
      <c r="J1215" s="544"/>
      <c r="K1215" s="544"/>
      <c r="L1215" s="544"/>
      <c r="M1215" s="544"/>
      <c r="N1215" s="544"/>
      <c r="O1215" s="544"/>
      <c r="P1215" s="544"/>
      <c r="Q1215" s="544"/>
    </row>
    <row r="1216" spans="1:17" x14ac:dyDescent="0.15">
      <c r="A1216" s="544"/>
      <c r="B1216" s="544"/>
      <c r="C1216" s="544"/>
      <c r="D1216" s="544"/>
      <c r="E1216" s="544"/>
      <c r="F1216" s="544"/>
      <c r="G1216" s="544"/>
      <c r="H1216" s="544"/>
      <c r="I1216" s="544"/>
      <c r="J1216" s="544"/>
      <c r="K1216" s="544"/>
      <c r="L1216" s="544"/>
      <c r="M1216" s="544"/>
      <c r="N1216" s="544"/>
      <c r="O1216" s="544"/>
      <c r="P1216" s="544"/>
      <c r="Q1216" s="544"/>
    </row>
    <row r="1217" spans="1:17" x14ac:dyDescent="0.15">
      <c r="A1217" s="544"/>
      <c r="B1217" s="544"/>
      <c r="C1217" s="544"/>
      <c r="D1217" s="544"/>
      <c r="E1217" s="544"/>
      <c r="F1217" s="544"/>
      <c r="G1217" s="544"/>
      <c r="H1217" s="544"/>
      <c r="I1217" s="544"/>
      <c r="J1217" s="544"/>
      <c r="K1217" s="544"/>
      <c r="L1217" s="544"/>
      <c r="M1217" s="544"/>
      <c r="N1217" s="544"/>
      <c r="O1217" s="544"/>
      <c r="P1217" s="544"/>
      <c r="Q1217" s="544"/>
    </row>
    <row r="1218" spans="1:17" x14ac:dyDescent="0.15">
      <c r="A1218" s="544"/>
      <c r="B1218" s="544"/>
      <c r="C1218" s="544"/>
      <c r="D1218" s="544"/>
      <c r="E1218" s="544"/>
      <c r="F1218" s="544"/>
      <c r="G1218" s="544"/>
      <c r="H1218" s="544"/>
      <c r="I1218" s="544"/>
      <c r="J1218" s="544"/>
      <c r="K1218" s="544"/>
      <c r="L1218" s="544"/>
      <c r="M1218" s="544"/>
      <c r="N1218" s="544"/>
      <c r="O1218" s="544"/>
      <c r="P1218" s="544"/>
      <c r="Q1218" s="544"/>
    </row>
    <row r="1219" spans="1:17" x14ac:dyDescent="0.15">
      <c r="A1219" s="544"/>
      <c r="B1219" s="544"/>
      <c r="C1219" s="544"/>
      <c r="D1219" s="544"/>
      <c r="E1219" s="544"/>
      <c r="F1219" s="544"/>
      <c r="G1219" s="544"/>
      <c r="H1219" s="544"/>
      <c r="I1219" s="544"/>
      <c r="J1219" s="544"/>
      <c r="K1219" s="544"/>
      <c r="L1219" s="544"/>
      <c r="M1219" s="544"/>
      <c r="N1219" s="544"/>
      <c r="O1219" s="544"/>
      <c r="P1219" s="544"/>
      <c r="Q1219" s="544"/>
    </row>
    <row r="1220" spans="1:17" x14ac:dyDescent="0.15">
      <c r="A1220" s="544"/>
      <c r="B1220" s="544"/>
      <c r="C1220" s="544"/>
      <c r="D1220" s="544"/>
      <c r="E1220" s="544"/>
      <c r="F1220" s="544"/>
      <c r="G1220" s="544"/>
      <c r="H1220" s="544"/>
      <c r="I1220" s="544"/>
      <c r="J1220" s="544"/>
      <c r="K1220" s="544"/>
      <c r="L1220" s="544"/>
      <c r="M1220" s="544"/>
      <c r="N1220" s="544"/>
      <c r="O1220" s="544"/>
      <c r="P1220" s="544"/>
      <c r="Q1220" s="544"/>
    </row>
    <row r="1221" spans="1:17" x14ac:dyDescent="0.15">
      <c r="A1221" s="544"/>
      <c r="B1221" s="544"/>
      <c r="C1221" s="544"/>
      <c r="D1221" s="544"/>
      <c r="E1221" s="544"/>
      <c r="F1221" s="544"/>
      <c r="G1221" s="544"/>
      <c r="H1221" s="544"/>
      <c r="I1221" s="544"/>
      <c r="J1221" s="544"/>
      <c r="K1221" s="544"/>
      <c r="L1221" s="544"/>
      <c r="M1221" s="544"/>
      <c r="N1221" s="544"/>
      <c r="O1221" s="544"/>
      <c r="P1221" s="544"/>
      <c r="Q1221" s="544"/>
    </row>
    <row r="1222" spans="1:17" x14ac:dyDescent="0.15">
      <c r="A1222" s="544"/>
      <c r="B1222" s="544"/>
      <c r="C1222" s="544"/>
      <c r="D1222" s="544"/>
      <c r="E1222" s="544"/>
      <c r="F1222" s="544"/>
      <c r="G1222" s="544"/>
      <c r="H1222" s="544"/>
      <c r="I1222" s="544"/>
      <c r="J1222" s="544"/>
      <c r="K1222" s="544"/>
      <c r="L1222" s="544"/>
      <c r="M1222" s="544"/>
      <c r="N1222" s="544"/>
      <c r="O1222" s="544"/>
      <c r="P1222" s="544"/>
      <c r="Q1222" s="544"/>
    </row>
    <row r="1223" spans="1:17" x14ac:dyDescent="0.15">
      <c r="A1223" s="544"/>
      <c r="B1223" s="544"/>
      <c r="C1223" s="544"/>
      <c r="D1223" s="544"/>
      <c r="E1223" s="544"/>
      <c r="F1223" s="544"/>
      <c r="G1223" s="544"/>
      <c r="H1223" s="544"/>
      <c r="I1223" s="544"/>
      <c r="J1223" s="544"/>
      <c r="K1223" s="544"/>
      <c r="L1223" s="544"/>
      <c r="M1223" s="544"/>
      <c r="N1223" s="544"/>
      <c r="O1223" s="544"/>
      <c r="P1223" s="544"/>
      <c r="Q1223" s="544"/>
    </row>
    <row r="1224" spans="1:17" x14ac:dyDescent="0.15">
      <c r="A1224" s="544"/>
      <c r="B1224" s="544"/>
      <c r="C1224" s="544"/>
      <c r="D1224" s="544"/>
      <c r="E1224" s="544"/>
      <c r="F1224" s="544"/>
      <c r="G1224" s="544"/>
      <c r="H1224" s="544"/>
      <c r="I1224" s="544"/>
      <c r="J1224" s="544"/>
      <c r="K1224" s="544"/>
      <c r="L1224" s="544"/>
      <c r="M1224" s="544"/>
      <c r="N1224" s="544"/>
      <c r="O1224" s="544"/>
      <c r="P1224" s="544"/>
      <c r="Q1224" s="544"/>
    </row>
    <row r="1225" spans="1:17" x14ac:dyDescent="0.15">
      <c r="A1225" s="544"/>
      <c r="B1225" s="544"/>
      <c r="C1225" s="544"/>
      <c r="D1225" s="544"/>
      <c r="E1225" s="544"/>
      <c r="F1225" s="544"/>
      <c r="G1225" s="544"/>
      <c r="H1225" s="544"/>
      <c r="I1225" s="544"/>
      <c r="J1225" s="544"/>
      <c r="K1225" s="544"/>
      <c r="L1225" s="544"/>
      <c r="M1225" s="544"/>
      <c r="N1225" s="544"/>
      <c r="O1225" s="544"/>
      <c r="P1225" s="544"/>
      <c r="Q1225" s="544"/>
    </row>
    <row r="1226" spans="1:17" x14ac:dyDescent="0.15">
      <c r="A1226" s="544"/>
      <c r="B1226" s="544"/>
      <c r="C1226" s="544"/>
      <c r="D1226" s="544"/>
      <c r="E1226" s="544"/>
      <c r="F1226" s="544"/>
      <c r="G1226" s="544"/>
      <c r="H1226" s="544"/>
      <c r="I1226" s="544"/>
      <c r="J1226" s="544"/>
      <c r="K1226" s="544"/>
      <c r="L1226" s="544"/>
      <c r="M1226" s="544"/>
      <c r="N1226" s="544"/>
      <c r="O1226" s="544"/>
      <c r="P1226" s="544"/>
      <c r="Q1226" s="544"/>
    </row>
    <row r="1227" spans="1:17" x14ac:dyDescent="0.15">
      <c r="A1227" s="544"/>
      <c r="B1227" s="544"/>
      <c r="C1227" s="544"/>
      <c r="D1227" s="544"/>
      <c r="E1227" s="544"/>
      <c r="F1227" s="544"/>
      <c r="G1227" s="544"/>
      <c r="H1227" s="544"/>
      <c r="I1227" s="544"/>
      <c r="J1227" s="544"/>
      <c r="K1227" s="544"/>
      <c r="L1227" s="544"/>
      <c r="M1227" s="544"/>
      <c r="N1227" s="544"/>
      <c r="O1227" s="544"/>
      <c r="P1227" s="544"/>
      <c r="Q1227" s="544"/>
    </row>
    <row r="1228" spans="1:17" x14ac:dyDescent="0.15">
      <c r="A1228" s="544"/>
      <c r="B1228" s="544"/>
      <c r="C1228" s="544"/>
      <c r="D1228" s="544"/>
      <c r="E1228" s="544"/>
      <c r="F1228" s="544"/>
      <c r="G1228" s="544"/>
      <c r="H1228" s="544"/>
      <c r="I1228" s="544"/>
      <c r="J1228" s="544"/>
      <c r="K1228" s="544"/>
      <c r="L1228" s="544"/>
      <c r="M1228" s="544"/>
      <c r="N1228" s="544"/>
      <c r="O1228" s="544"/>
      <c r="P1228" s="544"/>
      <c r="Q1228" s="544"/>
    </row>
    <row r="1229" spans="1:17" x14ac:dyDescent="0.15">
      <c r="A1229" s="544"/>
      <c r="B1229" s="544"/>
      <c r="C1229" s="544"/>
      <c r="D1229" s="544"/>
      <c r="E1229" s="544"/>
      <c r="F1229" s="544"/>
      <c r="G1229" s="544"/>
      <c r="H1229" s="544"/>
      <c r="I1229" s="544"/>
      <c r="J1229" s="544"/>
      <c r="K1229" s="544"/>
      <c r="L1229" s="544"/>
      <c r="M1229" s="544"/>
      <c r="N1229" s="544"/>
      <c r="O1229" s="544"/>
      <c r="P1229" s="544"/>
      <c r="Q1229" s="544"/>
    </row>
    <row r="1230" spans="1:17" x14ac:dyDescent="0.15">
      <c r="A1230" s="544"/>
      <c r="B1230" s="544"/>
      <c r="C1230" s="544"/>
      <c r="D1230" s="544"/>
      <c r="E1230" s="544"/>
      <c r="F1230" s="544"/>
      <c r="G1230" s="544"/>
      <c r="H1230" s="544"/>
      <c r="I1230" s="544"/>
      <c r="J1230" s="544"/>
      <c r="K1230" s="544"/>
      <c r="L1230" s="544"/>
      <c r="M1230" s="544"/>
      <c r="N1230" s="544"/>
      <c r="O1230" s="544"/>
      <c r="P1230" s="544"/>
      <c r="Q1230" s="544"/>
    </row>
    <row r="1231" spans="1:17" x14ac:dyDescent="0.15">
      <c r="A1231" s="544"/>
      <c r="B1231" s="544"/>
      <c r="C1231" s="544"/>
      <c r="D1231" s="544"/>
      <c r="E1231" s="544"/>
      <c r="F1231" s="544"/>
      <c r="G1231" s="544"/>
      <c r="H1231" s="544"/>
      <c r="I1231" s="544"/>
      <c r="J1231" s="544"/>
      <c r="K1231" s="544"/>
      <c r="L1231" s="544"/>
      <c r="M1231" s="544"/>
      <c r="N1231" s="544"/>
      <c r="O1231" s="544"/>
      <c r="P1231" s="544"/>
      <c r="Q1231" s="544"/>
    </row>
    <row r="1232" spans="1:17" x14ac:dyDescent="0.15">
      <c r="A1232" s="544"/>
      <c r="B1232" s="544"/>
      <c r="C1232" s="544"/>
      <c r="D1232" s="544"/>
      <c r="E1232" s="544"/>
      <c r="F1232" s="544"/>
      <c r="G1232" s="544"/>
      <c r="H1232" s="544"/>
      <c r="I1232" s="544"/>
      <c r="J1232" s="544"/>
      <c r="K1232" s="544"/>
      <c r="L1232" s="544"/>
      <c r="M1232" s="544"/>
      <c r="N1232" s="544"/>
      <c r="O1232" s="544"/>
      <c r="P1232" s="544"/>
      <c r="Q1232" s="544"/>
    </row>
    <row r="1233" spans="1:17" x14ac:dyDescent="0.15">
      <c r="A1233" s="544"/>
      <c r="B1233" s="544"/>
      <c r="C1233" s="544"/>
      <c r="D1233" s="544"/>
      <c r="E1233" s="544"/>
      <c r="F1233" s="544"/>
      <c r="G1233" s="544"/>
      <c r="H1233" s="544"/>
      <c r="I1233" s="544"/>
      <c r="J1233" s="544"/>
      <c r="K1233" s="544"/>
      <c r="L1233" s="544"/>
      <c r="M1233" s="544"/>
      <c r="N1233" s="544"/>
      <c r="O1233" s="544"/>
      <c r="P1233" s="544"/>
      <c r="Q1233" s="544"/>
    </row>
    <row r="1234" spans="1:17" x14ac:dyDescent="0.15">
      <c r="A1234" s="544"/>
      <c r="B1234" s="544"/>
      <c r="C1234" s="544"/>
      <c r="D1234" s="544"/>
      <c r="E1234" s="544"/>
      <c r="F1234" s="544"/>
      <c r="G1234" s="544"/>
      <c r="H1234" s="544"/>
      <c r="I1234" s="544"/>
      <c r="J1234" s="544"/>
      <c r="K1234" s="544"/>
      <c r="L1234" s="544"/>
      <c r="M1234" s="544"/>
      <c r="N1234" s="544"/>
      <c r="O1234" s="544"/>
      <c r="P1234" s="544"/>
      <c r="Q1234" s="544"/>
    </row>
    <row r="1235" spans="1:17" x14ac:dyDescent="0.15">
      <c r="A1235" s="544"/>
      <c r="B1235" s="544"/>
      <c r="C1235" s="544"/>
      <c r="D1235" s="544"/>
      <c r="E1235" s="544"/>
      <c r="F1235" s="544"/>
      <c r="G1235" s="544"/>
      <c r="H1235" s="544"/>
      <c r="I1235" s="544"/>
      <c r="J1235" s="544"/>
      <c r="K1235" s="544"/>
      <c r="L1235" s="544"/>
      <c r="M1235" s="544"/>
      <c r="N1235" s="544"/>
      <c r="O1235" s="544"/>
      <c r="P1235" s="544"/>
      <c r="Q1235" s="544"/>
    </row>
    <row r="1236" spans="1:17" x14ac:dyDescent="0.15">
      <c r="A1236" s="544"/>
      <c r="B1236" s="544"/>
      <c r="C1236" s="544"/>
      <c r="D1236" s="544"/>
      <c r="E1236" s="544"/>
      <c r="F1236" s="544"/>
      <c r="G1236" s="544"/>
      <c r="H1236" s="544"/>
      <c r="I1236" s="544"/>
      <c r="J1236" s="544"/>
      <c r="K1236" s="544"/>
      <c r="L1236" s="544"/>
      <c r="M1236" s="544"/>
      <c r="N1236" s="544"/>
      <c r="O1236" s="544"/>
      <c r="P1236" s="544"/>
      <c r="Q1236" s="544"/>
    </row>
    <row r="1237" spans="1:17" x14ac:dyDescent="0.15">
      <c r="A1237" s="544"/>
      <c r="B1237" s="544"/>
      <c r="C1237" s="544"/>
      <c r="D1237" s="544"/>
      <c r="E1237" s="544"/>
      <c r="F1237" s="544"/>
      <c r="G1237" s="544"/>
      <c r="H1237" s="544"/>
      <c r="I1237" s="544"/>
      <c r="J1237" s="544"/>
      <c r="K1237" s="544"/>
      <c r="L1237" s="544"/>
      <c r="M1237" s="544"/>
      <c r="N1237" s="544"/>
      <c r="O1237" s="544"/>
      <c r="P1237" s="544"/>
      <c r="Q1237" s="544"/>
    </row>
    <row r="1238" spans="1:17" x14ac:dyDescent="0.15">
      <c r="A1238" s="544"/>
      <c r="B1238" s="544"/>
      <c r="C1238" s="544"/>
      <c r="D1238" s="544"/>
      <c r="E1238" s="544"/>
      <c r="F1238" s="544"/>
      <c r="G1238" s="544"/>
      <c r="H1238" s="544"/>
      <c r="I1238" s="544"/>
      <c r="J1238" s="544"/>
      <c r="K1238" s="544"/>
      <c r="L1238" s="544"/>
      <c r="M1238" s="544"/>
      <c r="N1238" s="544"/>
      <c r="O1238" s="544"/>
      <c r="P1238" s="544"/>
      <c r="Q1238" s="544"/>
    </row>
    <row r="1239" spans="1:17" x14ac:dyDescent="0.15">
      <c r="A1239" s="544"/>
      <c r="B1239" s="544"/>
      <c r="C1239" s="544"/>
      <c r="D1239" s="544"/>
      <c r="E1239" s="544"/>
      <c r="F1239" s="544"/>
      <c r="G1239" s="544"/>
      <c r="H1239" s="544"/>
      <c r="I1239" s="544"/>
      <c r="J1239" s="544"/>
      <c r="K1239" s="544"/>
      <c r="L1239" s="544"/>
      <c r="M1239" s="544"/>
      <c r="N1239" s="544"/>
      <c r="O1239" s="544"/>
      <c r="P1239" s="544"/>
      <c r="Q1239" s="544"/>
    </row>
    <row r="1240" spans="1:17" x14ac:dyDescent="0.15">
      <c r="A1240" s="544"/>
      <c r="B1240" s="544"/>
      <c r="C1240" s="544"/>
      <c r="D1240" s="544"/>
      <c r="E1240" s="544"/>
      <c r="F1240" s="544"/>
      <c r="G1240" s="544"/>
      <c r="H1240" s="544"/>
      <c r="I1240" s="544"/>
      <c r="J1240" s="544"/>
      <c r="K1240" s="544"/>
      <c r="L1240" s="544"/>
      <c r="M1240" s="544"/>
      <c r="N1240" s="544"/>
      <c r="O1240" s="544"/>
      <c r="P1240" s="544"/>
      <c r="Q1240" s="544"/>
    </row>
    <row r="1241" spans="1:17" x14ac:dyDescent="0.15">
      <c r="A1241" s="544"/>
      <c r="B1241" s="544"/>
      <c r="C1241" s="544"/>
      <c r="D1241" s="544"/>
      <c r="E1241" s="544"/>
      <c r="F1241" s="544"/>
      <c r="G1241" s="544"/>
      <c r="H1241" s="544"/>
      <c r="I1241" s="544"/>
      <c r="J1241" s="544"/>
      <c r="K1241" s="544"/>
      <c r="L1241" s="544"/>
      <c r="M1241" s="544"/>
      <c r="N1241" s="544"/>
      <c r="O1241" s="544"/>
      <c r="P1241" s="544"/>
      <c r="Q1241" s="544"/>
    </row>
    <row r="1242" spans="1:17" x14ac:dyDescent="0.15">
      <c r="A1242" s="544"/>
      <c r="B1242" s="544"/>
      <c r="C1242" s="544"/>
      <c r="D1242" s="544"/>
      <c r="E1242" s="544"/>
      <c r="F1242" s="544"/>
      <c r="G1242" s="544"/>
      <c r="H1242" s="544"/>
      <c r="I1242" s="544"/>
      <c r="J1242" s="544"/>
      <c r="K1242" s="544"/>
      <c r="L1242" s="544"/>
      <c r="M1242" s="544"/>
      <c r="N1242" s="544"/>
      <c r="O1242" s="544"/>
      <c r="P1242" s="544"/>
      <c r="Q1242" s="544"/>
    </row>
    <row r="1243" spans="1:17" x14ac:dyDescent="0.15">
      <c r="A1243" s="544"/>
      <c r="B1243" s="544"/>
      <c r="C1243" s="544"/>
      <c r="D1243" s="544"/>
      <c r="E1243" s="544"/>
      <c r="F1243" s="544"/>
      <c r="G1243" s="544"/>
      <c r="H1243" s="544"/>
      <c r="I1243" s="544"/>
      <c r="J1243" s="544"/>
      <c r="K1243" s="544"/>
      <c r="L1243" s="544"/>
      <c r="M1243" s="544"/>
      <c r="N1243" s="544"/>
      <c r="O1243" s="544"/>
      <c r="P1243" s="544"/>
      <c r="Q1243" s="544"/>
    </row>
    <row r="1244" spans="1:17" x14ac:dyDescent="0.15">
      <c r="A1244" s="544"/>
      <c r="B1244" s="544"/>
      <c r="C1244" s="544"/>
      <c r="D1244" s="544"/>
      <c r="E1244" s="544"/>
      <c r="F1244" s="544"/>
      <c r="G1244" s="544"/>
      <c r="H1244" s="544"/>
      <c r="I1244" s="544"/>
      <c r="J1244" s="544"/>
      <c r="K1244" s="544"/>
      <c r="L1244" s="544"/>
      <c r="M1244" s="544"/>
      <c r="N1244" s="544"/>
      <c r="O1244" s="544"/>
      <c r="P1244" s="544"/>
      <c r="Q1244" s="544"/>
    </row>
    <row r="1245" spans="1:17" x14ac:dyDescent="0.15">
      <c r="A1245" s="544"/>
      <c r="B1245" s="544"/>
      <c r="C1245" s="544"/>
      <c r="D1245" s="544"/>
      <c r="E1245" s="544"/>
      <c r="F1245" s="544"/>
      <c r="G1245" s="544"/>
      <c r="H1245" s="544"/>
      <c r="I1245" s="544"/>
      <c r="J1245" s="544"/>
      <c r="K1245" s="544"/>
      <c r="L1245" s="544"/>
      <c r="M1245" s="544"/>
      <c r="N1245" s="544"/>
      <c r="O1245" s="544"/>
      <c r="P1245" s="544"/>
      <c r="Q1245" s="544"/>
    </row>
    <row r="1246" spans="1:17" x14ac:dyDescent="0.15">
      <c r="A1246" s="544"/>
      <c r="B1246" s="544"/>
      <c r="C1246" s="544"/>
      <c r="D1246" s="544"/>
      <c r="E1246" s="544"/>
      <c r="F1246" s="544"/>
      <c r="G1246" s="544"/>
      <c r="H1246" s="544"/>
      <c r="I1246" s="544"/>
      <c r="J1246" s="544"/>
      <c r="K1246" s="544"/>
      <c r="L1246" s="544"/>
      <c r="M1246" s="544"/>
      <c r="N1246" s="544"/>
      <c r="O1246" s="544"/>
      <c r="P1246" s="544"/>
      <c r="Q1246" s="544"/>
    </row>
    <row r="1247" spans="1:17" x14ac:dyDescent="0.15">
      <c r="A1247" s="544"/>
      <c r="B1247" s="544"/>
      <c r="C1247" s="544"/>
      <c r="D1247" s="544"/>
      <c r="E1247" s="544"/>
      <c r="F1247" s="544"/>
      <c r="G1247" s="544"/>
      <c r="H1247" s="544"/>
      <c r="I1247" s="544"/>
      <c r="J1247" s="544"/>
      <c r="K1247" s="544"/>
      <c r="L1247" s="544"/>
      <c r="M1247" s="544"/>
      <c r="N1247" s="544"/>
      <c r="O1247" s="544"/>
      <c r="P1247" s="544"/>
      <c r="Q1247" s="544"/>
    </row>
    <row r="1248" spans="1:17" x14ac:dyDescent="0.15">
      <c r="A1248" s="544"/>
      <c r="B1248" s="544"/>
      <c r="C1248" s="544"/>
      <c r="D1248" s="544"/>
      <c r="E1248" s="544"/>
      <c r="F1248" s="544"/>
      <c r="G1248" s="544"/>
      <c r="H1248" s="544"/>
      <c r="I1248" s="544"/>
      <c r="J1248" s="544"/>
      <c r="K1248" s="544"/>
      <c r="L1248" s="544"/>
      <c r="M1248" s="544"/>
      <c r="N1248" s="544"/>
      <c r="O1248" s="544"/>
      <c r="P1248" s="544"/>
      <c r="Q1248" s="544"/>
    </row>
    <row r="1249" spans="1:17" x14ac:dyDescent="0.15">
      <c r="A1249" s="544"/>
      <c r="B1249" s="544"/>
      <c r="C1249" s="544"/>
      <c r="D1249" s="544"/>
      <c r="E1249" s="544"/>
      <c r="F1249" s="544"/>
      <c r="G1249" s="544"/>
      <c r="H1249" s="544"/>
      <c r="I1249" s="544"/>
      <c r="J1249" s="544"/>
      <c r="K1249" s="544"/>
      <c r="L1249" s="544"/>
      <c r="M1249" s="544"/>
      <c r="N1249" s="544"/>
      <c r="O1249" s="544"/>
      <c r="P1249" s="544"/>
      <c r="Q1249" s="544"/>
    </row>
    <row r="1250" spans="1:17" x14ac:dyDescent="0.15">
      <c r="A1250" s="544"/>
      <c r="B1250" s="544"/>
      <c r="C1250" s="544"/>
      <c r="D1250" s="544"/>
      <c r="E1250" s="544"/>
      <c r="F1250" s="544"/>
      <c r="G1250" s="544"/>
      <c r="H1250" s="544"/>
      <c r="I1250" s="544"/>
      <c r="J1250" s="544"/>
      <c r="K1250" s="544"/>
      <c r="L1250" s="544"/>
      <c r="M1250" s="544"/>
      <c r="N1250" s="544"/>
      <c r="O1250" s="544"/>
      <c r="P1250" s="544"/>
      <c r="Q1250" s="544"/>
    </row>
    <row r="1251" spans="1:17" x14ac:dyDescent="0.15">
      <c r="A1251" s="544"/>
      <c r="B1251" s="544"/>
      <c r="C1251" s="544"/>
      <c r="D1251" s="544"/>
      <c r="E1251" s="544"/>
      <c r="F1251" s="544"/>
      <c r="G1251" s="544"/>
      <c r="H1251" s="544"/>
      <c r="I1251" s="544"/>
      <c r="J1251" s="544"/>
      <c r="K1251" s="544"/>
      <c r="L1251" s="544"/>
      <c r="M1251" s="544"/>
      <c r="N1251" s="544"/>
      <c r="O1251" s="544"/>
      <c r="P1251" s="544"/>
      <c r="Q1251" s="544"/>
    </row>
    <row r="1252" spans="1:17" x14ac:dyDescent="0.15">
      <c r="A1252" s="544"/>
      <c r="B1252" s="544"/>
      <c r="C1252" s="544"/>
      <c r="D1252" s="544"/>
      <c r="E1252" s="544"/>
      <c r="F1252" s="544"/>
      <c r="G1252" s="544"/>
      <c r="H1252" s="544"/>
      <c r="I1252" s="544"/>
      <c r="J1252" s="544"/>
      <c r="K1252" s="544"/>
      <c r="L1252" s="544"/>
      <c r="M1252" s="544"/>
      <c r="N1252" s="544"/>
      <c r="O1252" s="544"/>
      <c r="P1252" s="544"/>
      <c r="Q1252" s="544"/>
    </row>
    <row r="1253" spans="1:17" x14ac:dyDescent="0.15">
      <c r="A1253" s="544"/>
      <c r="B1253" s="544"/>
      <c r="C1253" s="544"/>
      <c r="D1253" s="544"/>
      <c r="E1253" s="544"/>
      <c r="F1253" s="544"/>
      <c r="G1253" s="544"/>
      <c r="H1253" s="544"/>
      <c r="I1253" s="544"/>
      <c r="J1253" s="544"/>
      <c r="K1253" s="544"/>
      <c r="L1253" s="544"/>
      <c r="M1253" s="544"/>
      <c r="N1253" s="544"/>
      <c r="O1253" s="544"/>
      <c r="P1253" s="544"/>
      <c r="Q1253" s="544"/>
    </row>
    <row r="1254" spans="1:17" x14ac:dyDescent="0.15">
      <c r="A1254" s="544"/>
      <c r="B1254" s="544"/>
      <c r="C1254" s="544"/>
      <c r="D1254" s="544"/>
      <c r="E1254" s="544"/>
      <c r="F1254" s="544"/>
      <c r="G1254" s="544"/>
      <c r="H1254" s="544"/>
      <c r="I1254" s="544"/>
      <c r="J1254" s="544"/>
      <c r="K1254" s="544"/>
      <c r="L1254" s="544"/>
      <c r="M1254" s="544"/>
      <c r="N1254" s="544"/>
      <c r="O1254" s="544"/>
      <c r="P1254" s="544"/>
      <c r="Q1254" s="544"/>
    </row>
    <row r="1255" spans="1:17" x14ac:dyDescent="0.15">
      <c r="A1255" s="544"/>
      <c r="B1255" s="544"/>
      <c r="C1255" s="544"/>
      <c r="D1255" s="544"/>
      <c r="E1255" s="544"/>
      <c r="F1255" s="544"/>
      <c r="G1255" s="544"/>
      <c r="H1255" s="544"/>
      <c r="I1255" s="544"/>
      <c r="J1255" s="544"/>
      <c r="K1255" s="544"/>
      <c r="L1255" s="544"/>
      <c r="M1255" s="544"/>
      <c r="N1255" s="544"/>
      <c r="O1255" s="544"/>
      <c r="P1255" s="544"/>
      <c r="Q1255" s="544"/>
    </row>
    <row r="1256" spans="1:17" x14ac:dyDescent="0.15">
      <c r="A1256" s="544"/>
      <c r="B1256" s="544"/>
      <c r="C1256" s="544"/>
      <c r="D1256" s="544"/>
      <c r="E1256" s="544"/>
      <c r="F1256" s="544"/>
      <c r="G1256" s="544"/>
      <c r="H1256" s="544"/>
      <c r="I1256" s="544"/>
      <c r="J1256" s="544"/>
      <c r="K1256" s="544"/>
      <c r="L1256" s="544"/>
      <c r="M1256" s="544"/>
      <c r="N1256" s="544"/>
      <c r="O1256" s="544"/>
      <c r="P1256" s="544"/>
      <c r="Q1256" s="544"/>
    </row>
    <row r="1257" spans="1:17" x14ac:dyDescent="0.15">
      <c r="A1257" s="544"/>
      <c r="B1257" s="544"/>
      <c r="C1257" s="544"/>
      <c r="D1257" s="544"/>
      <c r="E1257" s="544"/>
      <c r="F1257" s="544"/>
      <c r="G1257" s="544"/>
      <c r="H1257" s="544"/>
      <c r="I1257" s="544"/>
      <c r="J1257" s="544"/>
      <c r="K1257" s="544"/>
      <c r="L1257" s="544"/>
      <c r="M1257" s="544"/>
      <c r="N1257" s="544"/>
      <c r="O1257" s="544"/>
      <c r="P1257" s="544"/>
      <c r="Q1257" s="544"/>
    </row>
    <row r="1258" spans="1:17" x14ac:dyDescent="0.15">
      <c r="A1258" s="544"/>
      <c r="B1258" s="544"/>
      <c r="C1258" s="544"/>
      <c r="D1258" s="544"/>
      <c r="E1258" s="544"/>
      <c r="F1258" s="544"/>
      <c r="G1258" s="544"/>
      <c r="H1258" s="544"/>
      <c r="I1258" s="544"/>
      <c r="J1258" s="544"/>
      <c r="K1258" s="544"/>
      <c r="L1258" s="544"/>
      <c r="M1258" s="544"/>
      <c r="N1258" s="544"/>
      <c r="O1258" s="544"/>
      <c r="P1258" s="544"/>
      <c r="Q1258" s="544"/>
    </row>
    <row r="1259" spans="1:17" x14ac:dyDescent="0.15">
      <c r="A1259" s="544"/>
      <c r="B1259" s="544"/>
      <c r="C1259" s="544"/>
      <c r="D1259" s="544"/>
      <c r="E1259" s="544"/>
      <c r="F1259" s="544"/>
      <c r="G1259" s="544"/>
      <c r="H1259" s="544"/>
      <c r="I1259" s="544"/>
      <c r="J1259" s="544"/>
      <c r="K1259" s="544"/>
      <c r="L1259" s="544"/>
      <c r="M1259" s="544"/>
      <c r="N1259" s="544"/>
      <c r="O1259" s="544"/>
      <c r="P1259" s="544"/>
      <c r="Q1259" s="544"/>
    </row>
    <row r="1260" spans="1:17" x14ac:dyDescent="0.15">
      <c r="A1260" s="544"/>
      <c r="B1260" s="544"/>
      <c r="C1260" s="544"/>
      <c r="D1260" s="544"/>
      <c r="E1260" s="544"/>
      <c r="F1260" s="544"/>
      <c r="G1260" s="544"/>
      <c r="H1260" s="544"/>
      <c r="I1260" s="544"/>
      <c r="J1260" s="544"/>
      <c r="K1260" s="544"/>
      <c r="L1260" s="544"/>
      <c r="M1260" s="544"/>
      <c r="N1260" s="544"/>
      <c r="O1260" s="544"/>
      <c r="P1260" s="544"/>
      <c r="Q1260" s="544"/>
    </row>
    <row r="1261" spans="1:17" x14ac:dyDescent="0.15">
      <c r="A1261" s="544"/>
      <c r="B1261" s="544"/>
      <c r="C1261" s="544"/>
      <c r="D1261" s="544"/>
      <c r="E1261" s="544"/>
      <c r="F1261" s="544"/>
      <c r="G1261" s="544"/>
      <c r="H1261" s="544"/>
      <c r="I1261" s="544"/>
      <c r="J1261" s="544"/>
      <c r="K1261" s="544"/>
      <c r="L1261" s="544"/>
      <c r="M1261" s="544"/>
      <c r="N1261" s="544"/>
      <c r="O1261" s="544"/>
      <c r="P1261" s="544"/>
      <c r="Q1261" s="544"/>
    </row>
    <row r="1262" spans="1:17" x14ac:dyDescent="0.15">
      <c r="A1262" s="544"/>
      <c r="B1262" s="544"/>
      <c r="C1262" s="544"/>
      <c r="D1262" s="544"/>
      <c r="E1262" s="544"/>
      <c r="F1262" s="544"/>
      <c r="G1262" s="544"/>
      <c r="H1262" s="544"/>
      <c r="I1262" s="544"/>
      <c r="J1262" s="544"/>
      <c r="K1262" s="544"/>
      <c r="L1262" s="544"/>
      <c r="M1262" s="544"/>
      <c r="N1262" s="544"/>
      <c r="O1262" s="544"/>
      <c r="P1262" s="544"/>
      <c r="Q1262" s="544"/>
    </row>
    <row r="1263" spans="1:17" x14ac:dyDescent="0.15">
      <c r="A1263" s="544"/>
      <c r="B1263" s="544"/>
      <c r="C1263" s="544"/>
      <c r="D1263" s="544"/>
      <c r="E1263" s="544"/>
      <c r="F1263" s="544"/>
      <c r="G1263" s="544"/>
      <c r="H1263" s="544"/>
      <c r="I1263" s="544"/>
      <c r="J1263" s="544"/>
      <c r="K1263" s="544"/>
      <c r="L1263" s="544"/>
      <c r="M1263" s="544"/>
      <c r="N1263" s="544"/>
      <c r="O1263" s="544"/>
      <c r="P1263" s="544"/>
      <c r="Q1263" s="544"/>
    </row>
    <row r="1264" spans="1:17" x14ac:dyDescent="0.15">
      <c r="A1264" s="544"/>
      <c r="B1264" s="544"/>
      <c r="C1264" s="544"/>
      <c r="D1264" s="544"/>
      <c r="E1264" s="544"/>
      <c r="F1264" s="544"/>
      <c r="G1264" s="544"/>
      <c r="H1264" s="544"/>
      <c r="I1264" s="544"/>
      <c r="J1264" s="544"/>
      <c r="K1264" s="544"/>
      <c r="L1264" s="544"/>
      <c r="M1264" s="544"/>
      <c r="N1264" s="544"/>
      <c r="O1264" s="544"/>
      <c r="P1264" s="544"/>
      <c r="Q1264" s="544"/>
    </row>
    <row r="1265" spans="1:17" x14ac:dyDescent="0.15">
      <c r="A1265" s="544"/>
      <c r="B1265" s="544"/>
      <c r="C1265" s="544"/>
      <c r="D1265" s="544"/>
      <c r="E1265" s="544"/>
      <c r="F1265" s="544"/>
      <c r="G1265" s="544"/>
      <c r="H1265" s="544"/>
      <c r="I1265" s="544"/>
      <c r="J1265" s="544"/>
      <c r="K1265" s="544"/>
      <c r="L1265" s="544"/>
      <c r="M1265" s="544"/>
      <c r="N1265" s="544"/>
      <c r="O1265" s="544"/>
      <c r="P1265" s="544"/>
      <c r="Q1265" s="544"/>
    </row>
    <row r="1266" spans="1:17" x14ac:dyDescent="0.15">
      <c r="A1266" s="544"/>
      <c r="B1266" s="544"/>
      <c r="C1266" s="544"/>
      <c r="D1266" s="544"/>
      <c r="E1266" s="544"/>
      <c r="F1266" s="544"/>
      <c r="G1266" s="544"/>
      <c r="H1266" s="544"/>
      <c r="I1266" s="544"/>
      <c r="J1266" s="544"/>
      <c r="K1266" s="544"/>
      <c r="L1266" s="544"/>
      <c r="M1266" s="544"/>
      <c r="N1266" s="544"/>
      <c r="O1266" s="544"/>
      <c r="P1266" s="544"/>
      <c r="Q1266" s="544"/>
    </row>
    <row r="1267" spans="1:17" x14ac:dyDescent="0.15">
      <c r="A1267" s="544"/>
      <c r="B1267" s="544"/>
      <c r="C1267" s="544"/>
      <c r="D1267" s="544"/>
      <c r="E1267" s="544"/>
      <c r="F1267" s="544"/>
      <c r="G1267" s="544"/>
      <c r="H1267" s="544"/>
      <c r="I1267" s="544"/>
      <c r="J1267" s="544"/>
      <c r="K1267" s="544"/>
      <c r="L1267" s="544"/>
      <c r="M1267" s="544"/>
      <c r="N1267" s="544"/>
      <c r="O1267" s="544"/>
      <c r="P1267" s="544"/>
      <c r="Q1267" s="544"/>
    </row>
    <row r="1268" spans="1:17" x14ac:dyDescent="0.15">
      <c r="A1268" s="544"/>
      <c r="B1268" s="544"/>
      <c r="C1268" s="544"/>
      <c r="D1268" s="544"/>
      <c r="E1268" s="544"/>
      <c r="F1268" s="544"/>
      <c r="G1268" s="544"/>
      <c r="H1268" s="544"/>
      <c r="I1268" s="544"/>
      <c r="J1268" s="544"/>
      <c r="K1268" s="544"/>
      <c r="L1268" s="544"/>
      <c r="M1268" s="544"/>
      <c r="N1268" s="544"/>
      <c r="O1268" s="544"/>
      <c r="P1268" s="544"/>
      <c r="Q1268" s="544"/>
    </row>
    <row r="1269" spans="1:17" x14ac:dyDescent="0.15">
      <c r="A1269" s="544"/>
      <c r="B1269" s="544"/>
      <c r="C1269" s="544"/>
      <c r="D1269" s="544"/>
      <c r="E1269" s="544"/>
      <c r="F1269" s="544"/>
      <c r="G1269" s="544"/>
      <c r="H1269" s="544"/>
      <c r="I1269" s="544"/>
      <c r="J1269" s="544"/>
      <c r="K1269" s="544"/>
      <c r="L1269" s="544"/>
      <c r="M1269" s="544"/>
      <c r="N1269" s="544"/>
      <c r="O1269" s="544"/>
      <c r="P1269" s="544"/>
      <c r="Q1269" s="544"/>
    </row>
    <row r="1270" spans="1:17" x14ac:dyDescent="0.15">
      <c r="A1270" s="544"/>
      <c r="B1270" s="544"/>
      <c r="C1270" s="544"/>
      <c r="D1270" s="544"/>
      <c r="E1270" s="544"/>
      <c r="F1270" s="544"/>
      <c r="G1270" s="544"/>
      <c r="H1270" s="544"/>
      <c r="I1270" s="544"/>
      <c r="J1270" s="544"/>
      <c r="K1270" s="544"/>
      <c r="L1270" s="544"/>
      <c r="M1270" s="544"/>
      <c r="N1270" s="544"/>
      <c r="O1270" s="544"/>
      <c r="P1270" s="544"/>
      <c r="Q1270" s="544"/>
    </row>
    <row r="1271" spans="1:17" x14ac:dyDescent="0.15">
      <c r="A1271" s="544"/>
      <c r="B1271" s="544"/>
      <c r="C1271" s="544"/>
      <c r="D1271" s="544"/>
      <c r="E1271" s="544"/>
      <c r="F1271" s="544"/>
      <c r="G1271" s="544"/>
      <c r="H1271" s="544"/>
      <c r="I1271" s="544"/>
      <c r="J1271" s="544"/>
      <c r="K1271" s="544"/>
      <c r="L1271" s="544"/>
      <c r="M1271" s="544"/>
      <c r="N1271" s="544"/>
      <c r="O1271" s="544"/>
      <c r="P1271" s="544"/>
      <c r="Q1271" s="544"/>
    </row>
    <row r="1272" spans="1:17" x14ac:dyDescent="0.15">
      <c r="A1272" s="544"/>
      <c r="B1272" s="544"/>
      <c r="C1272" s="544"/>
      <c r="D1272" s="544"/>
      <c r="E1272" s="544"/>
      <c r="F1272" s="544"/>
      <c r="G1272" s="544"/>
      <c r="H1272" s="544"/>
      <c r="I1272" s="544"/>
      <c r="J1272" s="544"/>
      <c r="K1272" s="544"/>
      <c r="L1272" s="544"/>
      <c r="M1272" s="544"/>
      <c r="N1272" s="544"/>
      <c r="O1272" s="544"/>
      <c r="P1272" s="544"/>
      <c r="Q1272" s="544"/>
    </row>
    <row r="1273" spans="1:17" x14ac:dyDescent="0.15">
      <c r="A1273" s="544"/>
      <c r="B1273" s="544"/>
      <c r="C1273" s="544"/>
      <c r="D1273" s="544"/>
      <c r="E1273" s="544"/>
      <c r="F1273" s="544"/>
      <c r="G1273" s="544"/>
      <c r="H1273" s="544"/>
      <c r="I1273" s="544"/>
      <c r="J1273" s="544"/>
      <c r="K1273" s="544"/>
      <c r="L1273" s="544"/>
      <c r="M1273" s="544"/>
      <c r="N1273" s="544"/>
      <c r="O1273" s="544"/>
      <c r="P1273" s="544"/>
      <c r="Q1273" s="544"/>
    </row>
    <row r="1274" spans="1:17" x14ac:dyDescent="0.15">
      <c r="A1274" s="544"/>
      <c r="B1274" s="544"/>
      <c r="C1274" s="544"/>
      <c r="D1274" s="544"/>
      <c r="E1274" s="544"/>
      <c r="F1274" s="544"/>
      <c r="G1274" s="544"/>
      <c r="H1274" s="544"/>
      <c r="I1274" s="544"/>
      <c r="J1274" s="544"/>
      <c r="K1274" s="544"/>
      <c r="L1274" s="544"/>
      <c r="M1274" s="544"/>
      <c r="N1274" s="544"/>
      <c r="O1274" s="544"/>
      <c r="P1274" s="544"/>
      <c r="Q1274" s="544"/>
    </row>
    <row r="1275" spans="1:17" x14ac:dyDescent="0.15">
      <c r="A1275" s="544"/>
      <c r="B1275" s="544"/>
      <c r="C1275" s="544"/>
      <c r="D1275" s="544"/>
      <c r="E1275" s="544"/>
      <c r="F1275" s="544"/>
      <c r="G1275" s="544"/>
      <c r="H1275" s="544"/>
      <c r="I1275" s="544"/>
      <c r="J1275" s="544"/>
      <c r="K1275" s="544"/>
      <c r="L1275" s="544"/>
      <c r="M1275" s="544"/>
      <c r="N1275" s="544"/>
      <c r="O1275" s="544"/>
      <c r="P1275" s="544"/>
      <c r="Q1275" s="544"/>
    </row>
    <row r="1276" spans="1:17" x14ac:dyDescent="0.15">
      <c r="A1276" s="544"/>
      <c r="B1276" s="544"/>
      <c r="C1276" s="544"/>
      <c r="D1276" s="544"/>
      <c r="E1276" s="544"/>
      <c r="F1276" s="544"/>
      <c r="G1276" s="544"/>
      <c r="H1276" s="544"/>
      <c r="I1276" s="544"/>
      <c r="J1276" s="544"/>
      <c r="K1276" s="544"/>
      <c r="L1276" s="544"/>
      <c r="M1276" s="544"/>
      <c r="N1276" s="544"/>
      <c r="O1276" s="544"/>
      <c r="P1276" s="544"/>
      <c r="Q1276" s="544"/>
    </row>
    <row r="1277" spans="1:17" x14ac:dyDescent="0.15">
      <c r="A1277" s="544"/>
      <c r="B1277" s="544"/>
      <c r="C1277" s="544"/>
      <c r="D1277" s="544"/>
      <c r="E1277" s="544"/>
      <c r="F1277" s="544"/>
      <c r="G1277" s="544"/>
      <c r="H1277" s="544"/>
      <c r="I1277" s="544"/>
      <c r="J1277" s="544"/>
      <c r="K1277" s="544"/>
      <c r="L1277" s="544"/>
      <c r="M1277" s="544"/>
      <c r="N1277" s="544"/>
      <c r="O1277" s="544"/>
      <c r="P1277" s="544"/>
      <c r="Q1277" s="544"/>
    </row>
    <row r="1278" spans="1:17" x14ac:dyDescent="0.15">
      <c r="A1278" s="544"/>
      <c r="B1278" s="544"/>
      <c r="C1278" s="544"/>
      <c r="D1278" s="544"/>
      <c r="E1278" s="544"/>
      <c r="F1278" s="544"/>
      <c r="G1278" s="544"/>
      <c r="H1278" s="544"/>
      <c r="I1278" s="544"/>
      <c r="J1278" s="544"/>
      <c r="K1278" s="544"/>
      <c r="L1278" s="544"/>
      <c r="M1278" s="544"/>
      <c r="N1278" s="544"/>
      <c r="O1278" s="544"/>
      <c r="P1278" s="544"/>
      <c r="Q1278" s="544"/>
    </row>
    <row r="1279" spans="1:17" x14ac:dyDescent="0.15">
      <c r="A1279" s="544"/>
      <c r="B1279" s="544"/>
      <c r="C1279" s="544"/>
      <c r="D1279" s="544"/>
      <c r="E1279" s="544"/>
      <c r="F1279" s="544"/>
      <c r="G1279" s="544"/>
      <c r="H1279" s="544"/>
      <c r="I1279" s="544"/>
      <c r="J1279" s="544"/>
      <c r="K1279" s="544"/>
      <c r="L1279" s="544"/>
      <c r="M1279" s="544"/>
      <c r="N1279" s="544"/>
      <c r="O1279" s="544"/>
      <c r="P1279" s="544"/>
      <c r="Q1279" s="544"/>
    </row>
    <row r="1280" spans="1:17" x14ac:dyDescent="0.15">
      <c r="A1280" s="544"/>
      <c r="B1280" s="544"/>
      <c r="C1280" s="544"/>
      <c r="D1280" s="544"/>
      <c r="E1280" s="544"/>
      <c r="F1280" s="544"/>
      <c r="G1280" s="544"/>
      <c r="H1280" s="544"/>
      <c r="I1280" s="544"/>
      <c r="J1280" s="544"/>
      <c r="K1280" s="544"/>
      <c r="L1280" s="544"/>
      <c r="M1280" s="544"/>
      <c r="N1280" s="544"/>
      <c r="O1280" s="544"/>
      <c r="P1280" s="544"/>
      <c r="Q1280" s="544"/>
    </row>
    <row r="1281" spans="1:17" x14ac:dyDescent="0.15">
      <c r="A1281" s="544"/>
      <c r="B1281" s="544"/>
      <c r="C1281" s="544"/>
      <c r="D1281" s="544"/>
      <c r="E1281" s="544"/>
      <c r="F1281" s="544"/>
      <c r="G1281" s="544"/>
      <c r="H1281" s="544"/>
      <c r="I1281" s="544"/>
      <c r="J1281" s="544"/>
      <c r="K1281" s="544"/>
      <c r="L1281" s="544"/>
      <c r="M1281" s="544"/>
      <c r="N1281" s="544"/>
      <c r="O1281" s="544"/>
      <c r="P1281" s="544"/>
      <c r="Q1281" s="544"/>
    </row>
    <row r="1282" spans="1:17" x14ac:dyDescent="0.15">
      <c r="A1282" s="544"/>
      <c r="B1282" s="544"/>
      <c r="C1282" s="544"/>
      <c r="D1282" s="544"/>
      <c r="E1282" s="544"/>
      <c r="F1282" s="544"/>
      <c r="G1282" s="544"/>
      <c r="H1282" s="544"/>
      <c r="I1282" s="544"/>
      <c r="J1282" s="544"/>
      <c r="K1282" s="544"/>
      <c r="L1282" s="544"/>
      <c r="M1282" s="544"/>
      <c r="N1282" s="544"/>
      <c r="O1282" s="544"/>
      <c r="P1282" s="544"/>
      <c r="Q1282" s="544"/>
    </row>
    <row r="1283" spans="1:17" x14ac:dyDescent="0.15">
      <c r="A1283" s="544"/>
      <c r="B1283" s="544"/>
      <c r="C1283" s="544"/>
      <c r="D1283" s="544"/>
      <c r="E1283" s="544"/>
      <c r="F1283" s="544"/>
      <c r="G1283" s="544"/>
      <c r="H1283" s="544"/>
      <c r="I1283" s="544"/>
      <c r="J1283" s="544"/>
      <c r="K1283" s="544"/>
      <c r="L1283" s="544"/>
      <c r="M1283" s="544"/>
      <c r="N1283" s="544"/>
      <c r="O1283" s="544"/>
      <c r="P1283" s="544"/>
      <c r="Q1283" s="544"/>
    </row>
    <row r="1284" spans="1:17" x14ac:dyDescent="0.15">
      <c r="A1284" s="544"/>
      <c r="B1284" s="544"/>
      <c r="C1284" s="544"/>
      <c r="D1284" s="544"/>
      <c r="E1284" s="544"/>
      <c r="F1284" s="544"/>
      <c r="G1284" s="544"/>
      <c r="H1284" s="544"/>
      <c r="I1284" s="544"/>
      <c r="J1284" s="544"/>
      <c r="K1284" s="544"/>
      <c r="L1284" s="544"/>
      <c r="M1284" s="544"/>
      <c r="N1284" s="544"/>
      <c r="O1284" s="544"/>
      <c r="P1284" s="544"/>
      <c r="Q1284" s="544"/>
    </row>
    <row r="1285" spans="1:17" x14ac:dyDescent="0.15">
      <c r="A1285" s="544"/>
      <c r="B1285" s="544"/>
      <c r="C1285" s="544"/>
      <c r="D1285" s="544"/>
      <c r="E1285" s="544"/>
      <c r="F1285" s="544"/>
      <c r="G1285" s="544"/>
      <c r="H1285" s="544"/>
      <c r="I1285" s="544"/>
      <c r="J1285" s="544"/>
      <c r="K1285" s="544"/>
      <c r="L1285" s="544"/>
      <c r="M1285" s="544"/>
      <c r="N1285" s="544"/>
      <c r="O1285" s="544"/>
      <c r="P1285" s="544"/>
      <c r="Q1285" s="544"/>
    </row>
    <row r="1286" spans="1:17" x14ac:dyDescent="0.15">
      <c r="A1286" s="544"/>
      <c r="B1286" s="544"/>
      <c r="C1286" s="544"/>
      <c r="D1286" s="544"/>
      <c r="E1286" s="544"/>
      <c r="F1286" s="544"/>
      <c r="G1286" s="544"/>
      <c r="H1286" s="544"/>
      <c r="I1286" s="544"/>
      <c r="J1286" s="544"/>
      <c r="K1286" s="544"/>
      <c r="L1286" s="544"/>
      <c r="M1286" s="544"/>
      <c r="N1286" s="544"/>
      <c r="O1286" s="544"/>
      <c r="P1286" s="544"/>
      <c r="Q1286" s="544"/>
    </row>
    <row r="1287" spans="1:17" x14ac:dyDescent="0.15">
      <c r="A1287" s="544"/>
      <c r="B1287" s="544"/>
      <c r="C1287" s="544"/>
      <c r="D1287" s="544"/>
      <c r="E1287" s="544"/>
      <c r="F1287" s="544"/>
      <c r="G1287" s="544"/>
      <c r="H1287" s="544"/>
      <c r="I1287" s="544"/>
      <c r="J1287" s="544"/>
      <c r="K1287" s="544"/>
      <c r="L1287" s="544"/>
      <c r="M1287" s="544"/>
      <c r="N1287" s="544"/>
      <c r="O1287" s="544"/>
      <c r="P1287" s="544"/>
      <c r="Q1287" s="544"/>
    </row>
    <row r="1288" spans="1:17" x14ac:dyDescent="0.15">
      <c r="A1288" s="544"/>
      <c r="B1288" s="544"/>
      <c r="C1288" s="544"/>
      <c r="D1288" s="544"/>
      <c r="E1288" s="544"/>
      <c r="F1288" s="544"/>
      <c r="G1288" s="544"/>
      <c r="H1288" s="544"/>
      <c r="I1288" s="544"/>
      <c r="J1288" s="544"/>
      <c r="K1288" s="544"/>
      <c r="L1288" s="544"/>
      <c r="M1288" s="544"/>
      <c r="N1288" s="544"/>
      <c r="O1288" s="544"/>
      <c r="P1288" s="544"/>
      <c r="Q1288" s="544"/>
    </row>
    <row r="1289" spans="1:17" x14ac:dyDescent="0.15">
      <c r="A1289" s="544"/>
      <c r="B1289" s="544"/>
      <c r="C1289" s="544"/>
      <c r="D1289" s="544"/>
      <c r="E1289" s="544"/>
      <c r="F1289" s="544"/>
      <c r="G1289" s="544"/>
      <c r="H1289" s="544"/>
      <c r="I1289" s="544"/>
      <c r="J1289" s="544"/>
      <c r="K1289" s="544"/>
      <c r="L1289" s="544"/>
      <c r="M1289" s="544"/>
      <c r="N1289" s="544"/>
      <c r="O1289" s="544"/>
      <c r="P1289" s="544"/>
      <c r="Q1289" s="544"/>
    </row>
    <row r="1290" spans="1:17" x14ac:dyDescent="0.15">
      <c r="A1290" s="544"/>
      <c r="B1290" s="544"/>
      <c r="C1290" s="544"/>
      <c r="D1290" s="544"/>
      <c r="E1290" s="544"/>
      <c r="F1290" s="544"/>
      <c r="G1290" s="544"/>
      <c r="H1290" s="544"/>
      <c r="I1290" s="544"/>
      <c r="J1290" s="544"/>
      <c r="K1290" s="544"/>
      <c r="L1290" s="544"/>
      <c r="M1290" s="544"/>
      <c r="N1290" s="544"/>
      <c r="O1290" s="544"/>
      <c r="P1290" s="544"/>
      <c r="Q1290" s="544"/>
    </row>
    <row r="1291" spans="1:17" x14ac:dyDescent="0.15">
      <c r="A1291" s="544"/>
      <c r="B1291" s="544"/>
      <c r="C1291" s="544"/>
      <c r="D1291" s="544"/>
      <c r="E1291" s="544"/>
      <c r="F1291" s="544"/>
      <c r="G1291" s="544"/>
      <c r="H1291" s="544"/>
      <c r="I1291" s="544"/>
      <c r="J1291" s="544"/>
      <c r="K1291" s="544"/>
      <c r="L1291" s="544"/>
      <c r="M1291" s="544"/>
      <c r="N1291" s="544"/>
      <c r="O1291" s="544"/>
      <c r="P1291" s="544"/>
      <c r="Q1291" s="544"/>
    </row>
    <row r="1292" spans="1:17" x14ac:dyDescent="0.15">
      <c r="A1292" s="544"/>
      <c r="B1292" s="544"/>
      <c r="C1292" s="544"/>
      <c r="D1292" s="544"/>
      <c r="E1292" s="544"/>
      <c r="F1292" s="544"/>
      <c r="G1292" s="544"/>
      <c r="H1292" s="544"/>
      <c r="I1292" s="544"/>
      <c r="J1292" s="544"/>
      <c r="K1292" s="544"/>
      <c r="L1292" s="544"/>
      <c r="M1292" s="544"/>
      <c r="N1292" s="544"/>
      <c r="O1292" s="544"/>
      <c r="P1292" s="544"/>
      <c r="Q1292" s="544"/>
    </row>
    <row r="1293" spans="1:17" x14ac:dyDescent="0.15">
      <c r="A1293" s="544"/>
      <c r="B1293" s="544"/>
      <c r="C1293" s="544"/>
      <c r="D1293" s="544"/>
      <c r="E1293" s="544"/>
      <c r="F1293" s="544"/>
      <c r="G1293" s="544"/>
      <c r="H1293" s="544"/>
      <c r="I1293" s="544"/>
      <c r="J1293" s="544"/>
      <c r="K1293" s="544"/>
      <c r="L1293" s="544"/>
      <c r="M1293" s="544"/>
      <c r="N1293" s="544"/>
      <c r="O1293" s="544"/>
      <c r="P1293" s="544"/>
      <c r="Q1293" s="544"/>
    </row>
    <row r="1294" spans="1:17" x14ac:dyDescent="0.15">
      <c r="A1294" s="544"/>
      <c r="B1294" s="544"/>
      <c r="C1294" s="544"/>
      <c r="D1294" s="544"/>
      <c r="E1294" s="544"/>
      <c r="F1294" s="544"/>
      <c r="G1294" s="544"/>
      <c r="H1294" s="544"/>
      <c r="I1294" s="544"/>
      <c r="J1294" s="544"/>
      <c r="K1294" s="544"/>
      <c r="L1294" s="544"/>
      <c r="M1294" s="544"/>
      <c r="N1294" s="544"/>
      <c r="O1294" s="544"/>
      <c r="P1294" s="544"/>
      <c r="Q1294" s="544"/>
    </row>
    <row r="1295" spans="1:17" x14ac:dyDescent="0.15">
      <c r="A1295" s="544"/>
      <c r="B1295" s="544"/>
      <c r="C1295" s="544"/>
      <c r="D1295" s="544"/>
      <c r="E1295" s="544"/>
      <c r="F1295" s="544"/>
      <c r="G1295" s="544"/>
      <c r="H1295" s="544"/>
      <c r="I1295" s="544"/>
      <c r="J1295" s="544"/>
      <c r="K1295" s="544"/>
      <c r="L1295" s="544"/>
      <c r="M1295" s="544"/>
      <c r="N1295" s="544"/>
      <c r="O1295" s="544"/>
      <c r="P1295" s="544"/>
      <c r="Q1295" s="544"/>
    </row>
    <row r="1296" spans="1:17" x14ac:dyDescent="0.15">
      <c r="A1296" s="544"/>
      <c r="B1296" s="544"/>
      <c r="C1296" s="544"/>
      <c r="D1296" s="544"/>
      <c r="E1296" s="544"/>
      <c r="F1296" s="544"/>
      <c r="G1296" s="544"/>
      <c r="H1296" s="544"/>
      <c r="I1296" s="544"/>
      <c r="J1296" s="544"/>
      <c r="K1296" s="544"/>
      <c r="L1296" s="544"/>
      <c r="M1296" s="544"/>
      <c r="N1296" s="544"/>
      <c r="O1296" s="544"/>
      <c r="P1296" s="544"/>
      <c r="Q1296" s="544"/>
    </row>
    <row r="1297" spans="1:17" x14ac:dyDescent="0.15">
      <c r="A1297" s="544"/>
      <c r="B1297" s="544"/>
      <c r="C1297" s="544"/>
      <c r="D1297" s="544"/>
      <c r="E1297" s="544"/>
      <c r="F1297" s="544"/>
      <c r="G1297" s="544"/>
      <c r="H1297" s="544"/>
      <c r="I1297" s="544"/>
      <c r="J1297" s="544"/>
      <c r="K1297" s="544"/>
      <c r="L1297" s="544"/>
      <c r="M1297" s="544"/>
      <c r="N1297" s="544"/>
      <c r="O1297" s="544"/>
      <c r="P1297" s="544"/>
      <c r="Q1297" s="544"/>
    </row>
    <row r="1298" spans="1:17" x14ac:dyDescent="0.15">
      <c r="A1298" s="544"/>
      <c r="B1298" s="544"/>
      <c r="C1298" s="544"/>
      <c r="D1298" s="544"/>
      <c r="E1298" s="544"/>
      <c r="F1298" s="544"/>
      <c r="G1298" s="544"/>
      <c r="H1298" s="544"/>
      <c r="I1298" s="544"/>
      <c r="J1298" s="544"/>
      <c r="K1298" s="544"/>
      <c r="L1298" s="544"/>
      <c r="M1298" s="544"/>
      <c r="N1298" s="544"/>
      <c r="O1298" s="544"/>
      <c r="P1298" s="544"/>
      <c r="Q1298" s="544"/>
    </row>
    <row r="1299" spans="1:17" x14ac:dyDescent="0.15">
      <c r="A1299" s="544"/>
      <c r="B1299" s="544"/>
      <c r="C1299" s="544"/>
      <c r="D1299" s="544"/>
      <c r="E1299" s="544"/>
      <c r="F1299" s="544"/>
      <c r="G1299" s="544"/>
      <c r="H1299" s="544"/>
      <c r="I1299" s="544"/>
      <c r="J1299" s="544"/>
      <c r="K1299" s="544"/>
      <c r="L1299" s="544"/>
      <c r="M1299" s="544"/>
      <c r="N1299" s="544"/>
      <c r="O1299" s="544"/>
      <c r="P1299" s="544"/>
      <c r="Q1299" s="544"/>
    </row>
    <row r="1300" spans="1:17" x14ac:dyDescent="0.15">
      <c r="A1300" s="544"/>
      <c r="B1300" s="544"/>
      <c r="C1300" s="544"/>
      <c r="D1300" s="544"/>
      <c r="E1300" s="544"/>
      <c r="F1300" s="544"/>
      <c r="G1300" s="544"/>
      <c r="H1300" s="544"/>
      <c r="I1300" s="544"/>
      <c r="J1300" s="544"/>
      <c r="K1300" s="544"/>
      <c r="L1300" s="544"/>
      <c r="M1300" s="544"/>
      <c r="N1300" s="544"/>
      <c r="O1300" s="544"/>
      <c r="P1300" s="544"/>
      <c r="Q1300" s="544"/>
    </row>
    <row r="1301" spans="1:17" x14ac:dyDescent="0.15">
      <c r="A1301" s="544"/>
      <c r="B1301" s="544"/>
      <c r="C1301" s="544"/>
      <c r="D1301" s="544"/>
      <c r="E1301" s="544"/>
      <c r="F1301" s="544"/>
      <c r="G1301" s="544"/>
      <c r="H1301" s="544"/>
      <c r="I1301" s="544"/>
      <c r="J1301" s="544"/>
      <c r="K1301" s="544"/>
      <c r="L1301" s="544"/>
      <c r="M1301" s="544"/>
      <c r="N1301" s="544"/>
      <c r="O1301" s="544"/>
      <c r="P1301" s="544"/>
      <c r="Q1301" s="544"/>
    </row>
    <row r="1302" spans="1:17" x14ac:dyDescent="0.15">
      <c r="A1302" s="544"/>
      <c r="B1302" s="544"/>
      <c r="C1302" s="544"/>
      <c r="D1302" s="544"/>
      <c r="E1302" s="544"/>
      <c r="F1302" s="544"/>
      <c r="G1302" s="544"/>
      <c r="H1302" s="544"/>
      <c r="I1302" s="544"/>
      <c r="J1302" s="544"/>
      <c r="K1302" s="544"/>
      <c r="L1302" s="544"/>
      <c r="M1302" s="544"/>
      <c r="N1302" s="544"/>
      <c r="O1302" s="544"/>
      <c r="P1302" s="544"/>
      <c r="Q1302" s="544"/>
    </row>
    <row r="1303" spans="1:17" x14ac:dyDescent="0.15">
      <c r="A1303" s="544"/>
      <c r="B1303" s="544"/>
      <c r="C1303" s="544"/>
      <c r="D1303" s="544"/>
      <c r="E1303" s="544"/>
      <c r="F1303" s="544"/>
      <c r="G1303" s="544"/>
      <c r="H1303" s="544"/>
      <c r="I1303" s="544"/>
      <c r="J1303" s="544"/>
      <c r="K1303" s="544"/>
      <c r="L1303" s="544"/>
      <c r="M1303" s="544"/>
      <c r="N1303" s="544"/>
      <c r="O1303" s="544"/>
      <c r="P1303" s="544"/>
      <c r="Q1303" s="544"/>
    </row>
    <row r="1304" spans="1:17" x14ac:dyDescent="0.15">
      <c r="A1304" s="544"/>
      <c r="B1304" s="544"/>
      <c r="C1304" s="544"/>
      <c r="D1304" s="544"/>
      <c r="E1304" s="544"/>
      <c r="F1304" s="544"/>
      <c r="G1304" s="544"/>
      <c r="H1304" s="544"/>
      <c r="I1304" s="544"/>
      <c r="J1304" s="544"/>
      <c r="K1304" s="544"/>
      <c r="L1304" s="544"/>
      <c r="M1304" s="544"/>
      <c r="N1304" s="544"/>
      <c r="O1304" s="544"/>
      <c r="P1304" s="544"/>
      <c r="Q1304" s="544"/>
    </row>
    <row r="1305" spans="1:17" x14ac:dyDescent="0.15">
      <c r="A1305" s="544"/>
      <c r="B1305" s="544"/>
      <c r="C1305" s="544"/>
      <c r="D1305" s="544"/>
      <c r="E1305" s="544"/>
      <c r="F1305" s="544"/>
      <c r="G1305" s="544"/>
      <c r="H1305" s="544"/>
      <c r="I1305" s="544"/>
      <c r="J1305" s="544"/>
      <c r="K1305" s="544"/>
      <c r="L1305" s="544"/>
      <c r="M1305" s="544"/>
      <c r="N1305" s="544"/>
      <c r="O1305" s="544"/>
      <c r="P1305" s="544"/>
      <c r="Q1305" s="544"/>
    </row>
    <row r="1306" spans="1:17" x14ac:dyDescent="0.15">
      <c r="A1306" s="544"/>
      <c r="B1306" s="544"/>
      <c r="C1306" s="544"/>
      <c r="D1306" s="544"/>
      <c r="E1306" s="544"/>
      <c r="F1306" s="544"/>
      <c r="G1306" s="544"/>
      <c r="H1306" s="544"/>
      <c r="I1306" s="544"/>
      <c r="J1306" s="544"/>
      <c r="K1306" s="544"/>
      <c r="L1306" s="544"/>
      <c r="M1306" s="544"/>
      <c r="N1306" s="544"/>
      <c r="O1306" s="544"/>
      <c r="P1306" s="544"/>
      <c r="Q1306" s="544"/>
    </row>
    <row r="1307" spans="1:17" x14ac:dyDescent="0.15">
      <c r="A1307" s="544"/>
      <c r="B1307" s="544"/>
      <c r="C1307" s="544"/>
      <c r="D1307" s="544"/>
      <c r="E1307" s="544"/>
      <c r="F1307" s="544"/>
      <c r="G1307" s="544"/>
      <c r="H1307" s="544"/>
      <c r="I1307" s="544"/>
      <c r="J1307" s="544"/>
      <c r="K1307" s="544"/>
      <c r="L1307" s="544"/>
      <c r="M1307" s="544"/>
      <c r="N1307" s="544"/>
      <c r="O1307" s="544"/>
      <c r="P1307" s="544"/>
      <c r="Q1307" s="544"/>
    </row>
    <row r="1308" spans="1:17" x14ac:dyDescent="0.15">
      <c r="A1308" s="544"/>
      <c r="B1308" s="544"/>
      <c r="C1308" s="544"/>
      <c r="D1308" s="544"/>
      <c r="E1308" s="544"/>
      <c r="F1308" s="544"/>
      <c r="G1308" s="544"/>
      <c r="H1308" s="544"/>
      <c r="I1308" s="544"/>
      <c r="J1308" s="544"/>
      <c r="K1308" s="544"/>
      <c r="L1308" s="544"/>
      <c r="M1308" s="544"/>
      <c r="N1308" s="544"/>
      <c r="O1308" s="544"/>
      <c r="P1308" s="544"/>
      <c r="Q1308" s="544"/>
    </row>
    <row r="1309" spans="1:17" x14ac:dyDescent="0.15">
      <c r="A1309" s="544"/>
      <c r="B1309" s="544"/>
      <c r="C1309" s="544"/>
      <c r="D1309" s="544"/>
      <c r="E1309" s="544"/>
      <c r="F1309" s="544"/>
      <c r="G1309" s="544"/>
      <c r="H1309" s="544"/>
      <c r="I1309" s="544"/>
      <c r="J1309" s="544"/>
      <c r="K1309" s="544"/>
      <c r="L1309" s="544"/>
      <c r="M1309" s="544"/>
      <c r="N1309" s="544"/>
      <c r="O1309" s="544"/>
      <c r="P1309" s="544"/>
      <c r="Q1309" s="544"/>
    </row>
    <row r="1310" spans="1:17" x14ac:dyDescent="0.15">
      <c r="A1310" s="544"/>
      <c r="B1310" s="544"/>
      <c r="C1310" s="544"/>
      <c r="D1310" s="544"/>
      <c r="E1310" s="544"/>
      <c r="F1310" s="544"/>
      <c r="G1310" s="544"/>
      <c r="H1310" s="544"/>
      <c r="I1310" s="544"/>
      <c r="J1310" s="544"/>
      <c r="K1310" s="544"/>
      <c r="L1310" s="544"/>
      <c r="M1310" s="544"/>
      <c r="N1310" s="544"/>
      <c r="O1310" s="544"/>
      <c r="P1310" s="544"/>
      <c r="Q1310" s="544"/>
    </row>
    <row r="1311" spans="1:17" x14ac:dyDescent="0.15">
      <c r="A1311" s="544"/>
      <c r="B1311" s="544"/>
      <c r="C1311" s="544"/>
      <c r="D1311" s="544"/>
      <c r="E1311" s="544"/>
      <c r="F1311" s="544"/>
      <c r="G1311" s="544"/>
      <c r="H1311" s="544"/>
      <c r="I1311" s="544"/>
      <c r="J1311" s="544"/>
      <c r="K1311" s="544"/>
      <c r="L1311" s="544"/>
      <c r="M1311" s="544"/>
      <c r="N1311" s="544"/>
      <c r="O1311" s="544"/>
      <c r="P1311" s="544"/>
      <c r="Q1311" s="544"/>
    </row>
    <row r="1312" spans="1:17" x14ac:dyDescent="0.15">
      <c r="A1312" s="544"/>
      <c r="B1312" s="544"/>
      <c r="C1312" s="544"/>
      <c r="D1312" s="544"/>
      <c r="E1312" s="544"/>
      <c r="F1312" s="544"/>
      <c r="G1312" s="544"/>
      <c r="H1312" s="544"/>
      <c r="I1312" s="544"/>
      <c r="J1312" s="544"/>
      <c r="K1312" s="544"/>
      <c r="L1312" s="544"/>
      <c r="M1312" s="544"/>
      <c r="N1312" s="544"/>
      <c r="O1312" s="544"/>
      <c r="P1312" s="544"/>
      <c r="Q1312" s="544"/>
    </row>
    <row r="1313" spans="1:17" x14ac:dyDescent="0.15">
      <c r="A1313" s="544"/>
      <c r="B1313" s="544"/>
      <c r="C1313" s="544"/>
      <c r="D1313" s="544"/>
      <c r="E1313" s="544"/>
      <c r="F1313" s="544"/>
      <c r="G1313" s="544"/>
      <c r="H1313" s="544"/>
      <c r="I1313" s="544"/>
      <c r="J1313" s="544"/>
      <c r="K1313" s="544"/>
      <c r="L1313" s="544"/>
      <c r="M1313" s="544"/>
      <c r="N1313" s="544"/>
      <c r="O1313" s="544"/>
      <c r="P1313" s="544"/>
      <c r="Q1313" s="544"/>
    </row>
    <row r="1314" spans="1:17" x14ac:dyDescent="0.15">
      <c r="A1314" s="544"/>
      <c r="B1314" s="544"/>
      <c r="C1314" s="544"/>
      <c r="D1314" s="544"/>
      <c r="E1314" s="544"/>
      <c r="F1314" s="544"/>
      <c r="G1314" s="544"/>
      <c r="H1314" s="544"/>
      <c r="I1314" s="544"/>
      <c r="J1314" s="544"/>
      <c r="K1314" s="544"/>
      <c r="L1314" s="544"/>
      <c r="M1314" s="544"/>
      <c r="N1314" s="544"/>
      <c r="O1314" s="544"/>
      <c r="P1314" s="544"/>
      <c r="Q1314" s="544"/>
    </row>
    <row r="1315" spans="1:17" x14ac:dyDescent="0.15">
      <c r="A1315" s="544"/>
      <c r="B1315" s="544"/>
      <c r="C1315" s="544"/>
      <c r="D1315" s="544"/>
      <c r="E1315" s="544"/>
      <c r="F1315" s="544"/>
      <c r="G1315" s="544"/>
      <c r="H1315" s="544"/>
      <c r="I1315" s="544"/>
      <c r="J1315" s="544"/>
      <c r="K1315" s="544"/>
      <c r="L1315" s="544"/>
      <c r="M1315" s="544"/>
      <c r="N1315" s="544"/>
      <c r="O1315" s="544"/>
      <c r="P1315" s="544"/>
      <c r="Q1315" s="544"/>
    </row>
    <row r="1316" spans="1:17" x14ac:dyDescent="0.15">
      <c r="A1316" s="544"/>
      <c r="B1316" s="544"/>
      <c r="C1316" s="544"/>
      <c r="D1316" s="544"/>
      <c r="E1316" s="544"/>
      <c r="F1316" s="544"/>
      <c r="G1316" s="544"/>
      <c r="H1316" s="544"/>
      <c r="I1316" s="544"/>
      <c r="J1316" s="544"/>
      <c r="K1316" s="544"/>
      <c r="L1316" s="544"/>
      <c r="M1316" s="544"/>
      <c r="N1316" s="544"/>
      <c r="O1316" s="544"/>
      <c r="P1316" s="544"/>
      <c r="Q1316" s="544"/>
    </row>
    <row r="1317" spans="1:17" x14ac:dyDescent="0.15">
      <c r="A1317" s="544"/>
      <c r="B1317" s="544"/>
      <c r="C1317" s="544"/>
      <c r="D1317" s="544"/>
      <c r="E1317" s="544"/>
      <c r="F1317" s="544"/>
      <c r="G1317" s="544"/>
      <c r="H1317" s="544"/>
      <c r="I1317" s="544"/>
      <c r="J1317" s="544"/>
      <c r="K1317" s="544"/>
      <c r="L1317" s="544"/>
      <c r="M1317" s="544"/>
      <c r="N1317" s="544"/>
      <c r="O1317" s="544"/>
      <c r="P1317" s="544"/>
      <c r="Q1317" s="544"/>
    </row>
    <row r="1318" spans="1:17" x14ac:dyDescent="0.15">
      <c r="A1318" s="544"/>
      <c r="B1318" s="544"/>
      <c r="C1318" s="544"/>
      <c r="D1318" s="544"/>
      <c r="E1318" s="544"/>
      <c r="F1318" s="544"/>
      <c r="G1318" s="544"/>
      <c r="H1318" s="544"/>
      <c r="I1318" s="544"/>
      <c r="J1318" s="544"/>
      <c r="K1318" s="544"/>
      <c r="L1318" s="544"/>
      <c r="M1318" s="544"/>
      <c r="N1318" s="544"/>
      <c r="O1318" s="544"/>
      <c r="P1318" s="544"/>
      <c r="Q1318" s="544"/>
    </row>
    <row r="1319" spans="1:17" x14ac:dyDescent="0.15">
      <c r="A1319" s="544"/>
      <c r="B1319" s="544"/>
      <c r="C1319" s="544"/>
      <c r="D1319" s="544"/>
      <c r="E1319" s="544"/>
      <c r="F1319" s="544"/>
      <c r="G1319" s="544"/>
      <c r="H1319" s="544"/>
      <c r="I1319" s="544"/>
      <c r="J1319" s="544"/>
      <c r="K1319" s="544"/>
      <c r="L1319" s="544"/>
      <c r="M1319" s="544"/>
      <c r="N1319" s="544"/>
      <c r="O1319" s="544"/>
      <c r="P1319" s="544"/>
      <c r="Q1319" s="544"/>
    </row>
    <row r="1320" spans="1:17" x14ac:dyDescent="0.15">
      <c r="A1320" s="544"/>
      <c r="B1320" s="544"/>
      <c r="C1320" s="544"/>
      <c r="D1320" s="544"/>
      <c r="E1320" s="544"/>
      <c r="F1320" s="544"/>
      <c r="G1320" s="544"/>
      <c r="H1320" s="544"/>
      <c r="I1320" s="544"/>
      <c r="J1320" s="544"/>
      <c r="K1320" s="544"/>
      <c r="L1320" s="544"/>
      <c r="M1320" s="544"/>
      <c r="N1320" s="544"/>
      <c r="O1320" s="544"/>
      <c r="P1320" s="544"/>
      <c r="Q1320" s="544"/>
    </row>
    <row r="1321" spans="1:17" x14ac:dyDescent="0.15">
      <c r="A1321" s="544"/>
      <c r="B1321" s="544"/>
      <c r="C1321" s="544"/>
      <c r="D1321" s="544"/>
      <c r="E1321" s="544"/>
      <c r="F1321" s="544"/>
      <c r="G1321" s="544"/>
      <c r="H1321" s="544"/>
      <c r="I1321" s="544"/>
      <c r="J1321" s="544"/>
      <c r="K1321" s="544"/>
      <c r="L1321" s="544"/>
      <c r="M1321" s="544"/>
      <c r="N1321" s="544"/>
      <c r="O1321" s="544"/>
      <c r="P1321" s="544"/>
      <c r="Q1321" s="544"/>
    </row>
    <row r="1322" spans="1:17" x14ac:dyDescent="0.15">
      <c r="A1322" s="544"/>
      <c r="B1322" s="544"/>
      <c r="C1322" s="544"/>
      <c r="D1322" s="544"/>
      <c r="E1322" s="544"/>
      <c r="F1322" s="544"/>
      <c r="G1322" s="544"/>
      <c r="H1322" s="544"/>
      <c r="I1322" s="544"/>
      <c r="J1322" s="544"/>
      <c r="K1322" s="544"/>
      <c r="L1322" s="544"/>
      <c r="M1322" s="544"/>
      <c r="N1322" s="544"/>
      <c r="O1322" s="544"/>
      <c r="P1322" s="544"/>
      <c r="Q1322" s="544"/>
    </row>
    <row r="1323" spans="1:17" x14ac:dyDescent="0.15">
      <c r="A1323" s="544"/>
      <c r="B1323" s="544"/>
      <c r="C1323" s="544"/>
      <c r="D1323" s="544"/>
      <c r="E1323" s="544"/>
      <c r="F1323" s="544"/>
      <c r="G1323" s="544"/>
      <c r="H1323" s="544"/>
      <c r="I1323" s="544"/>
      <c r="J1323" s="544"/>
      <c r="K1323" s="544"/>
      <c r="L1323" s="544"/>
      <c r="M1323" s="544"/>
      <c r="N1323" s="544"/>
      <c r="O1323" s="544"/>
      <c r="P1323" s="544"/>
      <c r="Q1323" s="544"/>
    </row>
    <row r="1324" spans="1:17" x14ac:dyDescent="0.15">
      <c r="A1324" s="544"/>
      <c r="B1324" s="544"/>
      <c r="C1324" s="544"/>
      <c r="D1324" s="544"/>
      <c r="E1324" s="544"/>
      <c r="F1324" s="544"/>
      <c r="G1324" s="544"/>
      <c r="H1324" s="544"/>
      <c r="I1324" s="544"/>
      <c r="J1324" s="544"/>
      <c r="K1324" s="544"/>
      <c r="L1324" s="544"/>
      <c r="M1324" s="544"/>
      <c r="N1324" s="544"/>
      <c r="O1324" s="544"/>
      <c r="P1324" s="544"/>
      <c r="Q1324" s="544"/>
    </row>
    <row r="1325" spans="1:17" x14ac:dyDescent="0.15">
      <c r="A1325" s="544"/>
      <c r="B1325" s="544"/>
      <c r="C1325" s="544"/>
      <c r="D1325" s="544"/>
      <c r="E1325" s="544"/>
      <c r="F1325" s="544"/>
      <c r="G1325" s="544"/>
      <c r="H1325" s="544"/>
      <c r="I1325" s="544"/>
      <c r="J1325" s="544"/>
      <c r="K1325" s="544"/>
      <c r="L1325" s="544"/>
      <c r="M1325" s="544"/>
      <c r="N1325" s="544"/>
      <c r="O1325" s="544"/>
      <c r="P1325" s="544"/>
      <c r="Q1325" s="544"/>
    </row>
    <row r="1326" spans="1:17" x14ac:dyDescent="0.15">
      <c r="A1326" s="544"/>
      <c r="B1326" s="544"/>
      <c r="C1326" s="544"/>
      <c r="D1326" s="544"/>
      <c r="E1326" s="544"/>
      <c r="F1326" s="544"/>
      <c r="G1326" s="544"/>
      <c r="H1326" s="544"/>
      <c r="I1326" s="544"/>
      <c r="J1326" s="544"/>
      <c r="K1326" s="544"/>
      <c r="L1326" s="544"/>
      <c r="M1326" s="544"/>
      <c r="N1326" s="544"/>
      <c r="O1326" s="544"/>
      <c r="P1326" s="544"/>
      <c r="Q1326" s="544"/>
    </row>
    <row r="1327" spans="1:17" x14ac:dyDescent="0.15">
      <c r="A1327" s="544"/>
      <c r="B1327" s="544"/>
      <c r="C1327" s="544"/>
      <c r="D1327" s="544"/>
      <c r="E1327" s="544"/>
      <c r="F1327" s="544"/>
      <c r="G1327" s="544"/>
      <c r="H1327" s="544"/>
      <c r="I1327" s="544"/>
      <c r="J1327" s="544"/>
      <c r="K1327" s="544"/>
      <c r="L1327" s="544"/>
      <c r="M1327" s="544"/>
      <c r="N1327" s="544"/>
      <c r="O1327" s="544"/>
      <c r="P1327" s="544"/>
      <c r="Q1327" s="544"/>
    </row>
    <row r="1328" spans="1:17" x14ac:dyDescent="0.15">
      <c r="A1328" s="544"/>
      <c r="B1328" s="544"/>
      <c r="C1328" s="544"/>
      <c r="D1328" s="544"/>
      <c r="E1328" s="544"/>
      <c r="F1328" s="544"/>
      <c r="G1328" s="544"/>
      <c r="H1328" s="544"/>
      <c r="I1328" s="544"/>
      <c r="J1328" s="544"/>
      <c r="K1328" s="544"/>
      <c r="L1328" s="544"/>
      <c r="M1328" s="544"/>
      <c r="N1328" s="544"/>
      <c r="O1328" s="544"/>
      <c r="P1328" s="544"/>
      <c r="Q1328" s="544"/>
    </row>
    <row r="1329" spans="1:17" x14ac:dyDescent="0.15">
      <c r="A1329" s="544"/>
      <c r="B1329" s="544"/>
      <c r="C1329" s="544"/>
      <c r="D1329" s="544"/>
      <c r="E1329" s="544"/>
      <c r="F1329" s="544"/>
      <c r="G1329" s="544"/>
      <c r="H1329" s="544"/>
      <c r="I1329" s="544"/>
      <c r="J1329" s="544"/>
      <c r="K1329" s="544"/>
      <c r="L1329" s="544"/>
      <c r="M1329" s="544"/>
      <c r="N1329" s="544"/>
      <c r="O1329" s="544"/>
      <c r="P1329" s="544"/>
      <c r="Q1329" s="544"/>
    </row>
    <row r="1330" spans="1:17" x14ac:dyDescent="0.15">
      <c r="A1330" s="544"/>
      <c r="B1330" s="544"/>
      <c r="C1330" s="544"/>
      <c r="D1330" s="544"/>
      <c r="E1330" s="544"/>
      <c r="F1330" s="544"/>
      <c r="G1330" s="544"/>
      <c r="H1330" s="544"/>
      <c r="I1330" s="544"/>
      <c r="J1330" s="544"/>
      <c r="K1330" s="544"/>
      <c r="L1330" s="544"/>
      <c r="M1330" s="544"/>
      <c r="N1330" s="544"/>
      <c r="O1330" s="544"/>
      <c r="P1330" s="544"/>
      <c r="Q1330" s="544"/>
    </row>
    <row r="1331" spans="1:17" x14ac:dyDescent="0.15">
      <c r="A1331" s="544"/>
      <c r="B1331" s="544"/>
      <c r="C1331" s="544"/>
      <c r="D1331" s="544"/>
      <c r="E1331" s="544"/>
      <c r="F1331" s="544"/>
      <c r="G1331" s="544"/>
      <c r="H1331" s="544"/>
      <c r="I1331" s="544"/>
      <c r="J1331" s="544"/>
      <c r="K1331" s="544"/>
      <c r="L1331" s="544"/>
      <c r="M1331" s="544"/>
      <c r="N1331" s="544"/>
      <c r="O1331" s="544"/>
      <c r="P1331" s="544"/>
      <c r="Q1331" s="544"/>
    </row>
    <row r="1332" spans="1:17" x14ac:dyDescent="0.15">
      <c r="A1332" s="544"/>
      <c r="B1332" s="544"/>
      <c r="C1332" s="544"/>
      <c r="D1332" s="544"/>
      <c r="E1332" s="544"/>
      <c r="F1332" s="544"/>
      <c r="G1332" s="544"/>
      <c r="H1332" s="544"/>
      <c r="I1332" s="544"/>
      <c r="J1332" s="544"/>
      <c r="K1332" s="544"/>
      <c r="L1332" s="544"/>
      <c r="M1332" s="544"/>
      <c r="N1332" s="544"/>
      <c r="O1332" s="544"/>
      <c r="P1332" s="544"/>
      <c r="Q1332" s="544"/>
    </row>
    <row r="1333" spans="1:17" x14ac:dyDescent="0.15">
      <c r="A1333" s="544"/>
      <c r="B1333" s="544"/>
      <c r="C1333" s="544"/>
      <c r="D1333" s="544"/>
      <c r="E1333" s="544"/>
      <c r="F1333" s="544"/>
      <c r="G1333" s="544"/>
      <c r="H1333" s="544"/>
      <c r="I1333" s="544"/>
      <c r="J1333" s="544"/>
      <c r="K1333" s="544"/>
      <c r="L1333" s="544"/>
      <c r="M1333" s="544"/>
      <c r="N1333" s="544"/>
      <c r="O1333" s="544"/>
      <c r="P1333" s="544"/>
      <c r="Q1333" s="544"/>
    </row>
    <row r="1334" spans="1:17" x14ac:dyDescent="0.15">
      <c r="A1334" s="544"/>
      <c r="B1334" s="544"/>
      <c r="C1334" s="544"/>
      <c r="D1334" s="544"/>
      <c r="E1334" s="544"/>
      <c r="F1334" s="544"/>
      <c r="G1334" s="544"/>
      <c r="H1334" s="544"/>
      <c r="I1334" s="544"/>
      <c r="J1334" s="544"/>
      <c r="K1334" s="544"/>
      <c r="L1334" s="544"/>
      <c r="M1334" s="544"/>
      <c r="N1334" s="544"/>
      <c r="O1334" s="544"/>
      <c r="P1334" s="544"/>
      <c r="Q1334" s="544"/>
    </row>
    <row r="1335" spans="1:17" x14ac:dyDescent="0.15">
      <c r="A1335" s="544"/>
      <c r="B1335" s="544"/>
      <c r="C1335" s="544"/>
      <c r="D1335" s="544"/>
      <c r="E1335" s="544"/>
      <c r="F1335" s="544"/>
      <c r="G1335" s="544"/>
      <c r="H1335" s="544"/>
      <c r="I1335" s="544"/>
      <c r="J1335" s="544"/>
      <c r="K1335" s="544"/>
      <c r="L1335" s="544"/>
      <c r="M1335" s="544"/>
      <c r="N1335" s="544"/>
      <c r="O1335" s="544"/>
      <c r="P1335" s="544"/>
      <c r="Q1335" s="544"/>
    </row>
    <row r="1336" spans="1:17" x14ac:dyDescent="0.15">
      <c r="A1336" s="544"/>
      <c r="B1336" s="544"/>
      <c r="C1336" s="544"/>
      <c r="D1336" s="544"/>
      <c r="E1336" s="544"/>
      <c r="F1336" s="544"/>
      <c r="G1336" s="544"/>
      <c r="H1336" s="544"/>
      <c r="I1336" s="544"/>
      <c r="J1336" s="544"/>
      <c r="K1336" s="544"/>
      <c r="L1336" s="544"/>
      <c r="M1336" s="544"/>
      <c r="N1336" s="544"/>
      <c r="O1336" s="544"/>
      <c r="P1336" s="544"/>
      <c r="Q1336" s="544"/>
    </row>
    <row r="1337" spans="1:17" x14ac:dyDescent="0.15">
      <c r="A1337" s="544"/>
      <c r="B1337" s="544"/>
      <c r="C1337" s="544"/>
      <c r="D1337" s="544"/>
      <c r="E1337" s="544"/>
      <c r="F1337" s="544"/>
      <c r="G1337" s="544"/>
      <c r="H1337" s="544"/>
      <c r="I1337" s="544"/>
      <c r="J1337" s="544"/>
      <c r="K1337" s="544"/>
      <c r="L1337" s="544"/>
      <c r="M1337" s="544"/>
      <c r="N1337" s="544"/>
      <c r="O1337" s="544"/>
      <c r="P1337" s="544"/>
      <c r="Q1337" s="544"/>
    </row>
    <row r="1338" spans="1:17" x14ac:dyDescent="0.15">
      <c r="A1338" s="544"/>
      <c r="B1338" s="544"/>
      <c r="C1338" s="544"/>
      <c r="D1338" s="544"/>
      <c r="E1338" s="544"/>
      <c r="F1338" s="544"/>
      <c r="G1338" s="544"/>
      <c r="H1338" s="544"/>
      <c r="I1338" s="544"/>
      <c r="J1338" s="544"/>
      <c r="K1338" s="544"/>
      <c r="L1338" s="544"/>
      <c r="M1338" s="544"/>
      <c r="N1338" s="544"/>
      <c r="O1338" s="544"/>
      <c r="P1338" s="544"/>
      <c r="Q1338" s="544"/>
    </row>
    <row r="1339" spans="1:17" x14ac:dyDescent="0.15">
      <c r="A1339" s="544"/>
      <c r="B1339" s="544"/>
      <c r="C1339" s="544"/>
      <c r="D1339" s="544"/>
      <c r="E1339" s="544"/>
      <c r="F1339" s="544"/>
      <c r="G1339" s="544"/>
      <c r="H1339" s="544"/>
      <c r="I1339" s="544"/>
      <c r="J1339" s="544"/>
      <c r="K1339" s="544"/>
      <c r="L1339" s="544"/>
      <c r="M1339" s="544"/>
      <c r="N1339" s="544"/>
      <c r="O1339" s="544"/>
      <c r="P1339" s="544"/>
      <c r="Q1339" s="544"/>
    </row>
    <row r="1340" spans="1:17" x14ac:dyDescent="0.15">
      <c r="A1340" s="544"/>
      <c r="B1340" s="544"/>
      <c r="C1340" s="544"/>
      <c r="D1340" s="544"/>
      <c r="E1340" s="544"/>
      <c r="F1340" s="544"/>
      <c r="G1340" s="544"/>
      <c r="H1340" s="544"/>
      <c r="I1340" s="544"/>
      <c r="J1340" s="544"/>
      <c r="K1340" s="544"/>
      <c r="L1340" s="544"/>
      <c r="M1340" s="544"/>
      <c r="N1340" s="544"/>
      <c r="O1340" s="544"/>
      <c r="P1340" s="544"/>
      <c r="Q1340" s="544"/>
    </row>
    <row r="1341" spans="1:17" x14ac:dyDescent="0.15">
      <c r="A1341" s="544"/>
      <c r="B1341" s="544"/>
      <c r="C1341" s="544"/>
      <c r="D1341" s="544"/>
      <c r="E1341" s="544"/>
      <c r="F1341" s="544"/>
      <c r="G1341" s="544"/>
      <c r="H1341" s="544"/>
      <c r="I1341" s="544"/>
      <c r="J1341" s="544"/>
      <c r="K1341" s="544"/>
      <c r="L1341" s="544"/>
      <c r="M1341" s="544"/>
      <c r="N1341" s="544"/>
      <c r="O1341" s="544"/>
      <c r="P1341" s="544"/>
      <c r="Q1341" s="544"/>
    </row>
    <row r="1342" spans="1:17" x14ac:dyDescent="0.15">
      <c r="A1342" s="544"/>
      <c r="B1342" s="544"/>
      <c r="C1342" s="544"/>
      <c r="D1342" s="544"/>
      <c r="E1342" s="544"/>
      <c r="F1342" s="544"/>
      <c r="G1342" s="544"/>
      <c r="H1342" s="544"/>
      <c r="I1342" s="544"/>
      <c r="J1342" s="544"/>
      <c r="K1342" s="544"/>
      <c r="L1342" s="544"/>
      <c r="M1342" s="544"/>
      <c r="N1342" s="544"/>
      <c r="O1342" s="544"/>
      <c r="P1342" s="544"/>
      <c r="Q1342" s="544"/>
    </row>
    <row r="1343" spans="1:17" x14ac:dyDescent="0.15">
      <c r="A1343" s="544"/>
      <c r="B1343" s="544"/>
      <c r="C1343" s="544"/>
      <c r="D1343" s="544"/>
      <c r="E1343" s="544"/>
      <c r="F1343" s="544"/>
      <c r="G1343" s="544"/>
      <c r="H1343" s="544"/>
      <c r="I1343" s="544"/>
      <c r="J1343" s="544"/>
      <c r="K1343" s="544"/>
      <c r="L1343" s="544"/>
      <c r="M1343" s="544"/>
      <c r="N1343" s="544"/>
      <c r="O1343" s="544"/>
      <c r="P1343" s="544"/>
      <c r="Q1343" s="544"/>
    </row>
    <row r="1344" spans="1:17" x14ac:dyDescent="0.15">
      <c r="A1344" s="544"/>
      <c r="B1344" s="544"/>
      <c r="C1344" s="544"/>
      <c r="D1344" s="544"/>
      <c r="E1344" s="544"/>
      <c r="F1344" s="544"/>
      <c r="G1344" s="544"/>
      <c r="H1344" s="544"/>
      <c r="I1344" s="544"/>
      <c r="J1344" s="544"/>
      <c r="K1344" s="544"/>
      <c r="L1344" s="544"/>
      <c r="M1344" s="544"/>
      <c r="N1344" s="544"/>
      <c r="O1344" s="544"/>
      <c r="P1344" s="544"/>
      <c r="Q1344" s="544"/>
    </row>
    <row r="1345" spans="1:17" x14ac:dyDescent="0.15">
      <c r="A1345" s="544"/>
      <c r="B1345" s="544"/>
      <c r="C1345" s="544"/>
      <c r="D1345" s="544"/>
      <c r="E1345" s="544"/>
      <c r="F1345" s="544"/>
      <c r="G1345" s="544"/>
      <c r="H1345" s="544"/>
      <c r="I1345" s="544"/>
      <c r="J1345" s="544"/>
      <c r="K1345" s="544"/>
      <c r="L1345" s="544"/>
      <c r="M1345" s="544"/>
      <c r="N1345" s="544"/>
      <c r="O1345" s="544"/>
      <c r="P1345" s="544"/>
      <c r="Q1345" s="544"/>
    </row>
    <row r="1346" spans="1:17" x14ac:dyDescent="0.15">
      <c r="A1346" s="544"/>
      <c r="B1346" s="544"/>
      <c r="C1346" s="544"/>
      <c r="D1346" s="544"/>
      <c r="E1346" s="544"/>
      <c r="F1346" s="544"/>
      <c r="G1346" s="544"/>
      <c r="H1346" s="544"/>
      <c r="I1346" s="544"/>
      <c r="J1346" s="544"/>
      <c r="K1346" s="544"/>
      <c r="L1346" s="544"/>
      <c r="M1346" s="544"/>
      <c r="N1346" s="544"/>
      <c r="O1346" s="544"/>
      <c r="P1346" s="544"/>
      <c r="Q1346" s="544"/>
    </row>
    <row r="1347" spans="1:17" x14ac:dyDescent="0.15">
      <c r="A1347" s="544"/>
      <c r="B1347" s="544"/>
      <c r="C1347" s="544"/>
      <c r="D1347" s="544"/>
      <c r="E1347" s="544"/>
      <c r="F1347" s="544"/>
      <c r="G1347" s="544"/>
      <c r="H1347" s="544"/>
      <c r="I1347" s="544"/>
      <c r="J1347" s="544"/>
      <c r="K1347" s="544"/>
      <c r="L1347" s="544"/>
      <c r="M1347" s="544"/>
      <c r="N1347" s="544"/>
      <c r="O1347" s="544"/>
      <c r="P1347" s="544"/>
      <c r="Q1347" s="544"/>
    </row>
    <row r="1348" spans="1:17" x14ac:dyDescent="0.15">
      <c r="A1348" s="544"/>
      <c r="B1348" s="544"/>
      <c r="C1348" s="544"/>
      <c r="D1348" s="544"/>
      <c r="E1348" s="544"/>
      <c r="F1348" s="544"/>
      <c r="G1348" s="544"/>
      <c r="H1348" s="544"/>
      <c r="I1348" s="544"/>
      <c r="J1348" s="544"/>
      <c r="K1348" s="544"/>
      <c r="L1348" s="544"/>
      <c r="M1348" s="544"/>
      <c r="N1348" s="544"/>
      <c r="O1348" s="544"/>
      <c r="P1348" s="544"/>
      <c r="Q1348" s="544"/>
    </row>
    <row r="1349" spans="1:17" x14ac:dyDescent="0.15">
      <c r="A1349" s="544"/>
      <c r="B1349" s="544"/>
      <c r="C1349" s="544"/>
      <c r="D1349" s="544"/>
      <c r="E1349" s="544"/>
      <c r="F1349" s="544"/>
      <c r="G1349" s="544"/>
      <c r="H1349" s="544"/>
      <c r="I1349" s="544"/>
      <c r="J1349" s="544"/>
      <c r="K1349" s="544"/>
      <c r="L1349" s="544"/>
      <c r="M1349" s="544"/>
      <c r="N1349" s="544"/>
      <c r="O1349" s="544"/>
      <c r="P1349" s="544"/>
      <c r="Q1349" s="544"/>
    </row>
    <row r="1350" spans="1:17" x14ac:dyDescent="0.15">
      <c r="A1350" s="544"/>
      <c r="B1350" s="544"/>
      <c r="C1350" s="544"/>
      <c r="D1350" s="544"/>
      <c r="E1350" s="544"/>
      <c r="F1350" s="544"/>
      <c r="G1350" s="544"/>
      <c r="H1350" s="544"/>
      <c r="I1350" s="544"/>
      <c r="J1350" s="544"/>
      <c r="K1350" s="544"/>
      <c r="L1350" s="544"/>
      <c r="M1350" s="544"/>
      <c r="N1350" s="544"/>
      <c r="O1350" s="544"/>
      <c r="P1350" s="544"/>
      <c r="Q1350" s="544"/>
    </row>
    <row r="1351" spans="1:17" x14ac:dyDescent="0.15">
      <c r="A1351" s="544"/>
      <c r="B1351" s="544"/>
      <c r="C1351" s="544"/>
      <c r="D1351" s="544"/>
      <c r="E1351" s="544"/>
      <c r="F1351" s="544"/>
      <c r="G1351" s="544"/>
      <c r="H1351" s="544"/>
      <c r="I1351" s="544"/>
      <c r="J1351" s="544"/>
      <c r="K1351" s="544"/>
      <c r="L1351" s="544"/>
      <c r="M1351" s="544"/>
      <c r="N1351" s="544"/>
      <c r="O1351" s="544"/>
      <c r="P1351" s="544"/>
      <c r="Q1351" s="544"/>
    </row>
    <row r="1352" spans="1:17" x14ac:dyDescent="0.15">
      <c r="A1352" s="544"/>
      <c r="B1352" s="544"/>
      <c r="C1352" s="544"/>
      <c r="D1352" s="544"/>
      <c r="E1352" s="544"/>
      <c r="F1352" s="544"/>
      <c r="G1352" s="544"/>
      <c r="H1352" s="544"/>
      <c r="I1352" s="544"/>
      <c r="J1352" s="544"/>
      <c r="K1352" s="544"/>
      <c r="L1352" s="544"/>
      <c r="M1352" s="544"/>
      <c r="N1352" s="544"/>
      <c r="O1352" s="544"/>
      <c r="P1352" s="544"/>
      <c r="Q1352" s="544"/>
    </row>
    <row r="1353" spans="1:17" x14ac:dyDescent="0.15">
      <c r="A1353" s="544"/>
      <c r="B1353" s="544"/>
      <c r="C1353" s="544"/>
      <c r="D1353" s="544"/>
      <c r="E1353" s="544"/>
      <c r="F1353" s="544"/>
      <c r="G1353" s="544"/>
      <c r="H1353" s="544"/>
      <c r="I1353" s="544"/>
      <c r="J1353" s="544"/>
      <c r="K1353" s="544"/>
      <c r="L1353" s="544"/>
      <c r="M1353" s="544"/>
      <c r="N1353" s="544"/>
      <c r="O1353" s="544"/>
      <c r="P1353" s="544"/>
      <c r="Q1353" s="544"/>
    </row>
    <row r="1354" spans="1:17" x14ac:dyDescent="0.15">
      <c r="A1354" s="544"/>
      <c r="B1354" s="544"/>
      <c r="C1354" s="544"/>
      <c r="D1354" s="544"/>
      <c r="E1354" s="544"/>
      <c r="F1354" s="544"/>
      <c r="G1354" s="544"/>
      <c r="H1354" s="544"/>
      <c r="I1354" s="544"/>
      <c r="J1354" s="544"/>
      <c r="K1354" s="544"/>
      <c r="L1354" s="544"/>
      <c r="M1354" s="544"/>
      <c r="N1354" s="544"/>
      <c r="O1354" s="544"/>
      <c r="P1354" s="544"/>
      <c r="Q1354" s="544"/>
    </row>
    <row r="1355" spans="1:17" x14ac:dyDescent="0.15">
      <c r="A1355" s="544"/>
      <c r="B1355" s="544"/>
      <c r="C1355" s="544"/>
      <c r="D1355" s="544"/>
      <c r="E1355" s="544"/>
      <c r="F1355" s="544"/>
      <c r="G1355" s="544"/>
      <c r="H1355" s="544"/>
      <c r="I1355" s="544"/>
      <c r="J1355" s="544"/>
      <c r="K1355" s="544"/>
      <c r="L1355" s="544"/>
      <c r="M1355" s="544"/>
      <c r="N1355" s="544"/>
      <c r="O1355" s="544"/>
      <c r="P1355" s="544"/>
      <c r="Q1355" s="544"/>
    </row>
    <row r="1356" spans="1:17" x14ac:dyDescent="0.15">
      <c r="A1356" s="544"/>
      <c r="B1356" s="544"/>
      <c r="C1356" s="544"/>
      <c r="D1356" s="544"/>
      <c r="E1356" s="544"/>
      <c r="F1356" s="544"/>
      <c r="G1356" s="544"/>
      <c r="H1356" s="544"/>
      <c r="I1356" s="544"/>
      <c r="J1356" s="544"/>
      <c r="K1356" s="544"/>
      <c r="L1356" s="544"/>
      <c r="M1356" s="544"/>
      <c r="N1356" s="544"/>
      <c r="O1356" s="544"/>
      <c r="P1356" s="544"/>
      <c r="Q1356" s="544"/>
    </row>
    <row r="1357" spans="1:17" x14ac:dyDescent="0.15">
      <c r="A1357" s="544"/>
      <c r="B1357" s="544"/>
      <c r="C1357" s="544"/>
      <c r="D1357" s="544"/>
      <c r="E1357" s="544"/>
      <c r="F1357" s="544"/>
      <c r="G1357" s="544"/>
      <c r="H1357" s="544"/>
      <c r="I1357" s="544"/>
      <c r="J1357" s="544"/>
      <c r="K1357" s="544"/>
      <c r="L1357" s="544"/>
      <c r="M1357" s="544"/>
      <c r="N1357" s="544"/>
      <c r="O1357" s="544"/>
      <c r="P1357" s="544"/>
      <c r="Q1357" s="544"/>
    </row>
    <row r="1358" spans="1:17" x14ac:dyDescent="0.15">
      <c r="A1358" s="544"/>
      <c r="B1358" s="544"/>
      <c r="C1358" s="544"/>
      <c r="D1358" s="544"/>
      <c r="E1358" s="544"/>
      <c r="F1358" s="544"/>
      <c r="G1358" s="544"/>
      <c r="H1358" s="544"/>
      <c r="I1358" s="544"/>
      <c r="J1358" s="544"/>
      <c r="K1358" s="544"/>
      <c r="L1358" s="544"/>
      <c r="M1358" s="544"/>
      <c r="N1358" s="544"/>
      <c r="O1358" s="544"/>
      <c r="P1358" s="544"/>
      <c r="Q1358" s="544"/>
    </row>
    <row r="1359" spans="1:17" x14ac:dyDescent="0.15">
      <c r="A1359" s="544"/>
      <c r="B1359" s="544"/>
      <c r="C1359" s="544"/>
      <c r="D1359" s="544"/>
      <c r="E1359" s="544"/>
      <c r="F1359" s="544"/>
      <c r="G1359" s="544"/>
      <c r="H1359" s="544"/>
      <c r="I1359" s="544"/>
      <c r="J1359" s="544"/>
      <c r="K1359" s="544"/>
      <c r="L1359" s="544"/>
      <c r="M1359" s="544"/>
      <c r="N1359" s="544"/>
      <c r="O1359" s="544"/>
      <c r="P1359" s="544"/>
      <c r="Q1359" s="544"/>
    </row>
    <row r="1360" spans="1:17" x14ac:dyDescent="0.15">
      <c r="A1360" s="544"/>
      <c r="B1360" s="544"/>
      <c r="C1360" s="544"/>
      <c r="D1360" s="544"/>
      <c r="E1360" s="544"/>
      <c r="F1360" s="544"/>
      <c r="G1360" s="544"/>
      <c r="H1360" s="544"/>
      <c r="I1360" s="544"/>
      <c r="J1360" s="544"/>
      <c r="K1360" s="544"/>
      <c r="L1360" s="544"/>
      <c r="M1360" s="544"/>
      <c r="N1360" s="544"/>
      <c r="O1360" s="544"/>
      <c r="P1360" s="544"/>
      <c r="Q1360" s="544"/>
    </row>
    <row r="1361" spans="1:17" x14ac:dyDescent="0.15">
      <c r="A1361" s="544"/>
      <c r="B1361" s="544"/>
      <c r="C1361" s="544"/>
      <c r="D1361" s="544"/>
      <c r="E1361" s="544"/>
      <c r="F1361" s="544"/>
      <c r="G1361" s="544"/>
      <c r="H1361" s="544"/>
      <c r="I1361" s="544"/>
      <c r="J1361" s="544"/>
      <c r="K1361" s="544"/>
      <c r="L1361" s="544"/>
      <c r="M1361" s="544"/>
      <c r="N1361" s="544"/>
      <c r="O1361" s="544"/>
      <c r="P1361" s="544"/>
      <c r="Q1361" s="544"/>
    </row>
    <row r="1362" spans="1:17" x14ac:dyDescent="0.15">
      <c r="A1362" s="544"/>
      <c r="B1362" s="544"/>
      <c r="C1362" s="544"/>
      <c r="D1362" s="544"/>
      <c r="E1362" s="544"/>
      <c r="F1362" s="544"/>
      <c r="G1362" s="544"/>
      <c r="H1362" s="544"/>
      <c r="I1362" s="544"/>
      <c r="J1362" s="544"/>
      <c r="K1362" s="544"/>
      <c r="L1362" s="544"/>
      <c r="M1362" s="544"/>
      <c r="N1362" s="544"/>
      <c r="O1362" s="544"/>
      <c r="P1362" s="544"/>
      <c r="Q1362" s="544"/>
    </row>
    <row r="1363" spans="1:17" x14ac:dyDescent="0.15">
      <c r="A1363" s="544"/>
      <c r="B1363" s="544"/>
      <c r="C1363" s="544"/>
      <c r="D1363" s="544"/>
      <c r="E1363" s="544"/>
      <c r="F1363" s="544"/>
      <c r="G1363" s="544"/>
      <c r="H1363" s="544"/>
      <c r="I1363" s="544"/>
      <c r="J1363" s="544"/>
      <c r="K1363" s="544"/>
      <c r="L1363" s="544"/>
      <c r="M1363" s="544"/>
      <c r="N1363" s="544"/>
      <c r="O1363" s="544"/>
      <c r="P1363" s="544"/>
      <c r="Q1363" s="544"/>
    </row>
    <row r="1364" spans="1:17" x14ac:dyDescent="0.15">
      <c r="A1364" s="544"/>
      <c r="B1364" s="544"/>
      <c r="C1364" s="544"/>
      <c r="D1364" s="544"/>
      <c r="E1364" s="544"/>
      <c r="F1364" s="544"/>
      <c r="G1364" s="544"/>
      <c r="H1364" s="544"/>
      <c r="I1364" s="544"/>
      <c r="J1364" s="544"/>
      <c r="K1364" s="544"/>
      <c r="L1364" s="544"/>
      <c r="M1364" s="544"/>
      <c r="N1364" s="544"/>
      <c r="O1364" s="544"/>
      <c r="P1364" s="544"/>
      <c r="Q1364" s="544"/>
    </row>
    <row r="1365" spans="1:17" x14ac:dyDescent="0.15">
      <c r="A1365" s="544"/>
      <c r="B1365" s="544"/>
      <c r="C1365" s="544"/>
      <c r="D1365" s="544"/>
      <c r="E1365" s="544"/>
      <c r="F1365" s="544"/>
      <c r="G1365" s="544"/>
      <c r="H1365" s="544"/>
      <c r="I1365" s="544"/>
      <c r="J1365" s="544"/>
      <c r="K1365" s="544"/>
      <c r="L1365" s="544"/>
      <c r="M1365" s="544"/>
      <c r="N1365" s="544"/>
      <c r="O1365" s="544"/>
      <c r="P1365" s="544"/>
      <c r="Q1365" s="544"/>
    </row>
    <row r="1366" spans="1:17" x14ac:dyDescent="0.15">
      <c r="A1366" s="544"/>
      <c r="B1366" s="544"/>
      <c r="C1366" s="544"/>
      <c r="D1366" s="544"/>
      <c r="E1366" s="544"/>
      <c r="F1366" s="544"/>
      <c r="G1366" s="544"/>
      <c r="H1366" s="544"/>
      <c r="I1366" s="544"/>
      <c r="J1366" s="544"/>
      <c r="K1366" s="544"/>
      <c r="L1366" s="544"/>
      <c r="M1366" s="544"/>
      <c r="N1366" s="544"/>
      <c r="O1366" s="544"/>
      <c r="P1366" s="544"/>
      <c r="Q1366" s="544"/>
    </row>
    <row r="1367" spans="1:17" x14ac:dyDescent="0.15">
      <c r="A1367" s="544"/>
      <c r="B1367" s="544"/>
      <c r="C1367" s="544"/>
      <c r="D1367" s="544"/>
      <c r="E1367" s="544"/>
      <c r="F1367" s="544"/>
      <c r="G1367" s="544"/>
      <c r="H1367" s="544"/>
      <c r="I1367" s="544"/>
      <c r="J1367" s="544"/>
      <c r="K1367" s="544"/>
      <c r="L1367" s="544"/>
      <c r="M1367" s="544"/>
      <c r="N1367" s="544"/>
      <c r="O1367" s="544"/>
      <c r="P1367" s="544"/>
      <c r="Q1367" s="544"/>
    </row>
    <row r="1368" spans="1:17" x14ac:dyDescent="0.15">
      <c r="A1368" s="544"/>
      <c r="B1368" s="544"/>
      <c r="C1368" s="544"/>
      <c r="D1368" s="544"/>
      <c r="E1368" s="544"/>
      <c r="F1368" s="544"/>
      <c r="G1368" s="544"/>
      <c r="H1368" s="544"/>
      <c r="I1368" s="544"/>
      <c r="J1368" s="544"/>
      <c r="K1368" s="544"/>
      <c r="L1368" s="544"/>
      <c r="M1368" s="544"/>
      <c r="N1368" s="544"/>
      <c r="O1368" s="544"/>
      <c r="P1368" s="544"/>
      <c r="Q1368" s="544"/>
    </row>
    <row r="1369" spans="1:17" x14ac:dyDescent="0.15">
      <c r="A1369" s="544"/>
      <c r="B1369" s="544"/>
      <c r="C1369" s="544"/>
      <c r="D1369" s="544"/>
      <c r="E1369" s="544"/>
      <c r="F1369" s="544"/>
      <c r="G1369" s="544"/>
      <c r="H1369" s="544"/>
      <c r="I1369" s="544"/>
      <c r="J1369" s="544"/>
      <c r="K1369" s="544"/>
      <c r="L1369" s="544"/>
      <c r="M1369" s="544"/>
      <c r="N1369" s="544"/>
      <c r="O1369" s="544"/>
      <c r="P1369" s="544"/>
      <c r="Q1369" s="544"/>
    </row>
    <row r="1370" spans="1:17" x14ac:dyDescent="0.15">
      <c r="A1370" s="544"/>
      <c r="B1370" s="544"/>
      <c r="C1370" s="544"/>
      <c r="D1370" s="544"/>
      <c r="E1370" s="544"/>
      <c r="F1370" s="544"/>
      <c r="G1370" s="544"/>
      <c r="H1370" s="544"/>
      <c r="I1370" s="544"/>
      <c r="J1370" s="544"/>
      <c r="K1370" s="544"/>
      <c r="L1370" s="544"/>
      <c r="M1370" s="544"/>
      <c r="N1370" s="544"/>
      <c r="O1370" s="544"/>
      <c r="P1370" s="544"/>
      <c r="Q1370" s="544"/>
    </row>
    <row r="1371" spans="1:17" x14ac:dyDescent="0.15">
      <c r="A1371" s="544"/>
      <c r="B1371" s="544"/>
      <c r="C1371" s="544"/>
      <c r="D1371" s="544"/>
      <c r="E1371" s="544"/>
      <c r="F1371" s="544"/>
      <c r="G1371" s="544"/>
      <c r="H1371" s="544"/>
      <c r="I1371" s="544"/>
      <c r="J1371" s="544"/>
      <c r="K1371" s="544"/>
      <c r="L1371" s="544"/>
      <c r="M1371" s="544"/>
      <c r="N1371" s="544"/>
      <c r="O1371" s="544"/>
      <c r="P1371" s="544"/>
      <c r="Q1371" s="544"/>
    </row>
    <row r="1372" spans="1:17" x14ac:dyDescent="0.15">
      <c r="A1372" s="544"/>
      <c r="B1372" s="544"/>
      <c r="C1372" s="544"/>
      <c r="D1372" s="544"/>
      <c r="E1372" s="544"/>
      <c r="F1372" s="544"/>
      <c r="G1372" s="544"/>
      <c r="H1372" s="544"/>
      <c r="I1372" s="544"/>
      <c r="J1372" s="544"/>
      <c r="K1372" s="544"/>
      <c r="L1372" s="544"/>
      <c r="M1372" s="544"/>
      <c r="N1372" s="544"/>
      <c r="O1372" s="544"/>
      <c r="P1372" s="544"/>
      <c r="Q1372" s="544"/>
    </row>
    <row r="1373" spans="1:17" x14ac:dyDescent="0.15">
      <c r="A1373" s="544"/>
      <c r="B1373" s="544"/>
      <c r="C1373" s="544"/>
      <c r="D1373" s="544"/>
      <c r="E1373" s="544"/>
      <c r="F1373" s="544"/>
      <c r="G1373" s="544"/>
      <c r="H1373" s="544"/>
      <c r="I1373" s="544"/>
      <c r="J1373" s="544"/>
      <c r="K1373" s="544"/>
      <c r="L1373" s="544"/>
      <c r="M1373" s="544"/>
      <c r="N1373" s="544"/>
      <c r="O1373" s="544"/>
      <c r="P1373" s="544"/>
      <c r="Q1373" s="544"/>
    </row>
    <row r="1374" spans="1:17" x14ac:dyDescent="0.15">
      <c r="A1374" s="544"/>
      <c r="B1374" s="544"/>
      <c r="C1374" s="544"/>
      <c r="D1374" s="544"/>
      <c r="E1374" s="544"/>
      <c r="F1374" s="544"/>
      <c r="G1374" s="544"/>
      <c r="H1374" s="544"/>
      <c r="I1374" s="544"/>
      <c r="J1374" s="544"/>
      <c r="K1374" s="544"/>
      <c r="L1374" s="544"/>
      <c r="M1374" s="544"/>
      <c r="N1374" s="544"/>
      <c r="O1374" s="544"/>
      <c r="P1374" s="544"/>
      <c r="Q1374" s="544"/>
    </row>
    <row r="1375" spans="1:17" x14ac:dyDescent="0.15">
      <c r="A1375" s="544"/>
      <c r="B1375" s="544"/>
      <c r="C1375" s="544"/>
      <c r="D1375" s="544"/>
      <c r="E1375" s="544"/>
      <c r="F1375" s="544"/>
      <c r="G1375" s="544"/>
      <c r="H1375" s="544"/>
      <c r="I1375" s="544"/>
      <c r="J1375" s="544"/>
      <c r="K1375" s="544"/>
      <c r="L1375" s="544"/>
      <c r="M1375" s="544"/>
      <c r="N1375" s="544"/>
      <c r="O1375" s="544"/>
      <c r="P1375" s="544"/>
      <c r="Q1375" s="544"/>
    </row>
    <row r="1376" spans="1:17" x14ac:dyDescent="0.15">
      <c r="A1376" s="544"/>
      <c r="B1376" s="544"/>
      <c r="C1376" s="544"/>
      <c r="D1376" s="544"/>
      <c r="E1376" s="544"/>
      <c r="F1376" s="544"/>
      <c r="G1376" s="544"/>
      <c r="H1376" s="544"/>
      <c r="I1376" s="544"/>
      <c r="J1376" s="544"/>
      <c r="K1376" s="544"/>
      <c r="L1376" s="544"/>
      <c r="M1376" s="544"/>
      <c r="N1376" s="544"/>
      <c r="O1376" s="544"/>
      <c r="P1376" s="544"/>
      <c r="Q1376" s="544"/>
    </row>
    <row r="1377" spans="1:17" x14ac:dyDescent="0.15">
      <c r="A1377" s="544"/>
      <c r="B1377" s="544"/>
      <c r="C1377" s="544"/>
      <c r="D1377" s="544"/>
      <c r="E1377" s="544"/>
      <c r="F1377" s="544"/>
      <c r="G1377" s="544"/>
      <c r="H1377" s="544"/>
      <c r="I1377" s="544"/>
      <c r="J1377" s="544"/>
      <c r="K1377" s="544"/>
      <c r="L1377" s="544"/>
      <c r="M1377" s="544"/>
      <c r="N1377" s="544"/>
      <c r="O1377" s="544"/>
      <c r="P1377" s="544"/>
      <c r="Q1377" s="544"/>
    </row>
    <row r="1378" spans="1:17" x14ac:dyDescent="0.15">
      <c r="A1378" s="544"/>
      <c r="B1378" s="544"/>
      <c r="C1378" s="544"/>
      <c r="D1378" s="544"/>
      <c r="E1378" s="544"/>
      <c r="F1378" s="544"/>
      <c r="G1378" s="544"/>
      <c r="H1378" s="544"/>
      <c r="I1378" s="544"/>
      <c r="J1378" s="544"/>
      <c r="K1378" s="544"/>
      <c r="L1378" s="544"/>
      <c r="M1378" s="544"/>
      <c r="N1378" s="544"/>
      <c r="O1378" s="544"/>
      <c r="P1378" s="544"/>
      <c r="Q1378" s="544"/>
    </row>
    <row r="1379" spans="1:17" x14ac:dyDescent="0.15">
      <c r="A1379" s="544"/>
      <c r="B1379" s="544"/>
      <c r="C1379" s="544"/>
      <c r="D1379" s="544"/>
      <c r="E1379" s="544"/>
      <c r="F1379" s="544"/>
      <c r="G1379" s="544"/>
      <c r="H1379" s="544"/>
      <c r="I1379" s="544"/>
      <c r="J1379" s="544"/>
      <c r="K1379" s="544"/>
      <c r="L1379" s="544"/>
      <c r="M1379" s="544"/>
      <c r="N1379" s="544"/>
      <c r="O1379" s="544"/>
      <c r="P1379" s="544"/>
      <c r="Q1379" s="544"/>
    </row>
    <row r="1380" spans="1:17" x14ac:dyDescent="0.15">
      <c r="A1380" s="544"/>
      <c r="B1380" s="544"/>
      <c r="C1380" s="544"/>
      <c r="D1380" s="544"/>
      <c r="E1380" s="544"/>
      <c r="F1380" s="544"/>
      <c r="G1380" s="544"/>
      <c r="H1380" s="544"/>
      <c r="I1380" s="544"/>
      <c r="J1380" s="544"/>
      <c r="K1380" s="544"/>
      <c r="L1380" s="544"/>
      <c r="M1380" s="544"/>
      <c r="N1380" s="544"/>
      <c r="O1380" s="544"/>
      <c r="P1380" s="544"/>
      <c r="Q1380" s="544"/>
    </row>
    <row r="1381" spans="1:17" x14ac:dyDescent="0.15">
      <c r="A1381" s="544"/>
      <c r="B1381" s="544"/>
      <c r="C1381" s="544"/>
      <c r="D1381" s="544"/>
      <c r="E1381" s="544"/>
      <c r="F1381" s="544"/>
      <c r="G1381" s="544"/>
      <c r="H1381" s="544"/>
      <c r="I1381" s="544"/>
      <c r="J1381" s="544"/>
      <c r="K1381" s="544"/>
      <c r="L1381" s="544"/>
      <c r="M1381" s="544"/>
      <c r="N1381" s="544"/>
      <c r="O1381" s="544"/>
      <c r="P1381" s="544"/>
      <c r="Q1381" s="544"/>
    </row>
    <row r="1382" spans="1:17" x14ac:dyDescent="0.15">
      <c r="A1382" s="544"/>
      <c r="B1382" s="544"/>
      <c r="C1382" s="544"/>
      <c r="D1382" s="544"/>
      <c r="E1382" s="544"/>
      <c r="F1382" s="544"/>
      <c r="G1382" s="544"/>
      <c r="H1382" s="544"/>
      <c r="I1382" s="544"/>
      <c r="J1382" s="544"/>
      <c r="K1382" s="544"/>
      <c r="L1382" s="544"/>
      <c r="M1382" s="544"/>
      <c r="N1382" s="544"/>
      <c r="O1382" s="544"/>
      <c r="P1382" s="544"/>
      <c r="Q1382" s="544"/>
    </row>
    <row r="1383" spans="1:17" x14ac:dyDescent="0.15">
      <c r="A1383" s="544"/>
      <c r="B1383" s="544"/>
      <c r="C1383" s="544"/>
      <c r="D1383" s="544"/>
      <c r="E1383" s="544"/>
      <c r="F1383" s="544"/>
      <c r="G1383" s="544"/>
      <c r="H1383" s="544"/>
      <c r="I1383" s="544"/>
      <c r="J1383" s="544"/>
      <c r="K1383" s="544"/>
      <c r="L1383" s="544"/>
      <c r="M1383" s="544"/>
      <c r="N1383" s="544"/>
      <c r="O1383" s="544"/>
      <c r="P1383" s="544"/>
      <c r="Q1383" s="544"/>
    </row>
    <row r="1384" spans="1:17" x14ac:dyDescent="0.15">
      <c r="A1384" s="544"/>
      <c r="B1384" s="544"/>
      <c r="C1384" s="544"/>
      <c r="D1384" s="544"/>
      <c r="E1384" s="544"/>
      <c r="F1384" s="544"/>
      <c r="G1384" s="544"/>
      <c r="H1384" s="544"/>
      <c r="I1384" s="544"/>
      <c r="J1384" s="544"/>
      <c r="K1384" s="544"/>
      <c r="L1384" s="544"/>
      <c r="M1384" s="544"/>
      <c r="N1384" s="544"/>
      <c r="O1384" s="544"/>
      <c r="P1384" s="544"/>
      <c r="Q1384" s="544"/>
    </row>
    <row r="1385" spans="1:17" x14ac:dyDescent="0.15">
      <c r="A1385" s="544"/>
      <c r="B1385" s="544"/>
      <c r="C1385" s="544"/>
      <c r="D1385" s="544"/>
      <c r="E1385" s="544"/>
      <c r="F1385" s="544"/>
      <c r="G1385" s="544"/>
      <c r="H1385" s="544"/>
      <c r="I1385" s="544"/>
      <c r="J1385" s="544"/>
      <c r="K1385" s="544"/>
      <c r="L1385" s="544"/>
      <c r="M1385" s="544"/>
      <c r="N1385" s="544"/>
      <c r="O1385" s="544"/>
      <c r="P1385" s="544"/>
      <c r="Q1385" s="544"/>
    </row>
    <row r="1386" spans="1:17" x14ac:dyDescent="0.15">
      <c r="A1386" s="544"/>
      <c r="B1386" s="544"/>
      <c r="C1386" s="544"/>
      <c r="D1386" s="544"/>
      <c r="E1386" s="544"/>
      <c r="F1386" s="544"/>
      <c r="G1386" s="544"/>
      <c r="H1386" s="544"/>
      <c r="I1386" s="544"/>
      <c r="J1386" s="544"/>
      <c r="K1386" s="544"/>
      <c r="L1386" s="544"/>
      <c r="M1386" s="544"/>
      <c r="N1386" s="544"/>
      <c r="O1386" s="544"/>
      <c r="P1386" s="544"/>
      <c r="Q1386" s="544"/>
    </row>
    <row r="1387" spans="1:17" x14ac:dyDescent="0.15">
      <c r="A1387" s="544"/>
      <c r="B1387" s="544"/>
      <c r="C1387" s="544"/>
      <c r="D1387" s="544"/>
      <c r="E1387" s="544"/>
      <c r="F1387" s="544"/>
      <c r="G1387" s="544"/>
      <c r="H1387" s="544"/>
      <c r="I1387" s="544"/>
      <c r="J1387" s="544"/>
      <c r="K1387" s="544"/>
      <c r="L1387" s="544"/>
      <c r="M1387" s="544"/>
      <c r="N1387" s="544"/>
      <c r="O1387" s="544"/>
      <c r="P1387" s="544"/>
      <c r="Q1387" s="544"/>
    </row>
    <row r="1388" spans="1:17" x14ac:dyDescent="0.15">
      <c r="A1388" s="544"/>
      <c r="B1388" s="544"/>
      <c r="C1388" s="544"/>
      <c r="D1388" s="544"/>
      <c r="E1388" s="544"/>
      <c r="F1388" s="544"/>
      <c r="G1388" s="544"/>
      <c r="H1388" s="544"/>
      <c r="I1388" s="544"/>
      <c r="J1388" s="544"/>
      <c r="K1388" s="544"/>
      <c r="L1388" s="544"/>
      <c r="M1388" s="544"/>
      <c r="N1388" s="544"/>
      <c r="O1388" s="544"/>
      <c r="P1388" s="544"/>
      <c r="Q1388" s="544"/>
    </row>
    <row r="1389" spans="1:17" x14ac:dyDescent="0.15">
      <c r="A1389" s="544"/>
      <c r="B1389" s="544"/>
      <c r="C1389" s="544"/>
      <c r="D1389" s="544"/>
      <c r="E1389" s="544"/>
      <c r="F1389" s="544"/>
      <c r="G1389" s="544"/>
      <c r="H1389" s="544"/>
      <c r="I1389" s="544"/>
      <c r="J1389" s="544"/>
      <c r="K1389" s="544"/>
      <c r="L1389" s="544"/>
      <c r="M1389" s="544"/>
      <c r="N1389" s="544"/>
      <c r="O1389" s="544"/>
      <c r="P1389" s="544"/>
      <c r="Q1389" s="544"/>
    </row>
    <row r="1390" spans="1:17" x14ac:dyDescent="0.15">
      <c r="A1390" s="544"/>
      <c r="B1390" s="544"/>
      <c r="C1390" s="544"/>
      <c r="D1390" s="544"/>
      <c r="E1390" s="544"/>
      <c r="F1390" s="544"/>
      <c r="G1390" s="544"/>
      <c r="H1390" s="544"/>
      <c r="I1390" s="544"/>
      <c r="J1390" s="544"/>
      <c r="K1390" s="544"/>
      <c r="L1390" s="544"/>
      <c r="M1390" s="544"/>
      <c r="N1390" s="544"/>
      <c r="O1390" s="544"/>
      <c r="P1390" s="544"/>
      <c r="Q1390" s="544"/>
    </row>
    <row r="1391" spans="1:17" x14ac:dyDescent="0.15">
      <c r="A1391" s="544"/>
      <c r="B1391" s="544"/>
      <c r="C1391" s="544"/>
      <c r="D1391" s="544"/>
      <c r="E1391" s="544"/>
      <c r="F1391" s="544"/>
      <c r="G1391" s="544"/>
      <c r="H1391" s="544"/>
      <c r="I1391" s="544"/>
      <c r="J1391" s="544"/>
      <c r="K1391" s="544"/>
      <c r="L1391" s="544"/>
      <c r="M1391" s="544"/>
      <c r="N1391" s="544"/>
      <c r="O1391" s="544"/>
      <c r="P1391" s="544"/>
      <c r="Q1391" s="544"/>
    </row>
    <row r="1392" spans="1:17" x14ac:dyDescent="0.15">
      <c r="A1392" s="544"/>
      <c r="B1392" s="544"/>
      <c r="C1392" s="544"/>
      <c r="D1392" s="544"/>
      <c r="E1392" s="544"/>
      <c r="F1392" s="544"/>
      <c r="G1392" s="544"/>
      <c r="H1392" s="544"/>
      <c r="I1392" s="544"/>
      <c r="J1392" s="544"/>
      <c r="K1392" s="544"/>
      <c r="L1392" s="544"/>
      <c r="M1392" s="544"/>
      <c r="N1392" s="544"/>
      <c r="O1392" s="544"/>
      <c r="P1392" s="544"/>
      <c r="Q1392" s="544"/>
    </row>
    <row r="1393" spans="1:17" x14ac:dyDescent="0.15">
      <c r="A1393" s="544"/>
      <c r="B1393" s="544"/>
      <c r="C1393" s="544"/>
      <c r="D1393" s="544"/>
      <c r="E1393" s="544"/>
      <c r="F1393" s="544"/>
      <c r="G1393" s="544"/>
      <c r="H1393" s="544"/>
      <c r="I1393" s="544"/>
      <c r="J1393" s="544"/>
      <c r="K1393" s="544"/>
      <c r="L1393" s="544"/>
      <c r="M1393" s="544"/>
      <c r="N1393" s="544"/>
      <c r="O1393" s="544"/>
      <c r="P1393" s="544"/>
      <c r="Q1393" s="544"/>
    </row>
    <row r="1394" spans="1:17" x14ac:dyDescent="0.15">
      <c r="A1394" s="544"/>
      <c r="B1394" s="544"/>
      <c r="C1394" s="544"/>
      <c r="D1394" s="544"/>
      <c r="E1394" s="544"/>
      <c r="F1394" s="544"/>
      <c r="G1394" s="544"/>
      <c r="H1394" s="544"/>
      <c r="I1394" s="544"/>
      <c r="J1394" s="544"/>
      <c r="K1394" s="544"/>
      <c r="L1394" s="544"/>
      <c r="M1394" s="544"/>
      <c r="N1394" s="544"/>
      <c r="O1394" s="544"/>
      <c r="P1394" s="544"/>
      <c r="Q1394" s="544"/>
    </row>
    <row r="1395" spans="1:17" x14ac:dyDescent="0.15">
      <c r="A1395" s="544"/>
      <c r="B1395" s="544"/>
      <c r="C1395" s="544"/>
      <c r="D1395" s="544"/>
      <c r="E1395" s="544"/>
      <c r="F1395" s="544"/>
      <c r="G1395" s="544"/>
      <c r="H1395" s="544"/>
      <c r="I1395" s="544"/>
      <c r="J1395" s="544"/>
      <c r="K1395" s="544"/>
      <c r="L1395" s="544"/>
      <c r="M1395" s="544"/>
      <c r="N1395" s="544"/>
      <c r="O1395" s="544"/>
      <c r="P1395" s="544"/>
      <c r="Q1395" s="544"/>
    </row>
    <row r="1396" spans="1:17" x14ac:dyDescent="0.15">
      <c r="A1396" s="544"/>
      <c r="B1396" s="544"/>
      <c r="C1396" s="544"/>
      <c r="D1396" s="544"/>
      <c r="E1396" s="544"/>
      <c r="F1396" s="544"/>
      <c r="G1396" s="544"/>
      <c r="H1396" s="544"/>
      <c r="I1396" s="544"/>
      <c r="J1396" s="544"/>
      <c r="K1396" s="544"/>
      <c r="L1396" s="544"/>
      <c r="M1396" s="544"/>
      <c r="N1396" s="544"/>
      <c r="O1396" s="544"/>
      <c r="P1396" s="544"/>
      <c r="Q1396" s="544"/>
    </row>
    <row r="1397" spans="1:17" x14ac:dyDescent="0.15">
      <c r="A1397" s="544"/>
      <c r="B1397" s="544"/>
      <c r="C1397" s="544"/>
      <c r="D1397" s="544"/>
      <c r="E1397" s="544"/>
      <c r="F1397" s="544"/>
      <c r="G1397" s="544"/>
      <c r="H1397" s="544"/>
      <c r="I1397" s="544"/>
      <c r="J1397" s="544"/>
      <c r="K1397" s="544"/>
      <c r="L1397" s="544"/>
      <c r="M1397" s="544"/>
      <c r="N1397" s="544"/>
      <c r="O1397" s="544"/>
      <c r="P1397" s="544"/>
      <c r="Q1397" s="544"/>
    </row>
    <row r="1398" spans="1:17" x14ac:dyDescent="0.15">
      <c r="A1398" s="544"/>
      <c r="B1398" s="544"/>
      <c r="C1398" s="544"/>
      <c r="D1398" s="544"/>
      <c r="E1398" s="544"/>
      <c r="F1398" s="544"/>
      <c r="G1398" s="544"/>
      <c r="H1398" s="544"/>
      <c r="I1398" s="544"/>
      <c r="J1398" s="544"/>
      <c r="K1398" s="544"/>
      <c r="L1398" s="544"/>
      <c r="M1398" s="544"/>
      <c r="N1398" s="544"/>
      <c r="O1398" s="544"/>
      <c r="P1398" s="544"/>
      <c r="Q1398" s="544"/>
    </row>
    <row r="1399" spans="1:17" x14ac:dyDescent="0.15">
      <c r="A1399" s="544"/>
      <c r="B1399" s="544"/>
      <c r="C1399" s="544"/>
      <c r="D1399" s="544"/>
      <c r="E1399" s="544"/>
      <c r="F1399" s="544"/>
      <c r="G1399" s="544"/>
      <c r="H1399" s="544"/>
      <c r="I1399" s="544"/>
      <c r="J1399" s="544"/>
      <c r="K1399" s="544"/>
      <c r="L1399" s="544"/>
      <c r="M1399" s="544"/>
      <c r="N1399" s="544"/>
      <c r="O1399" s="544"/>
      <c r="P1399" s="544"/>
      <c r="Q1399" s="544"/>
    </row>
    <row r="1400" spans="1:17" x14ac:dyDescent="0.15">
      <c r="A1400" s="544"/>
      <c r="B1400" s="544"/>
      <c r="C1400" s="544"/>
      <c r="D1400" s="544"/>
      <c r="E1400" s="544"/>
      <c r="F1400" s="544"/>
      <c r="G1400" s="544"/>
      <c r="H1400" s="544"/>
      <c r="I1400" s="544"/>
      <c r="J1400" s="544"/>
      <c r="K1400" s="544"/>
      <c r="L1400" s="544"/>
      <c r="M1400" s="544"/>
      <c r="N1400" s="544"/>
      <c r="O1400" s="544"/>
      <c r="P1400" s="544"/>
      <c r="Q1400" s="544"/>
    </row>
    <row r="1401" spans="1:17" x14ac:dyDescent="0.15">
      <c r="A1401" s="544"/>
      <c r="B1401" s="544"/>
      <c r="C1401" s="544"/>
      <c r="D1401" s="544"/>
      <c r="E1401" s="544"/>
      <c r="F1401" s="544"/>
      <c r="G1401" s="544"/>
      <c r="H1401" s="544"/>
      <c r="I1401" s="544"/>
      <c r="J1401" s="544"/>
      <c r="K1401" s="544"/>
      <c r="L1401" s="544"/>
      <c r="M1401" s="544"/>
      <c r="N1401" s="544"/>
      <c r="O1401" s="544"/>
      <c r="P1401" s="544"/>
      <c r="Q1401" s="544"/>
    </row>
    <row r="1402" spans="1:17" x14ac:dyDescent="0.15">
      <c r="A1402" s="544"/>
      <c r="B1402" s="544"/>
      <c r="C1402" s="544"/>
      <c r="D1402" s="544"/>
      <c r="E1402" s="544"/>
      <c r="F1402" s="544"/>
      <c r="G1402" s="544"/>
      <c r="H1402" s="544"/>
      <c r="I1402" s="544"/>
      <c r="J1402" s="544"/>
      <c r="K1402" s="544"/>
      <c r="L1402" s="544"/>
      <c r="M1402" s="544"/>
      <c r="N1402" s="544"/>
      <c r="O1402" s="544"/>
      <c r="P1402" s="544"/>
      <c r="Q1402" s="544"/>
    </row>
    <row r="1403" spans="1:17" x14ac:dyDescent="0.15">
      <c r="A1403" s="544"/>
      <c r="B1403" s="544"/>
      <c r="C1403" s="544"/>
      <c r="D1403" s="544"/>
      <c r="E1403" s="544"/>
      <c r="F1403" s="544"/>
      <c r="G1403" s="544"/>
      <c r="H1403" s="544"/>
      <c r="I1403" s="544"/>
      <c r="J1403" s="544"/>
      <c r="K1403" s="544"/>
      <c r="L1403" s="544"/>
      <c r="M1403" s="544"/>
      <c r="N1403" s="544"/>
      <c r="O1403" s="544"/>
      <c r="P1403" s="544"/>
      <c r="Q1403" s="544"/>
    </row>
    <row r="1404" spans="1:17" x14ac:dyDescent="0.15">
      <c r="A1404" s="544"/>
      <c r="B1404" s="544"/>
      <c r="C1404" s="544"/>
      <c r="D1404" s="544"/>
      <c r="E1404" s="544"/>
      <c r="F1404" s="544"/>
      <c r="G1404" s="544"/>
      <c r="H1404" s="544"/>
      <c r="I1404" s="544"/>
      <c r="J1404" s="544"/>
      <c r="K1404" s="544"/>
      <c r="L1404" s="544"/>
      <c r="M1404" s="544"/>
      <c r="N1404" s="544"/>
      <c r="O1404" s="544"/>
      <c r="P1404" s="544"/>
      <c r="Q1404" s="544"/>
    </row>
    <row r="1405" spans="1:17" x14ac:dyDescent="0.15">
      <c r="A1405" s="544"/>
      <c r="B1405" s="544"/>
      <c r="C1405" s="544"/>
      <c r="D1405" s="544"/>
      <c r="E1405" s="544"/>
      <c r="F1405" s="544"/>
      <c r="G1405" s="544"/>
      <c r="H1405" s="544"/>
      <c r="I1405" s="544"/>
      <c r="J1405" s="544"/>
      <c r="K1405" s="544"/>
      <c r="L1405" s="544"/>
      <c r="M1405" s="544"/>
      <c r="N1405" s="544"/>
      <c r="O1405" s="544"/>
      <c r="P1405" s="544"/>
      <c r="Q1405" s="544"/>
    </row>
    <row r="1406" spans="1:17" x14ac:dyDescent="0.15">
      <c r="A1406" s="544"/>
      <c r="B1406" s="544"/>
      <c r="C1406" s="544"/>
      <c r="D1406" s="544"/>
      <c r="E1406" s="544"/>
      <c r="F1406" s="544"/>
      <c r="G1406" s="544"/>
      <c r="H1406" s="544"/>
      <c r="I1406" s="544"/>
      <c r="J1406" s="544"/>
      <c r="K1406" s="544"/>
      <c r="L1406" s="544"/>
      <c r="M1406" s="544"/>
      <c r="N1406" s="544"/>
      <c r="O1406" s="544"/>
      <c r="P1406" s="544"/>
      <c r="Q1406" s="544"/>
    </row>
    <row r="1407" spans="1:17" x14ac:dyDescent="0.15">
      <c r="A1407" s="544"/>
      <c r="B1407" s="544"/>
      <c r="C1407" s="544"/>
      <c r="D1407" s="544"/>
      <c r="E1407" s="544"/>
      <c r="F1407" s="544"/>
      <c r="G1407" s="544"/>
      <c r="H1407" s="544"/>
      <c r="I1407" s="544"/>
      <c r="J1407" s="544"/>
      <c r="K1407" s="544"/>
      <c r="L1407" s="544"/>
      <c r="M1407" s="544"/>
      <c r="N1407" s="544"/>
      <c r="O1407" s="544"/>
      <c r="P1407" s="544"/>
      <c r="Q1407" s="544"/>
    </row>
    <row r="1408" spans="1:17" x14ac:dyDescent="0.15">
      <c r="A1408" s="544"/>
      <c r="B1408" s="544"/>
      <c r="C1408" s="544"/>
      <c r="D1408" s="544"/>
      <c r="E1408" s="544"/>
      <c r="F1408" s="544"/>
      <c r="G1408" s="544"/>
      <c r="H1408" s="544"/>
      <c r="I1408" s="544"/>
      <c r="J1408" s="544"/>
      <c r="K1408" s="544"/>
      <c r="L1408" s="544"/>
      <c r="M1408" s="544"/>
      <c r="N1408" s="544"/>
      <c r="O1408" s="544"/>
      <c r="P1408" s="544"/>
      <c r="Q1408" s="544"/>
    </row>
    <row r="1409" spans="1:17" x14ac:dyDescent="0.15">
      <c r="A1409" s="544"/>
      <c r="B1409" s="544"/>
      <c r="C1409" s="544"/>
      <c r="D1409" s="544"/>
      <c r="E1409" s="544"/>
      <c r="F1409" s="544"/>
      <c r="G1409" s="544"/>
      <c r="H1409" s="544"/>
      <c r="I1409" s="544"/>
      <c r="J1409" s="544"/>
      <c r="K1409" s="544"/>
      <c r="L1409" s="544"/>
      <c r="M1409" s="544"/>
      <c r="N1409" s="544"/>
      <c r="O1409" s="544"/>
      <c r="P1409" s="544"/>
      <c r="Q1409" s="544"/>
    </row>
    <row r="1410" spans="1:17" x14ac:dyDescent="0.15">
      <c r="A1410" s="544"/>
      <c r="B1410" s="544"/>
      <c r="C1410" s="544"/>
      <c r="D1410" s="544"/>
      <c r="E1410" s="544"/>
      <c r="F1410" s="544"/>
      <c r="G1410" s="544"/>
      <c r="H1410" s="544"/>
      <c r="I1410" s="544"/>
      <c r="J1410" s="544"/>
      <c r="K1410" s="544"/>
      <c r="L1410" s="544"/>
      <c r="M1410" s="544"/>
      <c r="N1410" s="544"/>
      <c r="O1410" s="544"/>
      <c r="P1410" s="544"/>
      <c r="Q1410" s="544"/>
    </row>
    <row r="1411" spans="1:17" x14ac:dyDescent="0.15">
      <c r="A1411" s="544"/>
      <c r="B1411" s="544"/>
      <c r="C1411" s="544"/>
      <c r="D1411" s="544"/>
      <c r="E1411" s="544"/>
      <c r="F1411" s="544"/>
      <c r="G1411" s="544"/>
      <c r="H1411" s="544"/>
      <c r="I1411" s="544"/>
      <c r="J1411" s="544"/>
      <c r="K1411" s="544"/>
      <c r="L1411" s="544"/>
      <c r="M1411" s="544"/>
      <c r="N1411" s="544"/>
      <c r="O1411" s="544"/>
      <c r="P1411" s="544"/>
      <c r="Q1411" s="544"/>
    </row>
    <row r="1412" spans="1:17" x14ac:dyDescent="0.15">
      <c r="A1412" s="544"/>
      <c r="B1412" s="544"/>
      <c r="C1412" s="544"/>
      <c r="D1412" s="544"/>
      <c r="E1412" s="544"/>
      <c r="F1412" s="544"/>
      <c r="G1412" s="544"/>
      <c r="H1412" s="544"/>
      <c r="I1412" s="544"/>
      <c r="J1412" s="544"/>
      <c r="K1412" s="544"/>
      <c r="L1412" s="544"/>
      <c r="M1412" s="544"/>
      <c r="N1412" s="544"/>
      <c r="O1412" s="544"/>
      <c r="P1412" s="544"/>
      <c r="Q1412" s="544"/>
    </row>
    <row r="1413" spans="1:17" x14ac:dyDescent="0.15">
      <c r="A1413" s="544"/>
      <c r="B1413" s="544"/>
      <c r="C1413" s="544"/>
      <c r="D1413" s="544"/>
      <c r="E1413" s="544"/>
      <c r="F1413" s="544"/>
      <c r="G1413" s="544"/>
      <c r="H1413" s="544"/>
      <c r="I1413" s="544"/>
      <c r="J1413" s="544"/>
      <c r="K1413" s="544"/>
      <c r="L1413" s="544"/>
      <c r="M1413" s="544"/>
      <c r="N1413" s="544"/>
      <c r="O1413" s="544"/>
      <c r="P1413" s="544"/>
      <c r="Q1413" s="544"/>
    </row>
    <row r="1414" spans="1:17" x14ac:dyDescent="0.15">
      <c r="A1414" s="544"/>
      <c r="B1414" s="544"/>
      <c r="C1414" s="544"/>
      <c r="D1414" s="544"/>
      <c r="E1414" s="544"/>
      <c r="F1414" s="544"/>
      <c r="G1414" s="544"/>
      <c r="H1414" s="544"/>
      <c r="I1414" s="544"/>
      <c r="J1414" s="544"/>
      <c r="K1414" s="544"/>
      <c r="L1414" s="544"/>
      <c r="M1414" s="544"/>
      <c r="N1414" s="544"/>
      <c r="O1414" s="544"/>
      <c r="P1414" s="544"/>
      <c r="Q1414" s="544"/>
    </row>
    <row r="1415" spans="1:17" x14ac:dyDescent="0.15">
      <c r="A1415" s="544"/>
      <c r="B1415" s="544"/>
      <c r="C1415" s="544"/>
      <c r="D1415" s="544"/>
      <c r="E1415" s="544"/>
      <c r="F1415" s="544"/>
      <c r="G1415" s="544"/>
      <c r="H1415" s="544"/>
      <c r="I1415" s="544"/>
      <c r="J1415" s="544"/>
      <c r="K1415" s="544"/>
      <c r="L1415" s="544"/>
      <c r="M1415" s="544"/>
      <c r="N1415" s="544"/>
      <c r="O1415" s="544"/>
      <c r="P1415" s="544"/>
      <c r="Q1415" s="544"/>
    </row>
    <row r="1416" spans="1:17" x14ac:dyDescent="0.15">
      <c r="A1416" s="544"/>
      <c r="B1416" s="544"/>
      <c r="C1416" s="544"/>
      <c r="D1416" s="544"/>
      <c r="E1416" s="544"/>
      <c r="F1416" s="544"/>
      <c r="G1416" s="544"/>
      <c r="H1416" s="544"/>
      <c r="I1416" s="544"/>
      <c r="J1416" s="544"/>
      <c r="K1416" s="544"/>
      <c r="L1416" s="544"/>
      <c r="M1416" s="544"/>
      <c r="N1416" s="544"/>
      <c r="O1416" s="544"/>
      <c r="P1416" s="544"/>
      <c r="Q1416" s="544"/>
    </row>
    <row r="1417" spans="1:17" x14ac:dyDescent="0.15">
      <c r="A1417" s="544"/>
      <c r="B1417" s="544"/>
      <c r="C1417" s="544"/>
      <c r="D1417" s="544"/>
      <c r="E1417" s="544"/>
      <c r="F1417" s="544"/>
      <c r="G1417" s="544"/>
      <c r="H1417" s="544"/>
      <c r="I1417" s="544"/>
      <c r="J1417" s="544"/>
      <c r="K1417" s="544"/>
      <c r="L1417" s="544"/>
      <c r="M1417" s="544"/>
      <c r="N1417" s="544"/>
      <c r="O1417" s="544"/>
      <c r="P1417" s="544"/>
      <c r="Q1417" s="544"/>
    </row>
    <row r="1418" spans="1:17" x14ac:dyDescent="0.15">
      <c r="A1418" s="544"/>
      <c r="B1418" s="544"/>
      <c r="C1418" s="544"/>
      <c r="D1418" s="544"/>
      <c r="E1418" s="544"/>
      <c r="F1418" s="544"/>
      <c r="G1418" s="544"/>
      <c r="H1418" s="544"/>
      <c r="I1418" s="544"/>
      <c r="J1418" s="544"/>
      <c r="K1418" s="544"/>
      <c r="L1418" s="544"/>
      <c r="M1418" s="544"/>
      <c r="N1418" s="544"/>
      <c r="O1418" s="544"/>
      <c r="P1418" s="544"/>
      <c r="Q1418" s="544"/>
    </row>
    <row r="1419" spans="1:17" x14ac:dyDescent="0.15">
      <c r="A1419" s="544"/>
      <c r="B1419" s="544"/>
      <c r="C1419" s="544"/>
      <c r="D1419" s="544"/>
      <c r="E1419" s="544"/>
      <c r="F1419" s="544"/>
      <c r="G1419" s="544"/>
      <c r="H1419" s="544"/>
      <c r="I1419" s="544"/>
      <c r="J1419" s="544"/>
      <c r="K1419" s="544"/>
      <c r="L1419" s="544"/>
      <c r="M1419" s="544"/>
      <c r="N1419" s="544"/>
      <c r="O1419" s="544"/>
      <c r="P1419" s="544"/>
      <c r="Q1419" s="544"/>
    </row>
    <row r="1420" spans="1:17" x14ac:dyDescent="0.15">
      <c r="A1420" s="544"/>
      <c r="B1420" s="544"/>
      <c r="C1420" s="544"/>
      <c r="D1420" s="544"/>
      <c r="E1420" s="544"/>
      <c r="F1420" s="544"/>
      <c r="G1420" s="544"/>
      <c r="H1420" s="544"/>
      <c r="I1420" s="544"/>
      <c r="J1420" s="544"/>
      <c r="K1420" s="544"/>
      <c r="L1420" s="544"/>
      <c r="M1420" s="544"/>
      <c r="N1420" s="544"/>
      <c r="O1420" s="544"/>
      <c r="P1420" s="544"/>
      <c r="Q1420" s="544"/>
    </row>
    <row r="1421" spans="1:17" x14ac:dyDescent="0.15">
      <c r="A1421" s="544"/>
      <c r="B1421" s="544"/>
      <c r="C1421" s="544"/>
      <c r="D1421" s="544"/>
      <c r="E1421" s="544"/>
      <c r="F1421" s="544"/>
      <c r="G1421" s="544"/>
      <c r="H1421" s="544"/>
      <c r="I1421" s="544"/>
      <c r="J1421" s="544"/>
      <c r="K1421" s="544"/>
      <c r="L1421" s="544"/>
      <c r="M1421" s="544"/>
      <c r="N1421" s="544"/>
      <c r="O1421" s="544"/>
      <c r="P1421" s="544"/>
      <c r="Q1421" s="544"/>
    </row>
    <row r="1422" spans="1:17" x14ac:dyDescent="0.15">
      <c r="A1422" s="544"/>
      <c r="B1422" s="544"/>
      <c r="C1422" s="544"/>
      <c r="D1422" s="544"/>
      <c r="E1422" s="544"/>
      <c r="F1422" s="544"/>
      <c r="G1422" s="544"/>
      <c r="H1422" s="544"/>
      <c r="I1422" s="544"/>
      <c r="J1422" s="544"/>
      <c r="K1422" s="544"/>
      <c r="L1422" s="544"/>
      <c r="M1422" s="544"/>
      <c r="N1422" s="544"/>
      <c r="O1422" s="544"/>
      <c r="P1422" s="544"/>
      <c r="Q1422" s="544"/>
    </row>
    <row r="1423" spans="1:17" x14ac:dyDescent="0.15">
      <c r="A1423" s="544"/>
      <c r="B1423" s="544"/>
      <c r="C1423" s="544"/>
      <c r="D1423" s="544"/>
      <c r="E1423" s="544"/>
      <c r="F1423" s="544"/>
      <c r="G1423" s="544"/>
      <c r="H1423" s="544"/>
      <c r="I1423" s="544"/>
      <c r="J1423" s="544"/>
      <c r="K1423" s="544"/>
      <c r="L1423" s="544"/>
      <c r="M1423" s="544"/>
      <c r="N1423" s="544"/>
      <c r="O1423" s="544"/>
      <c r="P1423" s="544"/>
      <c r="Q1423" s="544"/>
    </row>
    <row r="1424" spans="1:17" x14ac:dyDescent="0.15">
      <c r="A1424" s="544"/>
      <c r="B1424" s="544"/>
      <c r="C1424" s="544"/>
      <c r="D1424" s="544"/>
      <c r="E1424" s="544"/>
      <c r="F1424" s="544"/>
      <c r="G1424" s="544"/>
      <c r="H1424" s="544"/>
      <c r="I1424" s="544"/>
      <c r="J1424" s="544"/>
      <c r="K1424" s="544"/>
      <c r="L1424" s="544"/>
      <c r="M1424" s="544"/>
      <c r="N1424" s="544"/>
      <c r="O1424" s="544"/>
      <c r="P1424" s="544"/>
      <c r="Q1424" s="544"/>
    </row>
    <row r="1425" spans="1:17" x14ac:dyDescent="0.15">
      <c r="A1425" s="544"/>
      <c r="B1425" s="544"/>
      <c r="C1425" s="544"/>
      <c r="D1425" s="544"/>
      <c r="E1425" s="544"/>
      <c r="F1425" s="544"/>
      <c r="G1425" s="544"/>
      <c r="H1425" s="544"/>
      <c r="I1425" s="544"/>
      <c r="J1425" s="544"/>
      <c r="K1425" s="544"/>
      <c r="L1425" s="544"/>
      <c r="M1425" s="544"/>
      <c r="N1425" s="544"/>
      <c r="O1425" s="544"/>
      <c r="P1425" s="544"/>
      <c r="Q1425" s="544"/>
    </row>
    <row r="1426" spans="1:17" x14ac:dyDescent="0.15">
      <c r="A1426" s="544"/>
      <c r="B1426" s="544"/>
      <c r="C1426" s="544"/>
      <c r="D1426" s="544"/>
      <c r="E1426" s="544"/>
      <c r="F1426" s="544"/>
      <c r="G1426" s="544"/>
      <c r="H1426" s="544"/>
      <c r="I1426" s="544"/>
      <c r="J1426" s="544"/>
      <c r="K1426" s="544"/>
      <c r="L1426" s="544"/>
      <c r="M1426" s="544"/>
      <c r="N1426" s="544"/>
      <c r="O1426" s="544"/>
      <c r="P1426" s="544"/>
      <c r="Q1426" s="544"/>
    </row>
    <row r="1427" spans="1:17" x14ac:dyDescent="0.15">
      <c r="A1427" s="544"/>
      <c r="B1427" s="544"/>
      <c r="C1427" s="544"/>
      <c r="D1427" s="544"/>
      <c r="E1427" s="544"/>
      <c r="F1427" s="544"/>
      <c r="G1427" s="544"/>
      <c r="H1427" s="544"/>
      <c r="I1427" s="544"/>
      <c r="J1427" s="544"/>
      <c r="K1427" s="544"/>
      <c r="L1427" s="544"/>
      <c r="M1427" s="544"/>
      <c r="N1427" s="544"/>
      <c r="O1427" s="544"/>
      <c r="P1427" s="544"/>
      <c r="Q1427" s="544"/>
    </row>
    <row r="1428" spans="1:17" x14ac:dyDescent="0.15">
      <c r="A1428" s="544"/>
      <c r="B1428" s="544"/>
      <c r="C1428" s="544"/>
      <c r="D1428" s="544"/>
      <c r="E1428" s="544"/>
      <c r="F1428" s="544"/>
      <c r="G1428" s="544"/>
      <c r="H1428" s="544"/>
      <c r="I1428" s="544"/>
      <c r="J1428" s="544"/>
      <c r="K1428" s="544"/>
      <c r="L1428" s="544"/>
      <c r="M1428" s="544"/>
      <c r="N1428" s="544"/>
      <c r="O1428" s="544"/>
      <c r="P1428" s="544"/>
      <c r="Q1428" s="544"/>
    </row>
    <row r="1429" spans="1:17" x14ac:dyDescent="0.15">
      <c r="A1429" s="544"/>
      <c r="B1429" s="544"/>
      <c r="C1429" s="544"/>
      <c r="D1429" s="544"/>
      <c r="E1429" s="544"/>
      <c r="F1429" s="544"/>
      <c r="G1429" s="544"/>
      <c r="H1429" s="544"/>
      <c r="I1429" s="544"/>
      <c r="J1429" s="544"/>
      <c r="K1429" s="544"/>
      <c r="L1429" s="544"/>
      <c r="M1429" s="544"/>
      <c r="N1429" s="544"/>
      <c r="O1429" s="544"/>
      <c r="P1429" s="544"/>
      <c r="Q1429" s="544"/>
    </row>
    <row r="1430" spans="1:17" x14ac:dyDescent="0.15">
      <c r="A1430" s="544"/>
      <c r="B1430" s="544"/>
      <c r="C1430" s="544"/>
      <c r="D1430" s="544"/>
      <c r="E1430" s="544"/>
      <c r="F1430" s="544"/>
      <c r="G1430" s="544"/>
      <c r="H1430" s="544"/>
      <c r="I1430" s="544"/>
      <c r="J1430" s="544"/>
      <c r="K1430" s="544"/>
      <c r="L1430" s="544"/>
      <c r="M1430" s="544"/>
      <c r="N1430" s="544"/>
      <c r="O1430" s="544"/>
      <c r="P1430" s="544"/>
      <c r="Q1430" s="544"/>
    </row>
    <row r="1431" spans="1:17" x14ac:dyDescent="0.15">
      <c r="A1431" s="544"/>
      <c r="B1431" s="544"/>
      <c r="C1431" s="544"/>
      <c r="D1431" s="544"/>
      <c r="E1431" s="544"/>
      <c r="F1431" s="544"/>
      <c r="G1431" s="544"/>
      <c r="H1431" s="544"/>
      <c r="I1431" s="544"/>
      <c r="J1431" s="544"/>
      <c r="K1431" s="544"/>
      <c r="L1431" s="544"/>
      <c r="M1431" s="544"/>
      <c r="N1431" s="544"/>
      <c r="O1431" s="544"/>
      <c r="P1431" s="544"/>
      <c r="Q1431" s="544"/>
    </row>
    <row r="1432" spans="1:17" x14ac:dyDescent="0.15">
      <c r="A1432" s="544"/>
      <c r="B1432" s="544"/>
      <c r="C1432" s="544"/>
      <c r="D1432" s="544"/>
      <c r="E1432" s="544"/>
      <c r="F1432" s="544"/>
      <c r="G1432" s="544"/>
      <c r="H1432" s="544"/>
      <c r="I1432" s="544"/>
      <c r="J1432" s="544"/>
      <c r="K1432" s="544"/>
      <c r="L1432" s="544"/>
      <c r="M1432" s="544"/>
      <c r="N1432" s="544"/>
      <c r="O1432" s="544"/>
      <c r="P1432" s="544"/>
      <c r="Q1432" s="544"/>
    </row>
    <row r="1433" spans="1:17" x14ac:dyDescent="0.15">
      <c r="A1433" s="544"/>
      <c r="B1433" s="544"/>
      <c r="C1433" s="544"/>
      <c r="D1433" s="544"/>
      <c r="E1433" s="544"/>
      <c r="F1433" s="544"/>
      <c r="G1433" s="544"/>
      <c r="H1433" s="544"/>
      <c r="I1433" s="544"/>
      <c r="J1433" s="544"/>
      <c r="K1433" s="544"/>
      <c r="L1433" s="544"/>
      <c r="M1433" s="544"/>
      <c r="N1433" s="544"/>
      <c r="O1433" s="544"/>
      <c r="P1433" s="544"/>
      <c r="Q1433" s="544"/>
    </row>
    <row r="1434" spans="1:17" x14ac:dyDescent="0.15">
      <c r="A1434" s="544"/>
      <c r="B1434" s="544"/>
      <c r="C1434" s="544"/>
      <c r="D1434" s="544"/>
      <c r="E1434" s="544"/>
      <c r="F1434" s="544"/>
      <c r="G1434" s="544"/>
      <c r="H1434" s="544"/>
      <c r="I1434" s="544"/>
      <c r="J1434" s="544"/>
      <c r="K1434" s="544"/>
      <c r="L1434" s="544"/>
      <c r="M1434" s="544"/>
      <c r="N1434" s="544"/>
      <c r="O1434" s="544"/>
      <c r="P1434" s="544"/>
      <c r="Q1434" s="544"/>
    </row>
    <row r="1435" spans="1:17" x14ac:dyDescent="0.15">
      <c r="A1435" s="544"/>
      <c r="B1435" s="544"/>
      <c r="C1435" s="544"/>
      <c r="D1435" s="544"/>
      <c r="E1435" s="544"/>
      <c r="F1435" s="544"/>
      <c r="G1435" s="544"/>
      <c r="H1435" s="544"/>
      <c r="I1435" s="544"/>
      <c r="J1435" s="544"/>
      <c r="K1435" s="544"/>
      <c r="L1435" s="544"/>
      <c r="M1435" s="544"/>
      <c r="N1435" s="544"/>
      <c r="O1435" s="544"/>
      <c r="P1435" s="544"/>
      <c r="Q1435" s="544"/>
    </row>
    <row r="1436" spans="1:17" x14ac:dyDescent="0.15">
      <c r="A1436" s="544"/>
      <c r="B1436" s="544"/>
      <c r="C1436" s="544"/>
      <c r="D1436" s="544"/>
      <c r="E1436" s="544"/>
      <c r="F1436" s="544"/>
      <c r="G1436" s="544"/>
      <c r="H1436" s="544"/>
      <c r="I1436" s="544"/>
      <c r="J1436" s="544"/>
      <c r="K1436" s="544"/>
      <c r="L1436" s="544"/>
      <c r="M1436" s="544"/>
      <c r="N1436" s="544"/>
      <c r="O1436" s="544"/>
      <c r="P1436" s="544"/>
      <c r="Q1436" s="544"/>
    </row>
    <row r="1437" spans="1:17" x14ac:dyDescent="0.15">
      <c r="A1437" s="544"/>
      <c r="B1437" s="544"/>
      <c r="C1437" s="544"/>
      <c r="D1437" s="544"/>
      <c r="E1437" s="544"/>
      <c r="F1437" s="544"/>
      <c r="G1437" s="544"/>
      <c r="H1437" s="544"/>
      <c r="I1437" s="544"/>
      <c r="J1437" s="544"/>
      <c r="K1437" s="544"/>
      <c r="L1437" s="544"/>
      <c r="M1437" s="544"/>
      <c r="N1437" s="544"/>
      <c r="O1437" s="544"/>
      <c r="P1437" s="544"/>
      <c r="Q1437" s="544"/>
    </row>
    <row r="1438" spans="1:17" x14ac:dyDescent="0.15">
      <c r="A1438" s="544"/>
      <c r="B1438" s="544"/>
      <c r="C1438" s="544"/>
      <c r="D1438" s="544"/>
      <c r="E1438" s="544"/>
      <c r="F1438" s="544"/>
      <c r="G1438" s="544"/>
      <c r="H1438" s="544"/>
      <c r="I1438" s="544"/>
      <c r="J1438" s="544"/>
      <c r="K1438" s="544"/>
      <c r="L1438" s="544"/>
      <c r="M1438" s="544"/>
      <c r="N1438" s="544"/>
      <c r="O1438" s="544"/>
      <c r="P1438" s="544"/>
      <c r="Q1438" s="544"/>
    </row>
    <row r="1439" spans="1:17" x14ac:dyDescent="0.15">
      <c r="A1439" s="544"/>
      <c r="B1439" s="544"/>
      <c r="C1439" s="544"/>
      <c r="D1439" s="544"/>
      <c r="E1439" s="544"/>
      <c r="F1439" s="544"/>
      <c r="G1439" s="544"/>
      <c r="H1439" s="544"/>
      <c r="I1439" s="544"/>
      <c r="J1439" s="544"/>
      <c r="K1439" s="544"/>
      <c r="L1439" s="544"/>
      <c r="M1439" s="544"/>
      <c r="N1439" s="544"/>
      <c r="O1439" s="544"/>
      <c r="P1439" s="544"/>
      <c r="Q1439" s="544"/>
    </row>
    <row r="1440" spans="1:17" x14ac:dyDescent="0.15">
      <c r="A1440" s="544"/>
      <c r="B1440" s="544"/>
      <c r="C1440" s="544"/>
      <c r="D1440" s="544"/>
      <c r="E1440" s="544"/>
      <c r="F1440" s="544"/>
      <c r="G1440" s="544"/>
      <c r="H1440" s="544"/>
      <c r="I1440" s="544"/>
      <c r="J1440" s="544"/>
      <c r="K1440" s="544"/>
      <c r="L1440" s="544"/>
      <c r="M1440" s="544"/>
      <c r="N1440" s="544"/>
      <c r="O1440" s="544"/>
      <c r="P1440" s="544"/>
      <c r="Q1440" s="544"/>
    </row>
    <row r="1441" spans="1:17" x14ac:dyDescent="0.15">
      <c r="A1441" s="544"/>
      <c r="B1441" s="544"/>
      <c r="C1441" s="544"/>
      <c r="D1441" s="544"/>
      <c r="E1441" s="544"/>
      <c r="F1441" s="544"/>
      <c r="G1441" s="544"/>
      <c r="H1441" s="544"/>
      <c r="I1441" s="544"/>
      <c r="J1441" s="544"/>
      <c r="K1441" s="544"/>
      <c r="L1441" s="544"/>
      <c r="M1441" s="544"/>
      <c r="N1441" s="544"/>
      <c r="O1441" s="544"/>
      <c r="P1441" s="544"/>
      <c r="Q1441" s="544"/>
    </row>
    <row r="1442" spans="1:17" x14ac:dyDescent="0.15">
      <c r="A1442" s="544"/>
      <c r="B1442" s="544"/>
      <c r="C1442" s="544"/>
      <c r="D1442" s="544"/>
      <c r="E1442" s="544"/>
      <c r="F1442" s="544"/>
      <c r="G1442" s="544"/>
      <c r="H1442" s="544"/>
      <c r="I1442" s="544"/>
      <c r="J1442" s="544"/>
      <c r="K1442" s="544"/>
      <c r="L1442" s="544"/>
      <c r="M1442" s="544"/>
      <c r="N1442" s="544"/>
      <c r="O1442" s="544"/>
      <c r="P1442" s="544"/>
      <c r="Q1442" s="544"/>
    </row>
    <row r="1443" spans="1:17" x14ac:dyDescent="0.15">
      <c r="A1443" s="544"/>
      <c r="B1443" s="544"/>
      <c r="C1443" s="544"/>
      <c r="D1443" s="544"/>
      <c r="E1443" s="544"/>
      <c r="F1443" s="544"/>
      <c r="G1443" s="544"/>
      <c r="H1443" s="544"/>
      <c r="I1443" s="544"/>
      <c r="J1443" s="544"/>
      <c r="K1443" s="544"/>
      <c r="L1443" s="544"/>
      <c r="M1443" s="544"/>
      <c r="N1443" s="544"/>
      <c r="O1443" s="544"/>
      <c r="P1443" s="544"/>
      <c r="Q1443" s="544"/>
    </row>
    <row r="1444" spans="1:17" x14ac:dyDescent="0.15">
      <c r="A1444" s="544"/>
      <c r="B1444" s="544"/>
      <c r="C1444" s="544"/>
      <c r="D1444" s="544"/>
      <c r="E1444" s="544"/>
      <c r="F1444" s="544"/>
      <c r="G1444" s="544"/>
      <c r="H1444" s="544"/>
      <c r="I1444" s="544"/>
      <c r="J1444" s="544"/>
      <c r="K1444" s="544"/>
      <c r="L1444" s="544"/>
      <c r="M1444" s="544"/>
      <c r="N1444" s="544"/>
      <c r="O1444" s="544"/>
      <c r="P1444" s="544"/>
      <c r="Q1444" s="544"/>
    </row>
    <row r="1445" spans="1:17" x14ac:dyDescent="0.15">
      <c r="A1445" s="544"/>
      <c r="B1445" s="544"/>
      <c r="C1445" s="544"/>
      <c r="D1445" s="544"/>
      <c r="E1445" s="544"/>
      <c r="F1445" s="544"/>
      <c r="G1445" s="544"/>
      <c r="H1445" s="544"/>
      <c r="I1445" s="544"/>
      <c r="J1445" s="544"/>
      <c r="K1445" s="544"/>
      <c r="L1445" s="544"/>
      <c r="M1445" s="544"/>
      <c r="N1445" s="544"/>
      <c r="O1445" s="544"/>
      <c r="P1445" s="544"/>
      <c r="Q1445" s="544"/>
    </row>
    <row r="1446" spans="1:17" x14ac:dyDescent="0.15">
      <c r="A1446" s="544"/>
      <c r="B1446" s="544"/>
      <c r="C1446" s="544"/>
      <c r="D1446" s="544"/>
      <c r="E1446" s="544"/>
      <c r="F1446" s="544"/>
      <c r="G1446" s="544"/>
      <c r="H1446" s="544"/>
      <c r="I1446" s="544"/>
      <c r="J1446" s="544"/>
      <c r="K1446" s="544"/>
      <c r="L1446" s="544"/>
      <c r="M1446" s="544"/>
      <c r="N1446" s="544"/>
      <c r="O1446" s="544"/>
      <c r="P1446" s="544"/>
      <c r="Q1446" s="544"/>
    </row>
    <row r="1447" spans="1:17" x14ac:dyDescent="0.15">
      <c r="A1447" s="544"/>
      <c r="B1447" s="544"/>
      <c r="C1447" s="544"/>
      <c r="D1447" s="544"/>
      <c r="E1447" s="544"/>
      <c r="F1447" s="544"/>
      <c r="G1447" s="544"/>
      <c r="H1447" s="544"/>
      <c r="I1447" s="544"/>
      <c r="J1447" s="544"/>
      <c r="K1447" s="544"/>
      <c r="L1447" s="544"/>
      <c r="M1447" s="544"/>
      <c r="N1447" s="544"/>
      <c r="O1447" s="544"/>
      <c r="P1447" s="544"/>
      <c r="Q1447" s="544"/>
    </row>
    <row r="1448" spans="1:17" x14ac:dyDescent="0.15">
      <c r="A1448" s="544"/>
      <c r="B1448" s="544"/>
      <c r="C1448" s="544"/>
      <c r="D1448" s="544"/>
      <c r="E1448" s="544"/>
      <c r="F1448" s="544"/>
      <c r="G1448" s="544"/>
      <c r="H1448" s="544"/>
      <c r="I1448" s="544"/>
      <c r="J1448" s="544"/>
      <c r="K1448" s="544"/>
      <c r="L1448" s="544"/>
      <c r="M1448" s="544"/>
      <c r="N1448" s="544"/>
      <c r="O1448" s="544"/>
      <c r="P1448" s="544"/>
      <c r="Q1448" s="544"/>
    </row>
    <row r="1449" spans="1:17" x14ac:dyDescent="0.15">
      <c r="A1449" s="544"/>
      <c r="B1449" s="544"/>
      <c r="C1449" s="544"/>
      <c r="D1449" s="544"/>
      <c r="E1449" s="544"/>
      <c r="F1449" s="544"/>
      <c r="G1449" s="544"/>
      <c r="H1449" s="544"/>
      <c r="I1449" s="544"/>
      <c r="J1449" s="544"/>
      <c r="K1449" s="544"/>
      <c r="L1449" s="544"/>
      <c r="M1449" s="544"/>
      <c r="N1449" s="544"/>
      <c r="O1449" s="544"/>
      <c r="P1449" s="544"/>
      <c r="Q1449" s="544"/>
    </row>
    <row r="1450" spans="1:17" x14ac:dyDescent="0.15">
      <c r="A1450" s="544"/>
      <c r="B1450" s="544"/>
      <c r="C1450" s="544"/>
      <c r="D1450" s="544"/>
      <c r="E1450" s="544"/>
      <c r="F1450" s="544"/>
      <c r="G1450" s="544"/>
      <c r="H1450" s="544"/>
      <c r="I1450" s="544"/>
      <c r="J1450" s="544"/>
      <c r="K1450" s="544"/>
      <c r="L1450" s="544"/>
      <c r="M1450" s="544"/>
      <c r="N1450" s="544"/>
      <c r="O1450" s="544"/>
      <c r="P1450" s="544"/>
      <c r="Q1450" s="544"/>
    </row>
    <row r="1451" spans="1:17" x14ac:dyDescent="0.15">
      <c r="A1451" s="544"/>
      <c r="B1451" s="544"/>
      <c r="C1451" s="544"/>
      <c r="D1451" s="544"/>
      <c r="E1451" s="544"/>
      <c r="F1451" s="544"/>
      <c r="G1451" s="544"/>
      <c r="H1451" s="544"/>
      <c r="I1451" s="544"/>
      <c r="J1451" s="544"/>
      <c r="K1451" s="544"/>
      <c r="L1451" s="544"/>
      <c r="M1451" s="544"/>
      <c r="N1451" s="544"/>
      <c r="O1451" s="544"/>
      <c r="P1451" s="544"/>
      <c r="Q1451" s="544"/>
    </row>
    <row r="1452" spans="1:17" x14ac:dyDescent="0.15">
      <c r="A1452" s="544"/>
      <c r="B1452" s="544"/>
      <c r="C1452" s="544"/>
      <c r="D1452" s="544"/>
      <c r="E1452" s="544"/>
      <c r="F1452" s="544"/>
      <c r="G1452" s="544"/>
      <c r="H1452" s="544"/>
      <c r="I1452" s="544"/>
      <c r="J1452" s="544"/>
      <c r="K1452" s="544"/>
      <c r="L1452" s="544"/>
      <c r="M1452" s="544"/>
      <c r="N1452" s="544"/>
      <c r="O1452" s="544"/>
      <c r="P1452" s="544"/>
      <c r="Q1452" s="544"/>
    </row>
    <row r="1453" spans="1:17" x14ac:dyDescent="0.15">
      <c r="A1453" s="544"/>
      <c r="B1453" s="544"/>
      <c r="C1453" s="544"/>
      <c r="D1453" s="544"/>
      <c r="E1453" s="544"/>
      <c r="F1453" s="544"/>
      <c r="G1453" s="544"/>
      <c r="H1453" s="544"/>
      <c r="I1453" s="544"/>
      <c r="J1453" s="544"/>
      <c r="K1453" s="544"/>
      <c r="L1453" s="544"/>
      <c r="M1453" s="544"/>
      <c r="N1453" s="544"/>
      <c r="O1453" s="544"/>
      <c r="P1453" s="544"/>
      <c r="Q1453" s="544"/>
    </row>
    <row r="1454" spans="1:17" x14ac:dyDescent="0.15">
      <c r="A1454" s="544"/>
      <c r="B1454" s="544"/>
      <c r="C1454" s="544"/>
      <c r="D1454" s="544"/>
      <c r="E1454" s="544"/>
      <c r="F1454" s="544"/>
      <c r="G1454" s="544"/>
      <c r="H1454" s="544"/>
      <c r="I1454" s="544"/>
      <c r="J1454" s="544"/>
      <c r="K1454" s="544"/>
      <c r="L1454" s="544"/>
      <c r="M1454" s="544"/>
      <c r="N1454" s="544"/>
      <c r="O1454" s="544"/>
      <c r="P1454" s="544"/>
      <c r="Q1454" s="544"/>
    </row>
    <row r="1455" spans="1:17" x14ac:dyDescent="0.15">
      <c r="A1455" s="544"/>
      <c r="B1455" s="544"/>
      <c r="C1455" s="544"/>
      <c r="D1455" s="544"/>
      <c r="E1455" s="544"/>
      <c r="F1455" s="544"/>
      <c r="G1455" s="544"/>
      <c r="H1455" s="544"/>
      <c r="I1455" s="544"/>
      <c r="J1455" s="544"/>
      <c r="K1455" s="544"/>
      <c r="L1455" s="544"/>
      <c r="M1455" s="544"/>
      <c r="N1455" s="544"/>
      <c r="O1455" s="544"/>
      <c r="P1455" s="544"/>
      <c r="Q1455" s="544"/>
    </row>
    <row r="1456" spans="1:17" x14ac:dyDescent="0.15">
      <c r="A1456" s="544"/>
      <c r="B1456" s="544"/>
      <c r="C1456" s="544"/>
      <c r="D1456" s="544"/>
      <c r="E1456" s="544"/>
      <c r="F1456" s="544"/>
      <c r="G1456" s="544"/>
      <c r="H1456" s="544"/>
      <c r="I1456" s="544"/>
      <c r="J1456" s="544"/>
      <c r="K1456" s="544"/>
      <c r="L1456" s="544"/>
      <c r="M1456" s="544"/>
      <c r="N1456" s="544"/>
      <c r="O1456" s="544"/>
      <c r="P1456" s="544"/>
      <c r="Q1456" s="544"/>
    </row>
    <row r="1457" spans="1:17" x14ac:dyDescent="0.15">
      <c r="A1457" s="544"/>
      <c r="B1457" s="544"/>
      <c r="C1457" s="544"/>
      <c r="D1457" s="544"/>
      <c r="E1457" s="544"/>
      <c r="F1457" s="544"/>
      <c r="G1457" s="544"/>
      <c r="H1457" s="544"/>
      <c r="I1457" s="544"/>
      <c r="J1457" s="544"/>
      <c r="K1457" s="544"/>
      <c r="L1457" s="544"/>
      <c r="M1457" s="544"/>
      <c r="N1457" s="544"/>
      <c r="O1457" s="544"/>
      <c r="P1457" s="544"/>
      <c r="Q1457" s="544"/>
    </row>
    <row r="1458" spans="1:17" x14ac:dyDescent="0.15">
      <c r="A1458" s="544"/>
      <c r="B1458" s="544"/>
      <c r="C1458" s="544"/>
      <c r="D1458" s="544"/>
      <c r="E1458" s="544"/>
      <c r="F1458" s="544"/>
      <c r="G1458" s="544"/>
      <c r="H1458" s="544"/>
      <c r="I1458" s="544"/>
      <c r="J1458" s="544"/>
      <c r="K1458" s="544"/>
      <c r="L1458" s="544"/>
      <c r="M1458" s="544"/>
      <c r="N1458" s="544"/>
      <c r="O1458" s="544"/>
      <c r="P1458" s="544"/>
      <c r="Q1458" s="544"/>
    </row>
    <row r="1459" spans="1:17" x14ac:dyDescent="0.15">
      <c r="A1459" s="544"/>
      <c r="B1459" s="544"/>
      <c r="C1459" s="544"/>
      <c r="D1459" s="544"/>
      <c r="E1459" s="544"/>
      <c r="F1459" s="544"/>
      <c r="G1459" s="544"/>
      <c r="H1459" s="544"/>
      <c r="I1459" s="544"/>
      <c r="J1459" s="544"/>
      <c r="K1459" s="544"/>
      <c r="L1459" s="544"/>
      <c r="M1459" s="544"/>
      <c r="N1459" s="544"/>
      <c r="O1459" s="544"/>
      <c r="P1459" s="544"/>
      <c r="Q1459" s="544"/>
    </row>
    <row r="1460" spans="1:17" x14ac:dyDescent="0.15">
      <c r="A1460" s="544"/>
      <c r="B1460" s="544"/>
      <c r="C1460" s="544"/>
      <c r="D1460" s="544"/>
      <c r="E1460" s="544"/>
      <c r="F1460" s="544"/>
      <c r="G1460" s="544"/>
      <c r="H1460" s="544"/>
      <c r="I1460" s="544"/>
      <c r="J1460" s="544"/>
      <c r="K1460" s="544"/>
      <c r="L1460" s="544"/>
      <c r="M1460" s="544"/>
      <c r="N1460" s="544"/>
      <c r="O1460" s="544"/>
      <c r="P1460" s="544"/>
      <c r="Q1460" s="544"/>
    </row>
    <row r="1461" spans="1:17" x14ac:dyDescent="0.15">
      <c r="A1461" s="544"/>
      <c r="B1461" s="544"/>
      <c r="C1461" s="544"/>
      <c r="D1461" s="544"/>
      <c r="E1461" s="544"/>
      <c r="F1461" s="544"/>
      <c r="G1461" s="544"/>
      <c r="H1461" s="544"/>
      <c r="I1461" s="544"/>
      <c r="J1461" s="544"/>
      <c r="K1461" s="544"/>
      <c r="L1461" s="544"/>
      <c r="M1461" s="544"/>
      <c r="N1461" s="544"/>
      <c r="O1461" s="544"/>
      <c r="P1461" s="544"/>
      <c r="Q1461" s="544"/>
    </row>
    <row r="1462" spans="1:17" x14ac:dyDescent="0.15">
      <c r="A1462" s="544"/>
      <c r="B1462" s="544"/>
      <c r="C1462" s="544"/>
      <c r="D1462" s="544"/>
      <c r="E1462" s="544"/>
      <c r="F1462" s="544"/>
      <c r="G1462" s="544"/>
      <c r="H1462" s="544"/>
      <c r="I1462" s="544"/>
      <c r="J1462" s="544"/>
      <c r="K1462" s="544"/>
      <c r="L1462" s="544"/>
      <c r="M1462" s="544"/>
      <c r="N1462" s="544"/>
      <c r="O1462" s="544"/>
      <c r="P1462" s="544"/>
      <c r="Q1462" s="544"/>
    </row>
    <row r="1463" spans="1:17" x14ac:dyDescent="0.15">
      <c r="A1463" s="544"/>
      <c r="B1463" s="544"/>
      <c r="C1463" s="544"/>
      <c r="D1463" s="544"/>
      <c r="E1463" s="544"/>
      <c r="F1463" s="544"/>
      <c r="G1463" s="544"/>
      <c r="H1463" s="544"/>
      <c r="I1463" s="544"/>
      <c r="J1463" s="544"/>
      <c r="K1463" s="544"/>
      <c r="L1463" s="544"/>
      <c r="M1463" s="544"/>
      <c r="N1463" s="544"/>
      <c r="O1463" s="544"/>
      <c r="P1463" s="544"/>
      <c r="Q1463" s="544"/>
    </row>
    <row r="1464" spans="1:17" x14ac:dyDescent="0.15">
      <c r="A1464" s="544"/>
      <c r="B1464" s="544"/>
      <c r="C1464" s="544"/>
      <c r="D1464" s="544"/>
      <c r="E1464" s="544"/>
      <c r="F1464" s="544"/>
      <c r="G1464" s="544"/>
      <c r="H1464" s="544"/>
      <c r="I1464" s="544"/>
      <c r="J1464" s="544"/>
      <c r="K1464" s="544"/>
      <c r="L1464" s="544"/>
      <c r="M1464" s="544"/>
      <c r="N1464" s="544"/>
      <c r="O1464" s="544"/>
      <c r="P1464" s="544"/>
      <c r="Q1464" s="544"/>
    </row>
    <row r="1465" spans="1:17" x14ac:dyDescent="0.15">
      <c r="A1465" s="544"/>
      <c r="B1465" s="544"/>
      <c r="C1465" s="544"/>
      <c r="D1465" s="544"/>
      <c r="E1465" s="544"/>
      <c r="F1465" s="544"/>
      <c r="G1465" s="544"/>
      <c r="H1465" s="544"/>
      <c r="I1465" s="544"/>
      <c r="J1465" s="544"/>
      <c r="K1465" s="544"/>
      <c r="L1465" s="544"/>
      <c r="M1465" s="544"/>
      <c r="N1465" s="544"/>
      <c r="O1465" s="544"/>
      <c r="P1465" s="544"/>
      <c r="Q1465" s="544"/>
    </row>
    <row r="1466" spans="1:17" x14ac:dyDescent="0.15">
      <c r="A1466" s="544"/>
      <c r="B1466" s="544"/>
      <c r="C1466" s="544"/>
      <c r="D1466" s="544"/>
      <c r="E1466" s="544"/>
      <c r="F1466" s="544"/>
      <c r="G1466" s="544"/>
      <c r="H1466" s="544"/>
      <c r="I1466" s="544"/>
      <c r="J1466" s="544"/>
      <c r="K1466" s="544"/>
      <c r="L1466" s="544"/>
      <c r="M1466" s="544"/>
      <c r="N1466" s="544"/>
      <c r="O1466" s="544"/>
      <c r="P1466" s="544"/>
      <c r="Q1466" s="544"/>
    </row>
    <row r="1467" spans="1:17" x14ac:dyDescent="0.15">
      <c r="A1467" s="544"/>
      <c r="B1467" s="544"/>
      <c r="C1467" s="544"/>
      <c r="D1467" s="544"/>
      <c r="E1467" s="544"/>
      <c r="F1467" s="544"/>
      <c r="G1467" s="544"/>
      <c r="H1467" s="544"/>
      <c r="I1467" s="544"/>
      <c r="J1467" s="544"/>
      <c r="K1467" s="544"/>
      <c r="L1467" s="544"/>
      <c r="M1467" s="544"/>
      <c r="N1467" s="544"/>
      <c r="O1467" s="544"/>
      <c r="P1467" s="544"/>
      <c r="Q1467" s="544"/>
    </row>
    <row r="1468" spans="1:17" x14ac:dyDescent="0.15">
      <c r="A1468" s="544"/>
      <c r="B1468" s="544"/>
      <c r="C1468" s="544"/>
      <c r="D1468" s="544"/>
      <c r="E1468" s="544"/>
      <c r="F1468" s="544"/>
      <c r="G1468" s="544"/>
      <c r="H1468" s="544"/>
      <c r="I1468" s="544"/>
      <c r="J1468" s="544"/>
      <c r="K1468" s="544"/>
      <c r="L1468" s="544"/>
      <c r="M1468" s="544"/>
      <c r="N1468" s="544"/>
      <c r="O1468" s="544"/>
      <c r="P1468" s="544"/>
      <c r="Q1468" s="544"/>
    </row>
    <row r="1469" spans="1:17" x14ac:dyDescent="0.15">
      <c r="A1469" s="544"/>
      <c r="B1469" s="544"/>
      <c r="C1469" s="544"/>
      <c r="D1469" s="544"/>
      <c r="E1469" s="544"/>
      <c r="F1469" s="544"/>
      <c r="G1469" s="544"/>
      <c r="H1469" s="544"/>
      <c r="I1469" s="544"/>
      <c r="J1469" s="544"/>
      <c r="K1469" s="544"/>
      <c r="L1469" s="544"/>
      <c r="M1469" s="544"/>
      <c r="N1469" s="544"/>
      <c r="O1469" s="544"/>
      <c r="P1469" s="544"/>
      <c r="Q1469" s="544"/>
    </row>
    <row r="1470" spans="1:17" x14ac:dyDescent="0.15">
      <c r="A1470" s="544"/>
      <c r="B1470" s="544"/>
      <c r="C1470" s="544"/>
      <c r="D1470" s="544"/>
      <c r="E1470" s="544"/>
      <c r="F1470" s="544"/>
      <c r="G1470" s="544"/>
      <c r="H1470" s="544"/>
      <c r="I1470" s="544"/>
      <c r="J1470" s="544"/>
      <c r="K1470" s="544"/>
      <c r="L1470" s="544"/>
      <c r="M1470" s="544"/>
      <c r="N1470" s="544"/>
      <c r="O1470" s="544"/>
      <c r="P1470" s="544"/>
      <c r="Q1470" s="544"/>
    </row>
    <row r="1471" spans="1:17" x14ac:dyDescent="0.15">
      <c r="A1471" s="544"/>
      <c r="B1471" s="544"/>
      <c r="C1471" s="544"/>
      <c r="D1471" s="544"/>
      <c r="E1471" s="544"/>
      <c r="F1471" s="544"/>
      <c r="G1471" s="544"/>
      <c r="H1471" s="544"/>
      <c r="I1471" s="544"/>
      <c r="J1471" s="544"/>
      <c r="K1471" s="544"/>
      <c r="L1471" s="544"/>
      <c r="M1471" s="544"/>
      <c r="N1471" s="544"/>
      <c r="O1471" s="544"/>
      <c r="P1471" s="544"/>
      <c r="Q1471" s="544"/>
    </row>
    <row r="1472" spans="1:17" x14ac:dyDescent="0.15">
      <c r="A1472" s="544"/>
      <c r="B1472" s="544"/>
      <c r="C1472" s="544"/>
      <c r="D1472" s="544"/>
      <c r="E1472" s="544"/>
      <c r="F1472" s="544"/>
      <c r="G1472" s="544"/>
      <c r="H1472" s="544"/>
      <c r="I1472" s="544"/>
      <c r="J1472" s="544"/>
      <c r="K1472" s="544"/>
      <c r="L1472" s="544"/>
      <c r="M1472" s="544"/>
      <c r="N1472" s="544"/>
      <c r="O1472" s="544"/>
      <c r="P1472" s="544"/>
      <c r="Q1472" s="544"/>
    </row>
    <row r="1473" spans="1:17" x14ac:dyDescent="0.15">
      <c r="A1473" s="544"/>
      <c r="B1473" s="544"/>
      <c r="C1473" s="544"/>
      <c r="D1473" s="544"/>
      <c r="E1473" s="544"/>
      <c r="F1473" s="544"/>
      <c r="G1473" s="544"/>
      <c r="H1473" s="544"/>
      <c r="I1473" s="544"/>
      <c r="J1473" s="544"/>
      <c r="K1473" s="544"/>
      <c r="L1473" s="544"/>
      <c r="M1473" s="544"/>
      <c r="N1473" s="544"/>
      <c r="O1473" s="544"/>
      <c r="P1473" s="544"/>
      <c r="Q1473" s="544"/>
    </row>
    <row r="1474" spans="1:17" x14ac:dyDescent="0.15">
      <c r="A1474" s="544"/>
      <c r="B1474" s="544"/>
      <c r="C1474" s="544"/>
      <c r="D1474" s="544"/>
      <c r="E1474" s="544"/>
      <c r="F1474" s="544"/>
      <c r="G1474" s="544"/>
      <c r="H1474" s="544"/>
      <c r="I1474" s="544"/>
      <c r="J1474" s="544"/>
      <c r="K1474" s="544"/>
      <c r="L1474" s="544"/>
      <c r="M1474" s="544"/>
      <c r="N1474" s="544"/>
      <c r="O1474" s="544"/>
      <c r="P1474" s="544"/>
      <c r="Q1474" s="544"/>
    </row>
    <row r="1475" spans="1:17" x14ac:dyDescent="0.15">
      <c r="A1475" s="544"/>
      <c r="B1475" s="544"/>
      <c r="C1475" s="544"/>
      <c r="D1475" s="544"/>
      <c r="E1475" s="544"/>
      <c r="F1475" s="544"/>
      <c r="G1475" s="544"/>
      <c r="H1475" s="544"/>
      <c r="I1475" s="544"/>
      <c r="J1475" s="544"/>
      <c r="K1475" s="544"/>
      <c r="L1475" s="544"/>
      <c r="M1475" s="544"/>
      <c r="N1475" s="544"/>
      <c r="O1475" s="544"/>
      <c r="P1475" s="544"/>
      <c r="Q1475" s="544"/>
    </row>
    <row r="1476" spans="1:17" x14ac:dyDescent="0.15">
      <c r="A1476" s="544"/>
      <c r="B1476" s="544"/>
      <c r="C1476" s="544"/>
      <c r="D1476" s="544"/>
      <c r="E1476" s="544"/>
      <c r="F1476" s="544"/>
      <c r="G1476" s="544"/>
      <c r="H1476" s="544"/>
      <c r="I1476" s="544"/>
      <c r="J1476" s="544"/>
      <c r="K1476" s="544"/>
      <c r="L1476" s="544"/>
      <c r="M1476" s="544"/>
      <c r="N1476" s="544"/>
      <c r="O1476" s="544"/>
      <c r="P1476" s="544"/>
      <c r="Q1476" s="544"/>
    </row>
    <row r="1477" spans="1:17" x14ac:dyDescent="0.15">
      <c r="A1477" s="544"/>
      <c r="B1477" s="544"/>
      <c r="C1477" s="544"/>
      <c r="D1477" s="544"/>
      <c r="E1477" s="544"/>
      <c r="F1477" s="544"/>
      <c r="G1477" s="544"/>
      <c r="H1477" s="544"/>
      <c r="I1477" s="544"/>
      <c r="J1477" s="544"/>
      <c r="K1477" s="544"/>
      <c r="L1477" s="544"/>
      <c r="M1477" s="544"/>
      <c r="N1477" s="544"/>
      <c r="O1477" s="544"/>
      <c r="P1477" s="544"/>
      <c r="Q1477" s="544"/>
    </row>
    <row r="1478" spans="1:17" x14ac:dyDescent="0.15">
      <c r="A1478" s="544"/>
      <c r="B1478" s="544"/>
      <c r="C1478" s="544"/>
      <c r="D1478" s="544"/>
      <c r="E1478" s="544"/>
      <c r="F1478" s="544"/>
      <c r="G1478" s="544"/>
      <c r="H1478" s="544"/>
      <c r="I1478" s="544"/>
      <c r="J1478" s="544"/>
      <c r="K1478" s="544"/>
      <c r="L1478" s="544"/>
      <c r="M1478" s="544"/>
      <c r="N1478" s="544"/>
      <c r="O1478" s="544"/>
      <c r="P1478" s="544"/>
      <c r="Q1478" s="544"/>
    </row>
    <row r="1479" spans="1:17" x14ac:dyDescent="0.15">
      <c r="A1479" s="544"/>
      <c r="B1479" s="544"/>
      <c r="C1479" s="544"/>
      <c r="D1479" s="544"/>
      <c r="E1479" s="544"/>
      <c r="F1479" s="544"/>
      <c r="G1479" s="544"/>
      <c r="H1479" s="544"/>
      <c r="I1479" s="544"/>
      <c r="J1479" s="544"/>
      <c r="K1479" s="544"/>
      <c r="L1479" s="544"/>
      <c r="M1479" s="544"/>
      <c r="N1479" s="544"/>
      <c r="O1479" s="544"/>
      <c r="P1479" s="544"/>
      <c r="Q1479" s="544"/>
    </row>
    <row r="1480" spans="1:17" x14ac:dyDescent="0.15">
      <c r="A1480" s="544"/>
      <c r="B1480" s="544"/>
      <c r="C1480" s="544"/>
      <c r="D1480" s="544"/>
      <c r="E1480" s="544"/>
      <c r="F1480" s="544"/>
      <c r="G1480" s="544"/>
      <c r="H1480" s="544"/>
      <c r="I1480" s="544"/>
      <c r="J1480" s="544"/>
      <c r="K1480" s="544"/>
      <c r="L1480" s="544"/>
      <c r="M1480" s="544"/>
      <c r="N1480" s="544"/>
      <c r="O1480" s="544"/>
      <c r="P1480" s="544"/>
      <c r="Q1480" s="544"/>
    </row>
    <row r="1481" spans="1:17" x14ac:dyDescent="0.15">
      <c r="A1481" s="544"/>
      <c r="B1481" s="544"/>
      <c r="C1481" s="544"/>
      <c r="D1481" s="544"/>
      <c r="E1481" s="544"/>
      <c r="F1481" s="544"/>
      <c r="G1481" s="544"/>
      <c r="H1481" s="544"/>
      <c r="I1481" s="544"/>
      <c r="J1481" s="544"/>
      <c r="K1481" s="544"/>
      <c r="L1481" s="544"/>
      <c r="M1481" s="544"/>
      <c r="N1481" s="544"/>
      <c r="O1481" s="544"/>
      <c r="P1481" s="544"/>
      <c r="Q1481" s="544"/>
    </row>
    <row r="1482" spans="1:17" x14ac:dyDescent="0.15">
      <c r="A1482" s="544"/>
      <c r="B1482" s="544"/>
      <c r="C1482" s="544"/>
      <c r="D1482" s="544"/>
      <c r="E1482" s="544"/>
      <c r="F1482" s="544"/>
      <c r="G1482" s="544"/>
      <c r="H1482" s="544"/>
      <c r="I1482" s="544"/>
      <c r="J1482" s="544"/>
      <c r="K1482" s="544"/>
      <c r="L1482" s="544"/>
      <c r="M1482" s="544"/>
      <c r="N1482" s="544"/>
      <c r="O1482" s="544"/>
      <c r="P1482" s="544"/>
      <c r="Q1482" s="544"/>
    </row>
    <row r="1483" spans="1:17" x14ac:dyDescent="0.15">
      <c r="A1483" s="544"/>
      <c r="B1483" s="544"/>
      <c r="C1483" s="544"/>
      <c r="D1483" s="544"/>
      <c r="E1483" s="544"/>
      <c r="F1483" s="544"/>
      <c r="G1483" s="544"/>
      <c r="H1483" s="544"/>
      <c r="I1483" s="544"/>
      <c r="J1483" s="544"/>
      <c r="K1483" s="544"/>
      <c r="L1483" s="544"/>
      <c r="M1483" s="544"/>
      <c r="N1483" s="544"/>
      <c r="O1483" s="544"/>
      <c r="P1483" s="544"/>
      <c r="Q1483" s="544"/>
    </row>
    <row r="1484" spans="1:17" x14ac:dyDescent="0.15">
      <c r="A1484" s="544"/>
      <c r="B1484" s="544"/>
      <c r="C1484" s="544"/>
      <c r="D1484" s="544"/>
      <c r="E1484" s="544"/>
      <c r="F1484" s="544"/>
      <c r="G1484" s="544"/>
      <c r="H1484" s="544"/>
      <c r="I1484" s="544"/>
      <c r="J1484" s="544"/>
      <c r="K1484" s="544"/>
      <c r="L1484" s="544"/>
      <c r="M1484" s="544"/>
      <c r="N1484" s="544"/>
      <c r="O1484" s="544"/>
      <c r="P1484" s="544"/>
      <c r="Q1484" s="544"/>
    </row>
    <row r="1485" spans="1:17" x14ac:dyDescent="0.15">
      <c r="A1485" s="544"/>
      <c r="B1485" s="544"/>
      <c r="C1485" s="544"/>
      <c r="D1485" s="544"/>
      <c r="E1485" s="544"/>
      <c r="F1485" s="544"/>
      <c r="G1485" s="544"/>
      <c r="H1485" s="544"/>
      <c r="I1485" s="544"/>
      <c r="J1485" s="544"/>
      <c r="K1485" s="544"/>
      <c r="L1485" s="544"/>
      <c r="M1485" s="544"/>
      <c r="N1485" s="544"/>
      <c r="O1485" s="544"/>
      <c r="P1485" s="544"/>
      <c r="Q1485" s="544"/>
    </row>
    <row r="1486" spans="1:17" x14ac:dyDescent="0.15">
      <c r="A1486" s="544"/>
      <c r="B1486" s="544"/>
      <c r="C1486" s="544"/>
      <c r="D1486" s="544"/>
      <c r="E1486" s="544"/>
      <c r="F1486" s="544"/>
      <c r="G1486" s="544"/>
      <c r="H1486" s="544"/>
      <c r="I1486" s="544"/>
      <c r="J1486" s="544"/>
      <c r="K1486" s="544"/>
      <c r="L1486" s="544"/>
      <c r="M1486" s="544"/>
      <c r="N1486" s="544"/>
      <c r="O1486" s="544"/>
      <c r="P1486" s="544"/>
      <c r="Q1486" s="544"/>
    </row>
    <row r="1487" spans="1:17" x14ac:dyDescent="0.15">
      <c r="A1487" s="544"/>
      <c r="B1487" s="544"/>
      <c r="C1487" s="544"/>
      <c r="D1487" s="544"/>
      <c r="E1487" s="544"/>
      <c r="F1487" s="544"/>
      <c r="G1487" s="544"/>
      <c r="H1487" s="544"/>
      <c r="I1487" s="544"/>
      <c r="J1487" s="544"/>
      <c r="K1487" s="544"/>
      <c r="L1487" s="544"/>
      <c r="M1487" s="544"/>
      <c r="N1487" s="544"/>
      <c r="O1487" s="544"/>
      <c r="P1487" s="544"/>
      <c r="Q1487" s="544"/>
    </row>
    <row r="1488" spans="1:17" x14ac:dyDescent="0.15">
      <c r="A1488" s="544"/>
      <c r="B1488" s="544"/>
      <c r="C1488" s="544"/>
      <c r="D1488" s="544"/>
      <c r="E1488" s="544"/>
      <c r="F1488" s="544"/>
      <c r="G1488" s="544"/>
      <c r="H1488" s="544"/>
      <c r="I1488" s="544"/>
      <c r="J1488" s="544"/>
      <c r="K1488" s="544"/>
      <c r="L1488" s="544"/>
      <c r="M1488" s="544"/>
      <c r="N1488" s="544"/>
      <c r="O1488" s="544"/>
      <c r="P1488" s="544"/>
      <c r="Q1488" s="544"/>
    </row>
    <row r="1489" spans="1:17" x14ac:dyDescent="0.15">
      <c r="A1489" s="544"/>
      <c r="B1489" s="544"/>
      <c r="C1489" s="544"/>
      <c r="D1489" s="544"/>
      <c r="E1489" s="544"/>
      <c r="F1489" s="544"/>
      <c r="G1489" s="544"/>
      <c r="H1489" s="544"/>
      <c r="I1489" s="544"/>
      <c r="J1489" s="544"/>
      <c r="K1489" s="544"/>
      <c r="L1489" s="544"/>
      <c r="M1489" s="544"/>
      <c r="N1489" s="544"/>
      <c r="O1489" s="544"/>
      <c r="P1489" s="544"/>
      <c r="Q1489" s="544"/>
    </row>
    <row r="1490" spans="1:17" x14ac:dyDescent="0.15">
      <c r="A1490" s="544"/>
      <c r="B1490" s="544"/>
      <c r="C1490" s="544"/>
      <c r="D1490" s="544"/>
      <c r="E1490" s="544"/>
      <c r="F1490" s="544"/>
      <c r="G1490" s="544"/>
      <c r="H1490" s="544"/>
      <c r="I1490" s="544"/>
      <c r="J1490" s="544"/>
      <c r="K1490" s="544"/>
      <c r="L1490" s="544"/>
      <c r="M1490" s="544"/>
      <c r="N1490" s="544"/>
      <c r="O1490" s="544"/>
      <c r="P1490" s="544"/>
      <c r="Q1490" s="544"/>
    </row>
    <row r="1491" spans="1:17" x14ac:dyDescent="0.15">
      <c r="A1491" s="544"/>
      <c r="B1491" s="544"/>
      <c r="C1491" s="544"/>
      <c r="D1491" s="544"/>
      <c r="E1491" s="544"/>
      <c r="F1491" s="544"/>
      <c r="G1491" s="544"/>
      <c r="H1491" s="544"/>
      <c r="I1491" s="544"/>
      <c r="J1491" s="544"/>
      <c r="K1491" s="544"/>
      <c r="L1491" s="544"/>
      <c r="M1491" s="544"/>
      <c r="N1491" s="544"/>
      <c r="O1491" s="544"/>
      <c r="P1491" s="544"/>
      <c r="Q1491" s="544"/>
    </row>
    <row r="1492" spans="1:17" x14ac:dyDescent="0.15">
      <c r="A1492" s="544"/>
      <c r="B1492" s="544"/>
      <c r="C1492" s="544"/>
      <c r="D1492" s="544"/>
      <c r="E1492" s="544"/>
      <c r="F1492" s="544"/>
      <c r="G1492" s="544"/>
      <c r="H1492" s="544"/>
      <c r="I1492" s="544"/>
      <c r="J1492" s="544"/>
      <c r="K1492" s="544"/>
      <c r="L1492" s="544"/>
      <c r="M1492" s="544"/>
      <c r="N1492" s="544"/>
      <c r="O1492" s="544"/>
      <c r="P1492" s="544"/>
      <c r="Q1492" s="544"/>
    </row>
    <row r="1493" spans="1:17" x14ac:dyDescent="0.15">
      <c r="A1493" s="544"/>
      <c r="B1493" s="544"/>
      <c r="C1493" s="544"/>
      <c r="D1493" s="544"/>
      <c r="E1493" s="544"/>
      <c r="F1493" s="544"/>
      <c r="G1493" s="544"/>
      <c r="H1493" s="544"/>
      <c r="I1493" s="544"/>
      <c r="J1493" s="544"/>
      <c r="K1493" s="544"/>
      <c r="L1493" s="544"/>
      <c r="M1493" s="544"/>
      <c r="N1493" s="544"/>
      <c r="O1493" s="544"/>
      <c r="P1493" s="544"/>
      <c r="Q1493" s="544"/>
    </row>
    <row r="1494" spans="1:17" x14ac:dyDescent="0.15">
      <c r="A1494" s="544"/>
      <c r="B1494" s="544"/>
      <c r="C1494" s="544"/>
      <c r="D1494" s="544"/>
      <c r="E1494" s="544"/>
      <c r="F1494" s="544"/>
      <c r="G1494" s="544"/>
      <c r="H1494" s="544"/>
      <c r="I1494" s="544"/>
      <c r="J1494" s="544"/>
      <c r="K1494" s="544"/>
      <c r="L1494" s="544"/>
      <c r="M1494" s="544"/>
      <c r="N1494" s="544"/>
      <c r="O1494" s="544"/>
      <c r="P1494" s="544"/>
      <c r="Q1494" s="544"/>
    </row>
    <row r="1495" spans="1:17" x14ac:dyDescent="0.15">
      <c r="A1495" s="544"/>
      <c r="B1495" s="544"/>
      <c r="C1495" s="544"/>
      <c r="D1495" s="544"/>
      <c r="E1495" s="544"/>
      <c r="F1495" s="544"/>
      <c r="G1495" s="544"/>
      <c r="H1495" s="544"/>
      <c r="I1495" s="544"/>
      <c r="J1495" s="544"/>
      <c r="K1495" s="544"/>
      <c r="L1495" s="544"/>
      <c r="M1495" s="544"/>
      <c r="N1495" s="544"/>
      <c r="O1495" s="544"/>
      <c r="P1495" s="544"/>
      <c r="Q1495" s="544"/>
    </row>
    <row r="1496" spans="1:17" x14ac:dyDescent="0.15">
      <c r="A1496" s="544"/>
      <c r="B1496" s="544"/>
      <c r="C1496" s="544"/>
      <c r="D1496" s="544"/>
      <c r="E1496" s="544"/>
      <c r="F1496" s="544"/>
      <c r="G1496" s="544"/>
      <c r="H1496" s="544"/>
      <c r="I1496" s="544"/>
      <c r="J1496" s="544"/>
      <c r="K1496" s="544"/>
      <c r="L1496" s="544"/>
      <c r="M1496" s="544"/>
      <c r="N1496" s="544"/>
      <c r="O1496" s="544"/>
      <c r="P1496" s="544"/>
      <c r="Q1496" s="544"/>
    </row>
    <row r="1497" spans="1:17" x14ac:dyDescent="0.15">
      <c r="A1497" s="544"/>
      <c r="B1497" s="544"/>
      <c r="C1497" s="544"/>
      <c r="D1497" s="544"/>
      <c r="E1497" s="544"/>
      <c r="F1497" s="544"/>
      <c r="G1497" s="544"/>
      <c r="H1497" s="544"/>
      <c r="I1497" s="544"/>
      <c r="J1497" s="544"/>
      <c r="K1497" s="544"/>
      <c r="L1497" s="544"/>
      <c r="M1497" s="544"/>
      <c r="N1497" s="544"/>
      <c r="O1497" s="544"/>
      <c r="P1497" s="544"/>
      <c r="Q1497" s="544"/>
    </row>
    <row r="1498" spans="1:17" x14ac:dyDescent="0.15">
      <c r="A1498" s="544"/>
      <c r="B1498" s="544"/>
      <c r="C1498" s="544"/>
      <c r="D1498" s="544"/>
      <c r="E1498" s="544"/>
      <c r="F1498" s="544"/>
      <c r="G1498" s="544"/>
      <c r="H1498" s="544"/>
      <c r="I1498" s="544"/>
      <c r="J1498" s="544"/>
      <c r="K1498" s="544"/>
      <c r="L1498" s="544"/>
      <c r="M1498" s="544"/>
      <c r="N1498" s="544"/>
      <c r="O1498" s="544"/>
      <c r="P1498" s="544"/>
      <c r="Q1498" s="544"/>
    </row>
    <row r="1499" spans="1:17" x14ac:dyDescent="0.15">
      <c r="A1499" s="544"/>
      <c r="B1499" s="544"/>
      <c r="C1499" s="544"/>
      <c r="D1499" s="544"/>
      <c r="E1499" s="544"/>
      <c r="F1499" s="544"/>
      <c r="G1499" s="544"/>
      <c r="H1499" s="544"/>
      <c r="I1499" s="544"/>
      <c r="J1499" s="544"/>
      <c r="K1499" s="544"/>
      <c r="L1499" s="544"/>
      <c r="M1499" s="544"/>
      <c r="N1499" s="544"/>
      <c r="O1499" s="544"/>
      <c r="P1499" s="544"/>
      <c r="Q1499" s="544"/>
    </row>
    <row r="1500" spans="1:17" x14ac:dyDescent="0.15">
      <c r="A1500" s="544"/>
      <c r="B1500" s="544"/>
      <c r="C1500" s="544"/>
      <c r="D1500" s="544"/>
      <c r="E1500" s="544"/>
      <c r="F1500" s="544"/>
      <c r="G1500" s="544"/>
      <c r="H1500" s="544"/>
      <c r="I1500" s="544"/>
      <c r="J1500" s="544"/>
      <c r="K1500" s="544"/>
      <c r="L1500" s="544"/>
      <c r="M1500" s="544"/>
      <c r="N1500" s="544"/>
      <c r="O1500" s="544"/>
      <c r="P1500" s="544"/>
      <c r="Q1500" s="544"/>
    </row>
    <row r="1501" spans="1:17" x14ac:dyDescent="0.15">
      <c r="A1501" s="544"/>
      <c r="B1501" s="544"/>
      <c r="C1501" s="544"/>
      <c r="D1501" s="544"/>
      <c r="E1501" s="544"/>
      <c r="F1501" s="544"/>
      <c r="G1501" s="544"/>
      <c r="H1501" s="544"/>
      <c r="I1501" s="544"/>
      <c r="J1501" s="544"/>
      <c r="K1501" s="544"/>
      <c r="L1501" s="544"/>
      <c r="M1501" s="544"/>
      <c r="N1501" s="544"/>
      <c r="O1501" s="544"/>
      <c r="P1501" s="544"/>
      <c r="Q1501" s="544"/>
    </row>
    <row r="1502" spans="1:17" x14ac:dyDescent="0.15">
      <c r="A1502" s="544"/>
      <c r="B1502" s="544"/>
      <c r="C1502" s="544"/>
      <c r="D1502" s="544"/>
      <c r="E1502" s="544"/>
      <c r="F1502" s="544"/>
      <c r="G1502" s="544"/>
      <c r="H1502" s="544"/>
      <c r="I1502" s="544"/>
      <c r="J1502" s="544"/>
      <c r="K1502" s="544"/>
      <c r="L1502" s="544"/>
      <c r="M1502" s="544"/>
      <c r="N1502" s="544"/>
      <c r="O1502" s="544"/>
      <c r="P1502" s="544"/>
      <c r="Q1502" s="544"/>
    </row>
    <row r="1503" spans="1:17" x14ac:dyDescent="0.15">
      <c r="A1503" s="544"/>
      <c r="B1503" s="544"/>
      <c r="C1503" s="544"/>
      <c r="D1503" s="544"/>
      <c r="E1503" s="544"/>
      <c r="F1503" s="544"/>
      <c r="G1503" s="544"/>
      <c r="H1503" s="544"/>
      <c r="I1503" s="544"/>
      <c r="J1503" s="544"/>
      <c r="K1503" s="544"/>
      <c r="L1503" s="544"/>
      <c r="M1503" s="544"/>
      <c r="N1503" s="544"/>
      <c r="O1503" s="544"/>
      <c r="P1503" s="544"/>
      <c r="Q1503" s="544"/>
    </row>
    <row r="1504" spans="1:17" x14ac:dyDescent="0.15">
      <c r="A1504" s="544"/>
      <c r="B1504" s="544"/>
      <c r="C1504" s="544"/>
      <c r="D1504" s="544"/>
      <c r="E1504" s="544"/>
      <c r="F1504" s="544"/>
      <c r="G1504" s="544"/>
      <c r="H1504" s="544"/>
      <c r="I1504" s="544"/>
      <c r="J1504" s="544"/>
      <c r="K1504" s="544"/>
      <c r="L1504" s="544"/>
      <c r="M1504" s="544"/>
      <c r="N1504" s="544"/>
      <c r="O1504" s="544"/>
      <c r="P1504" s="544"/>
      <c r="Q1504" s="544"/>
    </row>
    <row r="1505" spans="1:17" x14ac:dyDescent="0.15">
      <c r="A1505" s="544"/>
      <c r="B1505" s="544"/>
      <c r="C1505" s="544"/>
      <c r="D1505" s="544"/>
      <c r="E1505" s="544"/>
      <c r="F1505" s="544"/>
      <c r="G1505" s="544"/>
      <c r="H1505" s="544"/>
      <c r="I1505" s="544"/>
      <c r="J1505" s="544"/>
      <c r="K1505" s="544"/>
      <c r="L1505" s="544"/>
      <c r="M1505" s="544"/>
      <c r="N1505" s="544"/>
      <c r="O1505" s="544"/>
      <c r="P1505" s="544"/>
      <c r="Q1505" s="544"/>
    </row>
    <row r="1506" spans="1:17" x14ac:dyDescent="0.15">
      <c r="A1506" s="544"/>
      <c r="B1506" s="544"/>
      <c r="C1506" s="544"/>
      <c r="D1506" s="544"/>
      <c r="E1506" s="544"/>
      <c r="F1506" s="544"/>
      <c r="G1506" s="544"/>
      <c r="H1506" s="544"/>
      <c r="I1506" s="544"/>
      <c r="J1506" s="544"/>
      <c r="K1506" s="544"/>
      <c r="L1506" s="544"/>
      <c r="M1506" s="544"/>
      <c r="N1506" s="544"/>
      <c r="O1506" s="544"/>
      <c r="P1506" s="544"/>
      <c r="Q1506" s="544"/>
    </row>
    <row r="1507" spans="1:17" x14ac:dyDescent="0.15">
      <c r="A1507" s="544"/>
      <c r="B1507" s="544"/>
      <c r="C1507" s="544"/>
      <c r="D1507" s="544"/>
      <c r="E1507" s="544"/>
      <c r="F1507" s="544"/>
      <c r="G1507" s="544"/>
      <c r="H1507" s="544"/>
      <c r="I1507" s="544"/>
      <c r="J1507" s="544"/>
      <c r="K1507" s="544"/>
      <c r="L1507" s="544"/>
      <c r="M1507" s="544"/>
      <c r="N1507" s="544"/>
      <c r="O1507" s="544"/>
      <c r="P1507" s="544"/>
      <c r="Q1507" s="544"/>
    </row>
    <row r="1508" spans="1:17" x14ac:dyDescent="0.15">
      <c r="A1508" s="544"/>
      <c r="B1508" s="544"/>
      <c r="C1508" s="544"/>
      <c r="D1508" s="544"/>
      <c r="E1508" s="544"/>
      <c r="F1508" s="544"/>
      <c r="G1508" s="544"/>
      <c r="H1508" s="544"/>
      <c r="I1508" s="544"/>
      <c r="J1508" s="544"/>
      <c r="K1508" s="544"/>
      <c r="L1508" s="544"/>
      <c r="M1508" s="544"/>
      <c r="N1508" s="544"/>
      <c r="O1508" s="544"/>
      <c r="P1508" s="544"/>
      <c r="Q1508" s="544"/>
    </row>
    <row r="1509" spans="1:17" x14ac:dyDescent="0.15">
      <c r="A1509" s="544"/>
      <c r="B1509" s="544"/>
      <c r="C1509" s="544"/>
      <c r="D1509" s="544"/>
      <c r="E1509" s="544"/>
      <c r="F1509" s="544"/>
      <c r="G1509" s="544"/>
      <c r="H1509" s="544"/>
      <c r="I1509" s="544"/>
      <c r="J1509" s="544"/>
      <c r="K1509" s="544"/>
      <c r="L1509" s="544"/>
      <c r="M1509" s="544"/>
      <c r="N1509" s="544"/>
      <c r="O1509" s="544"/>
      <c r="P1509" s="544"/>
      <c r="Q1509" s="544"/>
    </row>
    <row r="1510" spans="1:17" x14ac:dyDescent="0.15">
      <c r="A1510" s="544"/>
      <c r="B1510" s="544"/>
      <c r="C1510" s="544"/>
      <c r="D1510" s="544"/>
      <c r="E1510" s="544"/>
      <c r="F1510" s="544"/>
      <c r="G1510" s="544"/>
      <c r="H1510" s="544"/>
      <c r="I1510" s="544"/>
      <c r="J1510" s="544"/>
      <c r="K1510" s="544"/>
      <c r="L1510" s="544"/>
      <c r="M1510" s="544"/>
      <c r="N1510" s="544"/>
      <c r="O1510" s="544"/>
      <c r="P1510" s="544"/>
      <c r="Q1510" s="544"/>
    </row>
    <row r="1511" spans="1:17" x14ac:dyDescent="0.15">
      <c r="A1511" s="544"/>
      <c r="B1511" s="544"/>
      <c r="C1511" s="544"/>
      <c r="D1511" s="544"/>
      <c r="E1511" s="544"/>
      <c r="F1511" s="544"/>
      <c r="G1511" s="544"/>
      <c r="H1511" s="544"/>
      <c r="I1511" s="544"/>
      <c r="J1511" s="544"/>
      <c r="K1511" s="544"/>
      <c r="L1511" s="544"/>
      <c r="M1511" s="544"/>
      <c r="N1511" s="544"/>
      <c r="O1511" s="544"/>
      <c r="P1511" s="544"/>
      <c r="Q1511" s="544"/>
    </row>
    <row r="1512" spans="1:17" x14ac:dyDescent="0.15">
      <c r="A1512" s="544"/>
      <c r="B1512" s="544"/>
      <c r="C1512" s="544"/>
      <c r="D1512" s="544"/>
      <c r="E1512" s="544"/>
      <c r="F1512" s="544"/>
      <c r="G1512" s="544"/>
      <c r="H1512" s="544"/>
      <c r="I1512" s="544"/>
      <c r="J1512" s="544"/>
      <c r="K1512" s="544"/>
      <c r="L1512" s="544"/>
      <c r="M1512" s="544"/>
      <c r="N1512" s="544"/>
      <c r="O1512" s="544"/>
      <c r="P1512" s="544"/>
      <c r="Q1512" s="544"/>
    </row>
    <row r="1513" spans="1:17" x14ac:dyDescent="0.15">
      <c r="A1513" s="544"/>
      <c r="B1513" s="544"/>
      <c r="C1513" s="544"/>
      <c r="D1513" s="544"/>
      <c r="E1513" s="544"/>
      <c r="F1513" s="544"/>
      <c r="G1513" s="544"/>
      <c r="H1513" s="544"/>
      <c r="I1513" s="544"/>
      <c r="J1513" s="544"/>
      <c r="K1513" s="544"/>
      <c r="L1513" s="544"/>
      <c r="M1513" s="544"/>
      <c r="N1513" s="544"/>
      <c r="O1513" s="544"/>
      <c r="P1513" s="544"/>
      <c r="Q1513" s="544"/>
    </row>
    <row r="1514" spans="1:17" x14ac:dyDescent="0.15">
      <c r="A1514" s="544"/>
      <c r="B1514" s="544"/>
      <c r="C1514" s="544"/>
      <c r="D1514" s="544"/>
      <c r="E1514" s="544"/>
      <c r="F1514" s="544"/>
      <c r="G1514" s="544"/>
      <c r="H1514" s="544"/>
      <c r="I1514" s="544"/>
      <c r="J1514" s="544"/>
      <c r="K1514" s="544"/>
      <c r="L1514" s="544"/>
      <c r="M1514" s="544"/>
      <c r="N1514" s="544"/>
      <c r="O1514" s="544"/>
      <c r="P1514" s="544"/>
      <c r="Q1514" s="544"/>
    </row>
    <row r="1515" spans="1:17" x14ac:dyDescent="0.15">
      <c r="A1515" s="544"/>
      <c r="B1515" s="544"/>
      <c r="C1515" s="544"/>
      <c r="D1515" s="544"/>
      <c r="E1515" s="544"/>
      <c r="F1515" s="544"/>
      <c r="G1515" s="544"/>
      <c r="H1515" s="544"/>
      <c r="I1515" s="544"/>
      <c r="J1515" s="544"/>
      <c r="K1515" s="544"/>
      <c r="L1515" s="544"/>
      <c r="M1515" s="544"/>
      <c r="N1515" s="544"/>
      <c r="O1515" s="544"/>
      <c r="P1515" s="544"/>
      <c r="Q1515" s="544"/>
    </row>
    <row r="1516" spans="1:17" x14ac:dyDescent="0.15">
      <c r="A1516" s="544"/>
      <c r="B1516" s="544"/>
      <c r="C1516" s="544"/>
      <c r="D1516" s="544"/>
      <c r="E1516" s="544"/>
      <c r="F1516" s="544"/>
      <c r="G1516" s="544"/>
      <c r="H1516" s="544"/>
      <c r="I1516" s="544"/>
      <c r="J1516" s="544"/>
      <c r="K1516" s="544"/>
      <c r="L1516" s="544"/>
      <c r="M1516" s="544"/>
      <c r="N1516" s="544"/>
      <c r="O1516" s="544"/>
      <c r="P1516" s="544"/>
      <c r="Q1516" s="544"/>
    </row>
    <row r="1517" spans="1:17" x14ac:dyDescent="0.15">
      <c r="A1517" s="544"/>
      <c r="B1517" s="544"/>
      <c r="C1517" s="544"/>
      <c r="D1517" s="544"/>
      <c r="E1517" s="544"/>
      <c r="F1517" s="544"/>
      <c r="G1517" s="544"/>
      <c r="H1517" s="544"/>
      <c r="I1517" s="544"/>
      <c r="J1517" s="544"/>
      <c r="K1517" s="544"/>
      <c r="L1517" s="544"/>
      <c r="M1517" s="544"/>
      <c r="N1517" s="544"/>
      <c r="O1517" s="544"/>
      <c r="P1517" s="544"/>
      <c r="Q1517" s="544"/>
    </row>
    <row r="1518" spans="1:17" x14ac:dyDescent="0.15">
      <c r="A1518" s="544"/>
      <c r="B1518" s="544"/>
      <c r="C1518" s="544"/>
      <c r="D1518" s="544"/>
      <c r="E1518" s="544"/>
      <c r="F1518" s="544"/>
      <c r="G1518" s="544"/>
      <c r="H1518" s="544"/>
      <c r="I1518" s="544"/>
      <c r="J1518" s="544"/>
      <c r="K1518" s="544"/>
      <c r="L1518" s="544"/>
      <c r="M1518" s="544"/>
      <c r="N1518" s="544"/>
      <c r="O1518" s="544"/>
      <c r="P1518" s="544"/>
      <c r="Q1518" s="544"/>
    </row>
    <row r="1519" spans="1:17" x14ac:dyDescent="0.15">
      <c r="A1519" s="544"/>
      <c r="B1519" s="544"/>
      <c r="C1519" s="544"/>
      <c r="D1519" s="544"/>
      <c r="E1519" s="544"/>
      <c r="F1519" s="544"/>
      <c r="G1519" s="544"/>
      <c r="H1519" s="544"/>
      <c r="I1519" s="544"/>
      <c r="J1519" s="544"/>
      <c r="K1519" s="544"/>
      <c r="L1519" s="544"/>
      <c r="M1519" s="544"/>
      <c r="N1519" s="544"/>
      <c r="O1519" s="544"/>
      <c r="P1519" s="544"/>
      <c r="Q1519" s="544"/>
    </row>
    <row r="1520" spans="1:17" x14ac:dyDescent="0.15">
      <c r="A1520" s="544"/>
      <c r="B1520" s="544"/>
      <c r="C1520" s="544"/>
      <c r="D1520" s="544"/>
      <c r="E1520" s="544"/>
      <c r="F1520" s="544"/>
      <c r="G1520" s="544"/>
      <c r="H1520" s="544"/>
      <c r="I1520" s="544"/>
      <c r="J1520" s="544"/>
      <c r="K1520" s="544"/>
      <c r="L1520" s="544"/>
      <c r="M1520" s="544"/>
      <c r="N1520" s="544"/>
      <c r="O1520" s="544"/>
      <c r="P1520" s="544"/>
      <c r="Q1520" s="544"/>
    </row>
    <row r="1521" spans="1:17" x14ac:dyDescent="0.15">
      <c r="A1521" s="544"/>
      <c r="B1521" s="544"/>
      <c r="C1521" s="544"/>
      <c r="D1521" s="544"/>
      <c r="E1521" s="544"/>
      <c r="F1521" s="544"/>
      <c r="G1521" s="544"/>
      <c r="H1521" s="544"/>
      <c r="I1521" s="544"/>
      <c r="J1521" s="544"/>
      <c r="K1521" s="544"/>
      <c r="L1521" s="544"/>
      <c r="M1521" s="544"/>
      <c r="N1521" s="544"/>
      <c r="O1521" s="544"/>
      <c r="P1521" s="544"/>
      <c r="Q1521" s="544"/>
    </row>
    <row r="1522" spans="1:17" x14ac:dyDescent="0.15">
      <c r="A1522" s="544"/>
      <c r="B1522" s="544"/>
      <c r="C1522" s="544"/>
      <c r="D1522" s="544"/>
      <c r="E1522" s="544"/>
      <c r="F1522" s="544"/>
      <c r="G1522" s="544"/>
      <c r="H1522" s="544"/>
      <c r="I1522" s="544"/>
      <c r="J1522" s="544"/>
      <c r="K1522" s="544"/>
      <c r="L1522" s="544"/>
      <c r="M1522" s="544"/>
      <c r="N1522" s="544"/>
      <c r="O1522" s="544"/>
      <c r="P1522" s="544"/>
      <c r="Q1522" s="544"/>
    </row>
    <row r="1523" spans="1:17" x14ac:dyDescent="0.15">
      <c r="A1523" s="544"/>
      <c r="B1523" s="544"/>
      <c r="C1523" s="544"/>
      <c r="D1523" s="544"/>
      <c r="E1523" s="544"/>
      <c r="F1523" s="544"/>
      <c r="G1523" s="544"/>
      <c r="H1523" s="544"/>
      <c r="I1523" s="544"/>
      <c r="J1523" s="544"/>
      <c r="K1523" s="544"/>
      <c r="L1523" s="544"/>
      <c r="M1523" s="544"/>
      <c r="N1523" s="544"/>
      <c r="O1523" s="544"/>
      <c r="P1523" s="544"/>
      <c r="Q1523" s="544"/>
    </row>
    <row r="1524" spans="1:17" x14ac:dyDescent="0.15">
      <c r="A1524" s="544"/>
      <c r="B1524" s="544"/>
      <c r="C1524" s="544"/>
      <c r="D1524" s="544"/>
      <c r="E1524" s="544"/>
      <c r="F1524" s="544"/>
      <c r="G1524" s="544"/>
      <c r="H1524" s="544"/>
      <c r="I1524" s="544"/>
      <c r="J1524" s="544"/>
      <c r="K1524" s="544"/>
      <c r="L1524" s="544"/>
      <c r="M1524" s="544"/>
      <c r="N1524" s="544"/>
      <c r="O1524" s="544"/>
      <c r="P1524" s="544"/>
      <c r="Q1524" s="544"/>
    </row>
    <row r="1525" spans="1:17" x14ac:dyDescent="0.15">
      <c r="A1525" s="544"/>
      <c r="B1525" s="544"/>
      <c r="C1525" s="544"/>
      <c r="D1525" s="544"/>
      <c r="E1525" s="544"/>
      <c r="F1525" s="544"/>
      <c r="G1525" s="544"/>
      <c r="H1525" s="544"/>
      <c r="I1525" s="544"/>
      <c r="J1525" s="544"/>
      <c r="K1525" s="544"/>
      <c r="L1525" s="544"/>
      <c r="M1525" s="544"/>
      <c r="N1525" s="544"/>
      <c r="O1525" s="544"/>
      <c r="P1525" s="544"/>
      <c r="Q1525" s="544"/>
    </row>
    <row r="1526" spans="1:17" x14ac:dyDescent="0.15">
      <c r="A1526" s="544"/>
      <c r="B1526" s="544"/>
      <c r="C1526" s="544"/>
      <c r="D1526" s="544"/>
      <c r="E1526" s="544"/>
      <c r="F1526" s="544"/>
      <c r="G1526" s="544"/>
      <c r="H1526" s="544"/>
      <c r="I1526" s="544"/>
      <c r="J1526" s="544"/>
      <c r="K1526" s="544"/>
      <c r="L1526" s="544"/>
      <c r="M1526" s="544"/>
      <c r="N1526" s="544"/>
      <c r="O1526" s="544"/>
      <c r="P1526" s="544"/>
      <c r="Q1526" s="544"/>
    </row>
    <row r="1527" spans="1:17" x14ac:dyDescent="0.15">
      <c r="A1527" s="544"/>
      <c r="B1527" s="544"/>
      <c r="C1527" s="544"/>
      <c r="D1527" s="544"/>
      <c r="E1527" s="544"/>
      <c r="F1527" s="544"/>
      <c r="G1527" s="544"/>
      <c r="H1527" s="544"/>
      <c r="I1527" s="544"/>
      <c r="J1527" s="544"/>
      <c r="K1527" s="544"/>
      <c r="L1527" s="544"/>
      <c r="M1527" s="544"/>
      <c r="N1527" s="544"/>
      <c r="O1527" s="544"/>
      <c r="P1527" s="544"/>
      <c r="Q1527" s="544"/>
    </row>
    <row r="1528" spans="1:17" x14ac:dyDescent="0.15">
      <c r="A1528" s="544"/>
      <c r="B1528" s="544"/>
      <c r="C1528" s="544"/>
      <c r="D1528" s="544"/>
      <c r="E1528" s="544"/>
      <c r="F1528" s="544"/>
      <c r="G1528" s="544"/>
      <c r="H1528" s="544"/>
      <c r="I1528" s="544"/>
      <c r="J1528" s="544"/>
      <c r="K1528" s="544"/>
      <c r="L1528" s="544"/>
      <c r="M1528" s="544"/>
      <c r="N1528" s="544"/>
      <c r="O1528" s="544"/>
      <c r="P1528" s="544"/>
      <c r="Q1528" s="544"/>
    </row>
    <row r="1529" spans="1:17" x14ac:dyDescent="0.15">
      <c r="A1529" s="544"/>
      <c r="B1529" s="544"/>
      <c r="C1529" s="544"/>
      <c r="D1529" s="544"/>
      <c r="E1529" s="544"/>
      <c r="F1529" s="544"/>
      <c r="G1529" s="544"/>
      <c r="H1529" s="544"/>
      <c r="I1529" s="544"/>
      <c r="J1529" s="544"/>
      <c r="K1529" s="544"/>
      <c r="L1529" s="544"/>
      <c r="M1529" s="544"/>
      <c r="N1529" s="544"/>
      <c r="O1529" s="544"/>
      <c r="P1529" s="544"/>
      <c r="Q1529" s="544"/>
    </row>
    <row r="1530" spans="1:17" x14ac:dyDescent="0.15">
      <c r="A1530" s="544"/>
      <c r="B1530" s="544"/>
      <c r="C1530" s="544"/>
      <c r="D1530" s="544"/>
      <c r="E1530" s="544"/>
      <c r="F1530" s="544"/>
      <c r="G1530" s="544"/>
      <c r="H1530" s="544"/>
      <c r="I1530" s="544"/>
      <c r="J1530" s="544"/>
      <c r="K1530" s="544"/>
      <c r="L1530" s="544"/>
      <c r="M1530" s="544"/>
      <c r="N1530" s="544"/>
      <c r="O1530" s="544"/>
      <c r="P1530" s="544"/>
      <c r="Q1530" s="544"/>
    </row>
    <row r="1531" spans="1:17" x14ac:dyDescent="0.15">
      <c r="A1531" s="544"/>
      <c r="B1531" s="544"/>
      <c r="C1531" s="544"/>
      <c r="D1531" s="544"/>
      <c r="E1531" s="544"/>
      <c r="F1531" s="544"/>
      <c r="G1531" s="544"/>
      <c r="H1531" s="544"/>
      <c r="I1531" s="544"/>
      <c r="J1531" s="544"/>
      <c r="K1531" s="544"/>
      <c r="L1531" s="544"/>
      <c r="M1531" s="544"/>
      <c r="N1531" s="544"/>
      <c r="O1531" s="544"/>
      <c r="P1531" s="544"/>
      <c r="Q1531" s="544"/>
    </row>
    <row r="1532" spans="1:17" x14ac:dyDescent="0.15">
      <c r="A1532" s="544"/>
      <c r="B1532" s="544"/>
      <c r="C1532" s="544"/>
      <c r="D1532" s="544"/>
      <c r="E1532" s="544"/>
      <c r="F1532" s="544"/>
      <c r="G1532" s="544"/>
      <c r="H1532" s="544"/>
      <c r="I1532" s="544"/>
      <c r="J1532" s="544"/>
      <c r="K1532" s="544"/>
      <c r="L1532" s="544"/>
      <c r="M1532" s="544"/>
      <c r="N1532" s="544"/>
      <c r="O1532" s="544"/>
      <c r="P1532" s="544"/>
      <c r="Q1532" s="544"/>
    </row>
    <row r="1533" spans="1:17" x14ac:dyDescent="0.15">
      <c r="A1533" s="544"/>
      <c r="B1533" s="544"/>
      <c r="C1533" s="544"/>
      <c r="D1533" s="544"/>
      <c r="E1533" s="544"/>
      <c r="F1533" s="544"/>
      <c r="G1533" s="544"/>
      <c r="H1533" s="544"/>
      <c r="I1533" s="544"/>
      <c r="J1533" s="544"/>
      <c r="K1533" s="544"/>
      <c r="L1533" s="544"/>
      <c r="M1533" s="544"/>
      <c r="N1533" s="544"/>
      <c r="O1533" s="544"/>
      <c r="P1533" s="544"/>
      <c r="Q1533" s="544"/>
    </row>
    <row r="1534" spans="1:17" x14ac:dyDescent="0.15">
      <c r="A1534" s="544"/>
      <c r="B1534" s="544"/>
      <c r="C1534" s="544"/>
      <c r="D1534" s="544"/>
      <c r="E1534" s="544"/>
      <c r="F1534" s="544"/>
      <c r="G1534" s="544"/>
      <c r="H1534" s="544"/>
      <c r="I1534" s="544"/>
      <c r="J1534" s="544"/>
      <c r="K1534" s="544"/>
      <c r="L1534" s="544"/>
      <c r="M1534" s="544"/>
      <c r="N1534" s="544"/>
      <c r="O1534" s="544"/>
      <c r="P1534" s="544"/>
      <c r="Q1534" s="544"/>
    </row>
    <row r="1535" spans="1:17" x14ac:dyDescent="0.15">
      <c r="A1535" s="544"/>
      <c r="B1535" s="544"/>
      <c r="C1535" s="544"/>
      <c r="D1535" s="544"/>
      <c r="E1535" s="544"/>
      <c r="F1535" s="544"/>
      <c r="G1535" s="544"/>
      <c r="H1535" s="544"/>
      <c r="I1535" s="544"/>
      <c r="J1535" s="544"/>
      <c r="K1535" s="544"/>
      <c r="L1535" s="544"/>
      <c r="M1535" s="544"/>
      <c r="N1535" s="544"/>
      <c r="O1535" s="544"/>
      <c r="P1535" s="544"/>
      <c r="Q1535" s="544"/>
    </row>
    <row r="1536" spans="1:17" x14ac:dyDescent="0.15">
      <c r="A1536" s="544"/>
      <c r="B1536" s="544"/>
      <c r="C1536" s="544"/>
      <c r="D1536" s="544"/>
      <c r="E1536" s="544"/>
      <c r="F1536" s="544"/>
      <c r="G1536" s="544"/>
      <c r="H1536" s="544"/>
      <c r="I1536" s="544"/>
      <c r="J1536" s="544"/>
      <c r="K1536" s="544"/>
      <c r="L1536" s="544"/>
      <c r="M1536" s="544"/>
      <c r="N1536" s="544"/>
      <c r="O1536" s="544"/>
      <c r="P1536" s="544"/>
      <c r="Q1536" s="544"/>
    </row>
    <row r="1537" spans="1:17" x14ac:dyDescent="0.15">
      <c r="A1537" s="544"/>
      <c r="B1537" s="544"/>
      <c r="C1537" s="544"/>
      <c r="D1537" s="544"/>
      <c r="E1537" s="544"/>
      <c r="F1537" s="544"/>
      <c r="G1537" s="544"/>
      <c r="H1537" s="544"/>
      <c r="I1537" s="544"/>
      <c r="J1537" s="544"/>
      <c r="K1537" s="544"/>
      <c r="L1537" s="544"/>
      <c r="M1537" s="544"/>
      <c r="N1537" s="544"/>
      <c r="O1537" s="544"/>
      <c r="P1537" s="544"/>
      <c r="Q1537" s="544"/>
    </row>
    <row r="1538" spans="1:17" x14ac:dyDescent="0.15">
      <c r="A1538" s="544"/>
      <c r="B1538" s="544"/>
      <c r="C1538" s="544"/>
      <c r="D1538" s="544"/>
      <c r="E1538" s="544"/>
      <c r="F1538" s="544"/>
      <c r="G1538" s="544"/>
      <c r="H1538" s="544"/>
      <c r="I1538" s="544"/>
      <c r="J1538" s="544"/>
      <c r="K1538" s="544"/>
      <c r="L1538" s="544"/>
      <c r="M1538" s="544"/>
      <c r="N1538" s="544"/>
      <c r="O1538" s="544"/>
      <c r="P1538" s="544"/>
      <c r="Q1538" s="544"/>
    </row>
    <row r="1539" spans="1:17" x14ac:dyDescent="0.15">
      <c r="A1539" s="544"/>
      <c r="B1539" s="544"/>
      <c r="C1539" s="544"/>
      <c r="D1539" s="544"/>
      <c r="E1539" s="544"/>
      <c r="F1539" s="544"/>
      <c r="G1539" s="544"/>
      <c r="H1539" s="544"/>
      <c r="I1539" s="544"/>
      <c r="J1539" s="544"/>
      <c r="K1539" s="544"/>
      <c r="L1539" s="544"/>
      <c r="M1539" s="544"/>
      <c r="N1539" s="544"/>
      <c r="O1539" s="544"/>
      <c r="P1539" s="544"/>
      <c r="Q1539" s="544"/>
    </row>
    <row r="1540" spans="1:17" x14ac:dyDescent="0.15">
      <c r="A1540" s="544"/>
      <c r="B1540" s="544"/>
      <c r="C1540" s="544"/>
      <c r="D1540" s="544"/>
      <c r="E1540" s="544"/>
      <c r="F1540" s="544"/>
      <c r="G1540" s="544"/>
      <c r="H1540" s="544"/>
      <c r="I1540" s="544"/>
      <c r="J1540" s="544"/>
      <c r="K1540" s="544"/>
      <c r="L1540" s="544"/>
      <c r="M1540" s="544"/>
      <c r="N1540" s="544"/>
      <c r="O1540" s="544"/>
      <c r="P1540" s="544"/>
      <c r="Q1540" s="544"/>
    </row>
    <row r="1541" spans="1:17" x14ac:dyDescent="0.15">
      <c r="A1541" s="544"/>
      <c r="B1541" s="544"/>
      <c r="C1541" s="544"/>
      <c r="D1541" s="544"/>
      <c r="E1541" s="544"/>
      <c r="F1541" s="544"/>
      <c r="G1541" s="544"/>
      <c r="H1541" s="544"/>
      <c r="I1541" s="544"/>
      <c r="J1541" s="544"/>
      <c r="K1541" s="544"/>
      <c r="L1541" s="544"/>
      <c r="M1541" s="544"/>
      <c r="N1541" s="544"/>
      <c r="O1541" s="544"/>
      <c r="P1541" s="544"/>
      <c r="Q1541" s="544"/>
    </row>
    <row r="1542" spans="1:17" x14ac:dyDescent="0.15">
      <c r="A1542" s="544"/>
      <c r="B1542" s="544"/>
      <c r="C1542" s="544"/>
      <c r="D1542" s="544"/>
      <c r="E1542" s="544"/>
      <c r="F1542" s="544"/>
      <c r="G1542" s="544"/>
      <c r="H1542" s="544"/>
      <c r="I1542" s="544"/>
      <c r="J1542" s="544"/>
      <c r="K1542" s="544"/>
      <c r="L1542" s="544"/>
      <c r="M1542" s="544"/>
      <c r="N1542" s="544"/>
      <c r="O1542" s="544"/>
      <c r="P1542" s="544"/>
      <c r="Q1542" s="544"/>
    </row>
    <row r="1543" spans="1:17" x14ac:dyDescent="0.15">
      <c r="A1543" s="544"/>
      <c r="B1543" s="544"/>
      <c r="C1543" s="544"/>
      <c r="D1543" s="544"/>
      <c r="E1543" s="544"/>
      <c r="F1543" s="544"/>
      <c r="G1543" s="544"/>
      <c r="H1543" s="544"/>
      <c r="I1543" s="544"/>
      <c r="J1543" s="544"/>
      <c r="K1543" s="544"/>
      <c r="L1543" s="544"/>
      <c r="M1543" s="544"/>
      <c r="N1543" s="544"/>
      <c r="O1543" s="544"/>
      <c r="P1543" s="544"/>
      <c r="Q1543" s="544"/>
    </row>
    <row r="1544" spans="1:17" x14ac:dyDescent="0.15">
      <c r="A1544" s="544"/>
      <c r="B1544" s="544"/>
      <c r="C1544" s="544"/>
      <c r="D1544" s="544"/>
      <c r="E1544" s="544"/>
      <c r="F1544" s="544"/>
      <c r="G1544" s="544"/>
      <c r="H1544" s="544"/>
      <c r="I1544" s="544"/>
      <c r="J1544" s="544"/>
      <c r="K1544" s="544"/>
      <c r="L1544" s="544"/>
      <c r="M1544" s="544"/>
      <c r="N1544" s="544"/>
      <c r="O1544" s="544"/>
      <c r="P1544" s="544"/>
      <c r="Q1544" s="544"/>
    </row>
    <row r="1545" spans="1:17" x14ac:dyDescent="0.15">
      <c r="A1545" s="544"/>
      <c r="B1545" s="544"/>
      <c r="C1545" s="544"/>
      <c r="D1545" s="544"/>
      <c r="E1545" s="544"/>
      <c r="F1545" s="544"/>
      <c r="G1545" s="544"/>
      <c r="H1545" s="544"/>
      <c r="I1545" s="544"/>
      <c r="J1545" s="544"/>
      <c r="K1545" s="544"/>
      <c r="L1545" s="544"/>
      <c r="M1545" s="544"/>
      <c r="N1545" s="544"/>
      <c r="O1545" s="544"/>
      <c r="P1545" s="544"/>
      <c r="Q1545" s="544"/>
    </row>
    <row r="1546" spans="1:17" x14ac:dyDescent="0.15">
      <c r="A1546" s="544"/>
      <c r="B1546" s="544"/>
      <c r="C1546" s="544"/>
      <c r="D1546" s="544"/>
      <c r="E1546" s="544"/>
      <c r="F1546" s="544"/>
      <c r="G1546" s="544"/>
      <c r="H1546" s="544"/>
      <c r="I1546" s="544"/>
      <c r="J1546" s="544"/>
      <c r="K1546" s="544"/>
      <c r="L1546" s="544"/>
      <c r="M1546" s="544"/>
      <c r="N1546" s="544"/>
      <c r="O1546" s="544"/>
      <c r="P1546" s="544"/>
      <c r="Q1546" s="544"/>
    </row>
    <row r="1547" spans="1:17" x14ac:dyDescent="0.15">
      <c r="A1547" s="544"/>
      <c r="B1547" s="544"/>
      <c r="C1547" s="544"/>
      <c r="D1547" s="544"/>
      <c r="E1547" s="544"/>
      <c r="F1547" s="544"/>
      <c r="G1547" s="544"/>
      <c r="H1547" s="544"/>
      <c r="I1547" s="544"/>
      <c r="J1547" s="544"/>
      <c r="K1547" s="544"/>
      <c r="L1547" s="544"/>
      <c r="M1547" s="544"/>
      <c r="N1547" s="544"/>
      <c r="O1547" s="544"/>
      <c r="P1547" s="544"/>
      <c r="Q1547" s="544"/>
    </row>
    <row r="1548" spans="1:17" x14ac:dyDescent="0.15">
      <c r="A1548" s="544"/>
      <c r="B1548" s="544"/>
      <c r="C1548" s="544"/>
      <c r="D1548" s="544"/>
      <c r="E1548" s="544"/>
      <c r="F1548" s="544"/>
      <c r="G1548" s="544"/>
      <c r="H1548" s="544"/>
      <c r="I1548" s="544"/>
      <c r="J1548" s="544"/>
      <c r="K1548" s="544"/>
      <c r="L1548" s="544"/>
      <c r="M1548" s="544"/>
      <c r="N1548" s="544"/>
      <c r="O1548" s="544"/>
      <c r="P1548" s="544"/>
      <c r="Q1548" s="544"/>
    </row>
    <row r="1549" spans="1:17" x14ac:dyDescent="0.15">
      <c r="A1549" s="544"/>
      <c r="B1549" s="544"/>
      <c r="C1549" s="544"/>
      <c r="D1549" s="544"/>
      <c r="E1549" s="544"/>
      <c r="F1549" s="544"/>
      <c r="G1549" s="544"/>
      <c r="H1549" s="544"/>
      <c r="I1549" s="544"/>
      <c r="J1549" s="544"/>
      <c r="K1549" s="544"/>
      <c r="L1549" s="544"/>
      <c r="M1549" s="544"/>
      <c r="N1549" s="544"/>
      <c r="O1549" s="544"/>
      <c r="P1549" s="544"/>
      <c r="Q1549" s="544"/>
    </row>
    <row r="1550" spans="1:17" x14ac:dyDescent="0.15">
      <c r="A1550" s="544"/>
      <c r="B1550" s="544"/>
      <c r="C1550" s="544"/>
      <c r="D1550" s="544"/>
      <c r="E1550" s="544"/>
      <c r="F1550" s="544"/>
      <c r="G1550" s="544"/>
      <c r="H1550" s="544"/>
      <c r="I1550" s="544"/>
      <c r="J1550" s="544"/>
      <c r="K1550" s="544"/>
      <c r="L1550" s="544"/>
      <c r="M1550" s="544"/>
      <c r="N1550" s="544"/>
      <c r="O1550" s="544"/>
      <c r="P1550" s="544"/>
      <c r="Q1550" s="544"/>
    </row>
    <row r="1551" spans="1:17" x14ac:dyDescent="0.15">
      <c r="A1551" s="544"/>
      <c r="B1551" s="544"/>
      <c r="C1551" s="544"/>
      <c r="D1551" s="544"/>
      <c r="E1551" s="544"/>
      <c r="F1551" s="544"/>
      <c r="G1551" s="544"/>
      <c r="H1551" s="544"/>
      <c r="I1551" s="544"/>
      <c r="J1551" s="544"/>
      <c r="K1551" s="544"/>
      <c r="L1551" s="544"/>
      <c r="M1551" s="544"/>
      <c r="N1551" s="544"/>
      <c r="O1551" s="544"/>
      <c r="P1551" s="544"/>
      <c r="Q1551" s="544"/>
    </row>
    <row r="1552" spans="1:17" x14ac:dyDescent="0.15">
      <c r="A1552" s="544"/>
      <c r="B1552" s="544"/>
      <c r="C1552" s="544"/>
      <c r="D1552" s="544"/>
      <c r="E1552" s="544"/>
      <c r="F1552" s="544"/>
      <c r="G1552" s="544"/>
      <c r="H1552" s="544"/>
      <c r="I1552" s="544"/>
      <c r="J1552" s="544"/>
      <c r="K1552" s="544"/>
      <c r="L1552" s="544"/>
      <c r="M1552" s="544"/>
      <c r="N1552" s="544"/>
      <c r="O1552" s="544"/>
      <c r="P1552" s="544"/>
      <c r="Q1552" s="544"/>
    </row>
    <row r="1553" spans="1:17" x14ac:dyDescent="0.15">
      <c r="A1553" s="544"/>
      <c r="B1553" s="544"/>
      <c r="C1553" s="544"/>
      <c r="D1553" s="544"/>
      <c r="E1553" s="544"/>
      <c r="F1553" s="544"/>
      <c r="G1553" s="544"/>
      <c r="H1553" s="544"/>
      <c r="I1553" s="544"/>
      <c r="J1553" s="544"/>
      <c r="K1553" s="544"/>
      <c r="L1553" s="544"/>
      <c r="M1553" s="544"/>
      <c r="N1553" s="544"/>
      <c r="O1553" s="544"/>
      <c r="P1553" s="544"/>
      <c r="Q1553" s="544"/>
    </row>
    <row r="1554" spans="1:17" x14ac:dyDescent="0.15">
      <c r="A1554" s="544"/>
      <c r="B1554" s="544"/>
      <c r="C1554" s="544"/>
      <c r="D1554" s="544"/>
      <c r="E1554" s="544"/>
      <c r="F1554" s="544"/>
      <c r="G1554" s="544"/>
      <c r="H1554" s="544"/>
      <c r="I1554" s="544"/>
      <c r="J1554" s="544"/>
      <c r="K1554" s="544"/>
      <c r="L1554" s="544"/>
      <c r="M1554" s="544"/>
      <c r="N1554" s="544"/>
      <c r="O1554" s="544"/>
      <c r="P1554" s="544"/>
      <c r="Q1554" s="544"/>
    </row>
    <row r="1555" spans="1:17" x14ac:dyDescent="0.15">
      <c r="A1555" s="544"/>
      <c r="B1555" s="544"/>
      <c r="C1555" s="544"/>
      <c r="D1555" s="544"/>
      <c r="E1555" s="544"/>
      <c r="F1555" s="544"/>
      <c r="G1555" s="544"/>
      <c r="H1555" s="544"/>
      <c r="I1555" s="544"/>
      <c r="J1555" s="544"/>
      <c r="K1555" s="544"/>
      <c r="L1555" s="544"/>
      <c r="M1555" s="544"/>
      <c r="N1555" s="544"/>
      <c r="O1555" s="544"/>
      <c r="P1555" s="544"/>
      <c r="Q1555" s="544"/>
    </row>
    <row r="1556" spans="1:17" x14ac:dyDescent="0.15">
      <c r="A1556" s="544"/>
      <c r="B1556" s="544"/>
      <c r="C1556" s="544"/>
      <c r="D1556" s="544"/>
      <c r="E1556" s="544"/>
      <c r="F1556" s="544"/>
      <c r="G1556" s="544"/>
      <c r="H1556" s="544"/>
      <c r="I1556" s="544"/>
      <c r="J1556" s="544"/>
      <c r="K1556" s="544"/>
      <c r="L1556" s="544"/>
      <c r="M1556" s="544"/>
      <c r="N1556" s="544"/>
      <c r="O1556" s="544"/>
      <c r="P1556" s="544"/>
      <c r="Q1556" s="544"/>
    </row>
    <row r="1557" spans="1:17" x14ac:dyDescent="0.15">
      <c r="A1557" s="544"/>
      <c r="B1557" s="544"/>
      <c r="C1557" s="544"/>
      <c r="D1557" s="544"/>
      <c r="E1557" s="544"/>
      <c r="F1557" s="544"/>
      <c r="G1557" s="544"/>
      <c r="H1557" s="544"/>
      <c r="I1557" s="544"/>
      <c r="J1557" s="544"/>
      <c r="K1557" s="544"/>
      <c r="L1557" s="544"/>
      <c r="M1557" s="544"/>
      <c r="N1557" s="544"/>
      <c r="O1557" s="544"/>
      <c r="P1557" s="544"/>
      <c r="Q1557" s="544"/>
    </row>
    <row r="1558" spans="1:17" x14ac:dyDescent="0.15">
      <c r="A1558" s="544"/>
      <c r="B1558" s="544"/>
      <c r="C1558" s="544"/>
      <c r="D1558" s="544"/>
      <c r="E1558" s="544"/>
      <c r="F1558" s="544"/>
      <c r="G1558" s="544"/>
      <c r="H1558" s="544"/>
      <c r="I1558" s="544"/>
      <c r="J1558" s="544"/>
      <c r="K1558" s="544"/>
      <c r="L1558" s="544"/>
      <c r="M1558" s="544"/>
      <c r="N1558" s="544"/>
      <c r="O1558" s="544"/>
      <c r="P1558" s="544"/>
      <c r="Q1558" s="544"/>
    </row>
    <row r="1559" spans="1:17" x14ac:dyDescent="0.15">
      <c r="A1559" s="544"/>
      <c r="B1559" s="544"/>
      <c r="C1559" s="544"/>
      <c r="D1559" s="544"/>
      <c r="E1559" s="544"/>
      <c r="F1559" s="544"/>
      <c r="G1559" s="544"/>
      <c r="H1559" s="544"/>
      <c r="I1559" s="544"/>
      <c r="J1559" s="544"/>
      <c r="K1559" s="544"/>
      <c r="L1559" s="544"/>
      <c r="M1559" s="544"/>
      <c r="N1559" s="544"/>
      <c r="O1559" s="544"/>
      <c r="P1559" s="544"/>
      <c r="Q1559" s="544"/>
    </row>
    <row r="1560" spans="1:17" x14ac:dyDescent="0.15">
      <c r="A1560" s="544"/>
      <c r="B1560" s="544"/>
      <c r="C1560" s="544"/>
      <c r="D1560" s="544"/>
      <c r="E1560" s="544"/>
      <c r="F1560" s="544"/>
      <c r="G1560" s="544"/>
      <c r="H1560" s="544"/>
      <c r="I1560" s="544"/>
      <c r="J1560" s="544"/>
      <c r="K1560" s="544"/>
      <c r="L1560" s="544"/>
      <c r="M1560" s="544"/>
      <c r="N1560" s="544"/>
      <c r="O1560" s="544"/>
      <c r="P1560" s="544"/>
      <c r="Q1560" s="544"/>
    </row>
    <row r="1561" spans="1:17" x14ac:dyDescent="0.15">
      <c r="A1561" s="544"/>
      <c r="B1561" s="544"/>
      <c r="C1561" s="544"/>
      <c r="D1561" s="544"/>
      <c r="E1561" s="544"/>
      <c r="F1561" s="544"/>
      <c r="G1561" s="544"/>
      <c r="H1561" s="544"/>
      <c r="I1561" s="544"/>
      <c r="J1561" s="544"/>
      <c r="K1561" s="544"/>
      <c r="L1561" s="544"/>
      <c r="M1561" s="544"/>
      <c r="N1561" s="544"/>
      <c r="O1561" s="544"/>
      <c r="P1561" s="544"/>
      <c r="Q1561" s="544"/>
    </row>
    <row r="1562" spans="1:17" x14ac:dyDescent="0.15">
      <c r="A1562" s="544"/>
      <c r="B1562" s="544"/>
      <c r="C1562" s="544"/>
      <c r="D1562" s="544"/>
      <c r="E1562" s="544"/>
      <c r="F1562" s="544"/>
      <c r="G1562" s="544"/>
      <c r="H1562" s="544"/>
      <c r="I1562" s="544"/>
      <c r="J1562" s="544"/>
      <c r="K1562" s="544"/>
      <c r="L1562" s="544"/>
      <c r="M1562" s="544"/>
      <c r="N1562" s="544"/>
      <c r="O1562" s="544"/>
      <c r="P1562" s="544"/>
      <c r="Q1562" s="544"/>
    </row>
    <row r="1563" spans="1:17" x14ac:dyDescent="0.15">
      <c r="A1563" s="544"/>
      <c r="B1563" s="544"/>
      <c r="C1563" s="544"/>
      <c r="D1563" s="544"/>
      <c r="E1563" s="544"/>
      <c r="F1563" s="544"/>
      <c r="G1563" s="544"/>
      <c r="H1563" s="544"/>
      <c r="I1563" s="544"/>
      <c r="J1563" s="544"/>
      <c r="K1563" s="544"/>
      <c r="L1563" s="544"/>
      <c r="M1563" s="544"/>
      <c r="N1563" s="544"/>
      <c r="O1563" s="544"/>
      <c r="P1563" s="544"/>
      <c r="Q1563" s="544"/>
    </row>
    <row r="1564" spans="1:17" x14ac:dyDescent="0.15">
      <c r="A1564" s="544"/>
      <c r="B1564" s="544"/>
      <c r="C1564" s="544"/>
      <c r="D1564" s="544"/>
      <c r="E1564" s="544"/>
      <c r="F1564" s="544"/>
      <c r="G1564" s="544"/>
      <c r="H1564" s="544"/>
      <c r="I1564" s="544"/>
      <c r="J1564" s="544"/>
      <c r="K1564" s="544"/>
      <c r="L1564" s="544"/>
      <c r="M1564" s="544"/>
      <c r="N1564" s="544"/>
      <c r="O1564" s="544"/>
      <c r="P1564" s="544"/>
      <c r="Q1564" s="544"/>
    </row>
    <row r="1565" spans="1:17" x14ac:dyDescent="0.15">
      <c r="A1565" s="544"/>
      <c r="B1565" s="544"/>
      <c r="C1565" s="544"/>
      <c r="D1565" s="544"/>
      <c r="E1565" s="544"/>
      <c r="F1565" s="544"/>
      <c r="G1565" s="544"/>
      <c r="H1565" s="544"/>
      <c r="I1565" s="544"/>
      <c r="J1565" s="544"/>
      <c r="K1565" s="544"/>
      <c r="L1565" s="544"/>
      <c r="M1565" s="544"/>
      <c r="N1565" s="544"/>
      <c r="O1565" s="544"/>
      <c r="P1565" s="544"/>
      <c r="Q1565" s="544"/>
    </row>
    <row r="1566" spans="1:17" x14ac:dyDescent="0.15">
      <c r="A1566" s="544"/>
      <c r="B1566" s="544"/>
      <c r="C1566" s="544"/>
      <c r="D1566" s="544"/>
      <c r="E1566" s="544"/>
      <c r="F1566" s="544"/>
      <c r="G1566" s="544"/>
      <c r="H1566" s="544"/>
      <c r="I1566" s="544"/>
      <c r="J1566" s="544"/>
      <c r="K1566" s="544"/>
      <c r="L1566" s="544"/>
      <c r="M1566" s="544"/>
      <c r="N1566" s="544"/>
      <c r="O1566" s="544"/>
      <c r="P1566" s="544"/>
      <c r="Q1566" s="544"/>
    </row>
    <row r="1567" spans="1:17" x14ac:dyDescent="0.15">
      <c r="A1567" s="544"/>
      <c r="B1567" s="544"/>
      <c r="C1567" s="544"/>
      <c r="D1567" s="544"/>
      <c r="E1567" s="544"/>
      <c r="F1567" s="544"/>
      <c r="G1567" s="544"/>
      <c r="H1567" s="544"/>
      <c r="I1567" s="544"/>
      <c r="J1567" s="544"/>
      <c r="K1567" s="544"/>
      <c r="L1567" s="544"/>
      <c r="M1567" s="544"/>
      <c r="N1567" s="544"/>
      <c r="O1567" s="544"/>
      <c r="P1567" s="544"/>
      <c r="Q1567" s="544"/>
    </row>
    <row r="1568" spans="1:17" x14ac:dyDescent="0.15">
      <c r="A1568" s="544"/>
      <c r="B1568" s="544"/>
      <c r="C1568" s="544"/>
      <c r="D1568" s="544"/>
      <c r="E1568" s="544"/>
      <c r="F1568" s="544"/>
      <c r="G1568" s="544"/>
      <c r="H1568" s="544"/>
      <c r="I1568" s="544"/>
      <c r="J1568" s="544"/>
      <c r="K1568" s="544"/>
      <c r="L1568" s="544"/>
      <c r="M1568" s="544"/>
      <c r="N1568" s="544"/>
      <c r="O1568" s="544"/>
      <c r="P1568" s="544"/>
      <c r="Q1568" s="544"/>
    </row>
    <row r="1569" spans="1:17" x14ac:dyDescent="0.15">
      <c r="A1569" s="544"/>
      <c r="B1569" s="544"/>
      <c r="C1569" s="544"/>
      <c r="D1569" s="544"/>
      <c r="E1569" s="544"/>
      <c r="F1569" s="544"/>
      <c r="G1569" s="544"/>
      <c r="H1569" s="544"/>
      <c r="I1569" s="544"/>
      <c r="J1569" s="544"/>
      <c r="K1569" s="544"/>
      <c r="L1569" s="544"/>
      <c r="M1569" s="544"/>
      <c r="N1569" s="544"/>
      <c r="O1569" s="544"/>
      <c r="P1569" s="544"/>
      <c r="Q1569" s="544"/>
    </row>
    <row r="1570" spans="1:17" x14ac:dyDescent="0.15">
      <c r="A1570" s="544"/>
      <c r="B1570" s="544"/>
      <c r="C1570" s="544"/>
      <c r="D1570" s="544"/>
      <c r="E1570" s="544"/>
      <c r="F1570" s="544"/>
      <c r="G1570" s="544"/>
      <c r="H1570" s="544"/>
      <c r="I1570" s="544"/>
      <c r="J1570" s="544"/>
      <c r="K1570" s="544"/>
      <c r="L1570" s="544"/>
      <c r="M1570" s="544"/>
      <c r="N1570" s="544"/>
      <c r="O1570" s="544"/>
      <c r="P1570" s="544"/>
      <c r="Q1570" s="544"/>
    </row>
    <row r="1571" spans="1:17" x14ac:dyDescent="0.15">
      <c r="A1571" s="544"/>
      <c r="B1571" s="544"/>
      <c r="C1571" s="544"/>
      <c r="D1571" s="544"/>
      <c r="E1571" s="544"/>
      <c r="F1571" s="544"/>
      <c r="G1571" s="544"/>
      <c r="H1571" s="544"/>
      <c r="I1571" s="544"/>
      <c r="J1571" s="544"/>
      <c r="K1571" s="544"/>
      <c r="L1571" s="544"/>
      <c r="M1571" s="544"/>
      <c r="N1571" s="544"/>
      <c r="O1571" s="544"/>
      <c r="P1571" s="544"/>
      <c r="Q1571" s="544"/>
    </row>
    <row r="1572" spans="1:17" x14ac:dyDescent="0.15">
      <c r="A1572" s="544"/>
      <c r="B1572" s="544"/>
      <c r="C1572" s="544"/>
      <c r="D1572" s="544"/>
      <c r="E1572" s="544"/>
      <c r="F1572" s="544"/>
      <c r="G1572" s="544"/>
      <c r="H1572" s="544"/>
      <c r="I1572" s="544"/>
      <c r="J1572" s="544"/>
      <c r="K1572" s="544"/>
      <c r="L1572" s="544"/>
      <c r="M1572" s="544"/>
      <c r="N1572" s="544"/>
      <c r="O1572" s="544"/>
      <c r="P1572" s="544"/>
      <c r="Q1572" s="544"/>
    </row>
    <row r="1573" spans="1:17" x14ac:dyDescent="0.15">
      <c r="A1573" s="544"/>
      <c r="B1573" s="544"/>
      <c r="C1573" s="544"/>
      <c r="D1573" s="544"/>
      <c r="E1573" s="544"/>
      <c r="F1573" s="544"/>
      <c r="G1573" s="544"/>
      <c r="H1573" s="544"/>
      <c r="I1573" s="544"/>
      <c r="J1573" s="544"/>
      <c r="K1573" s="544"/>
      <c r="L1573" s="544"/>
      <c r="M1573" s="544"/>
      <c r="N1573" s="544"/>
      <c r="O1573" s="544"/>
      <c r="P1573" s="544"/>
      <c r="Q1573" s="544"/>
    </row>
    <row r="1574" spans="1:17" x14ac:dyDescent="0.15">
      <c r="A1574" s="544"/>
      <c r="B1574" s="544"/>
      <c r="C1574" s="544"/>
      <c r="D1574" s="544"/>
      <c r="E1574" s="544"/>
      <c r="F1574" s="544"/>
      <c r="G1574" s="544"/>
      <c r="H1574" s="544"/>
      <c r="I1574" s="544"/>
      <c r="J1574" s="544"/>
      <c r="K1574" s="544"/>
      <c r="L1574" s="544"/>
      <c r="M1574" s="544"/>
      <c r="N1574" s="544"/>
      <c r="O1574" s="544"/>
      <c r="P1574" s="544"/>
      <c r="Q1574" s="544"/>
    </row>
    <row r="1575" spans="1:17" x14ac:dyDescent="0.15">
      <c r="A1575" s="544"/>
      <c r="B1575" s="544"/>
      <c r="C1575" s="544"/>
      <c r="D1575" s="544"/>
      <c r="E1575" s="544"/>
      <c r="F1575" s="544"/>
      <c r="G1575" s="544"/>
      <c r="H1575" s="544"/>
      <c r="I1575" s="544"/>
      <c r="J1575" s="544"/>
      <c r="K1575" s="544"/>
      <c r="L1575" s="544"/>
      <c r="M1575" s="544"/>
      <c r="N1575" s="544"/>
      <c r="O1575" s="544"/>
      <c r="P1575" s="544"/>
      <c r="Q1575" s="544"/>
    </row>
    <row r="1576" spans="1:17" x14ac:dyDescent="0.15">
      <c r="A1576" s="544"/>
      <c r="B1576" s="544"/>
      <c r="C1576" s="544"/>
      <c r="D1576" s="544"/>
      <c r="E1576" s="544"/>
      <c r="F1576" s="544"/>
      <c r="G1576" s="544"/>
      <c r="H1576" s="544"/>
      <c r="I1576" s="544"/>
      <c r="J1576" s="544"/>
      <c r="K1576" s="544"/>
      <c r="L1576" s="544"/>
      <c r="M1576" s="544"/>
      <c r="N1576" s="544"/>
      <c r="O1576" s="544"/>
      <c r="P1576" s="544"/>
      <c r="Q1576" s="544"/>
    </row>
    <row r="1577" spans="1:17" x14ac:dyDescent="0.15">
      <c r="A1577" s="544"/>
      <c r="B1577" s="544"/>
      <c r="C1577" s="544"/>
      <c r="D1577" s="544"/>
      <c r="E1577" s="544"/>
      <c r="F1577" s="544"/>
      <c r="G1577" s="544"/>
      <c r="H1577" s="544"/>
      <c r="I1577" s="544"/>
      <c r="J1577" s="544"/>
      <c r="K1577" s="544"/>
      <c r="L1577" s="544"/>
      <c r="M1577" s="544"/>
      <c r="N1577" s="544"/>
      <c r="O1577" s="544"/>
      <c r="P1577" s="544"/>
      <c r="Q1577" s="544"/>
    </row>
    <row r="1578" spans="1:17" x14ac:dyDescent="0.15">
      <c r="A1578" s="544"/>
      <c r="B1578" s="544"/>
      <c r="C1578" s="544"/>
      <c r="D1578" s="544"/>
      <c r="E1578" s="544"/>
      <c r="F1578" s="544"/>
      <c r="G1578" s="544"/>
      <c r="H1578" s="544"/>
      <c r="I1578" s="544"/>
      <c r="J1578" s="544"/>
      <c r="K1578" s="544"/>
      <c r="L1578" s="544"/>
      <c r="M1578" s="544"/>
      <c r="N1578" s="544"/>
      <c r="O1578" s="544"/>
      <c r="P1578" s="544"/>
      <c r="Q1578" s="544"/>
    </row>
    <row r="1579" spans="1:17" x14ac:dyDescent="0.15">
      <c r="A1579" s="544"/>
      <c r="B1579" s="544"/>
      <c r="C1579" s="544"/>
      <c r="D1579" s="544"/>
      <c r="E1579" s="544"/>
      <c r="F1579" s="544"/>
      <c r="G1579" s="544"/>
      <c r="H1579" s="544"/>
      <c r="I1579" s="544"/>
      <c r="J1579" s="544"/>
      <c r="K1579" s="544"/>
      <c r="L1579" s="544"/>
      <c r="M1579" s="544"/>
      <c r="N1579" s="544"/>
      <c r="O1579" s="544"/>
      <c r="P1579" s="544"/>
      <c r="Q1579" s="544"/>
    </row>
    <row r="1580" spans="1:17" x14ac:dyDescent="0.15">
      <c r="A1580" s="544"/>
      <c r="B1580" s="544"/>
      <c r="C1580" s="544"/>
      <c r="D1580" s="544"/>
      <c r="E1580" s="544"/>
      <c r="F1580" s="544"/>
      <c r="G1580" s="544"/>
      <c r="H1580" s="544"/>
      <c r="I1580" s="544"/>
      <c r="J1580" s="544"/>
      <c r="K1580" s="544"/>
      <c r="L1580" s="544"/>
      <c r="M1580" s="544"/>
      <c r="N1580" s="544"/>
      <c r="O1580" s="544"/>
      <c r="P1580" s="544"/>
      <c r="Q1580" s="544"/>
    </row>
    <row r="1581" spans="1:17" x14ac:dyDescent="0.15">
      <c r="A1581" s="544"/>
      <c r="B1581" s="544"/>
      <c r="C1581" s="544"/>
      <c r="D1581" s="544"/>
      <c r="E1581" s="544"/>
      <c r="F1581" s="544"/>
      <c r="G1581" s="544"/>
      <c r="H1581" s="544"/>
      <c r="I1581" s="544"/>
      <c r="J1581" s="544"/>
      <c r="K1581" s="544"/>
      <c r="L1581" s="544"/>
      <c r="M1581" s="544"/>
      <c r="N1581" s="544"/>
      <c r="O1581" s="544"/>
      <c r="P1581" s="544"/>
      <c r="Q1581" s="544"/>
    </row>
    <row r="1582" spans="1:17" x14ac:dyDescent="0.15">
      <c r="A1582" s="544"/>
      <c r="B1582" s="544"/>
      <c r="C1582" s="544"/>
      <c r="D1582" s="544"/>
      <c r="E1582" s="544"/>
      <c r="F1582" s="544"/>
      <c r="G1582" s="544"/>
      <c r="H1582" s="544"/>
      <c r="I1582" s="544"/>
      <c r="J1582" s="544"/>
      <c r="K1582" s="544"/>
      <c r="L1582" s="544"/>
      <c r="M1582" s="544"/>
      <c r="N1582" s="544"/>
      <c r="O1582" s="544"/>
      <c r="P1582" s="544"/>
      <c r="Q1582" s="544"/>
    </row>
    <row r="1583" spans="1:17" x14ac:dyDescent="0.15">
      <c r="A1583" s="544"/>
      <c r="B1583" s="544"/>
      <c r="C1583" s="544"/>
      <c r="D1583" s="544"/>
      <c r="E1583" s="544"/>
      <c r="F1583" s="544"/>
      <c r="G1583" s="544"/>
      <c r="H1583" s="544"/>
      <c r="I1583" s="544"/>
      <c r="J1583" s="544"/>
      <c r="K1583" s="544"/>
      <c r="L1583" s="544"/>
      <c r="M1583" s="544"/>
      <c r="N1583" s="544"/>
      <c r="O1583" s="544"/>
      <c r="P1583" s="544"/>
      <c r="Q1583" s="544"/>
    </row>
    <row r="1584" spans="1:17" x14ac:dyDescent="0.15">
      <c r="A1584" s="544"/>
      <c r="B1584" s="544"/>
      <c r="C1584" s="544"/>
      <c r="D1584" s="544"/>
      <c r="E1584" s="544"/>
      <c r="F1584" s="544"/>
      <c r="G1584" s="544"/>
      <c r="H1584" s="544"/>
      <c r="I1584" s="544"/>
      <c r="J1584" s="544"/>
      <c r="K1584" s="544"/>
      <c r="L1584" s="544"/>
      <c r="M1584" s="544"/>
      <c r="N1584" s="544"/>
      <c r="O1584" s="544"/>
      <c r="P1584" s="544"/>
      <c r="Q1584" s="544"/>
    </row>
    <row r="1585" spans="1:17" x14ac:dyDescent="0.15">
      <c r="A1585" s="544"/>
      <c r="B1585" s="544"/>
      <c r="C1585" s="544"/>
      <c r="D1585" s="544"/>
      <c r="E1585" s="544"/>
      <c r="F1585" s="544"/>
      <c r="G1585" s="544"/>
      <c r="H1585" s="544"/>
      <c r="I1585" s="544"/>
      <c r="J1585" s="544"/>
      <c r="K1585" s="544"/>
      <c r="L1585" s="544"/>
      <c r="M1585" s="544"/>
      <c r="N1585" s="544"/>
      <c r="O1585" s="544"/>
      <c r="P1585" s="544"/>
      <c r="Q1585" s="544"/>
    </row>
    <row r="1586" spans="1:17" x14ac:dyDescent="0.15">
      <c r="A1586" s="544"/>
      <c r="B1586" s="544"/>
      <c r="C1586" s="544"/>
      <c r="D1586" s="544"/>
      <c r="E1586" s="544"/>
      <c r="F1586" s="544"/>
      <c r="G1586" s="544"/>
      <c r="H1586" s="544"/>
      <c r="I1586" s="544"/>
      <c r="J1586" s="544"/>
      <c r="K1586" s="544"/>
      <c r="L1586" s="544"/>
      <c r="M1586" s="544"/>
      <c r="N1586" s="544"/>
      <c r="O1586" s="544"/>
      <c r="P1586" s="544"/>
      <c r="Q1586" s="544"/>
    </row>
    <row r="1587" spans="1:17" x14ac:dyDescent="0.15">
      <c r="A1587" s="544"/>
      <c r="B1587" s="544"/>
      <c r="C1587" s="544"/>
      <c r="D1587" s="544"/>
      <c r="E1587" s="544"/>
      <c r="F1587" s="544"/>
      <c r="G1587" s="544"/>
      <c r="H1587" s="544"/>
      <c r="I1587" s="544"/>
      <c r="J1587" s="544"/>
      <c r="K1587" s="544"/>
      <c r="L1587" s="544"/>
      <c r="M1587" s="544"/>
      <c r="N1587" s="544"/>
      <c r="O1587" s="544"/>
      <c r="P1587" s="544"/>
      <c r="Q1587" s="544"/>
    </row>
    <row r="1588" spans="1:17" x14ac:dyDescent="0.15">
      <c r="A1588" s="544"/>
      <c r="B1588" s="544"/>
      <c r="C1588" s="544"/>
      <c r="D1588" s="544"/>
      <c r="E1588" s="544"/>
      <c r="F1588" s="544"/>
      <c r="G1588" s="544"/>
      <c r="H1588" s="544"/>
      <c r="I1588" s="544"/>
      <c r="J1588" s="544"/>
      <c r="K1588" s="544"/>
      <c r="L1588" s="544"/>
      <c r="M1588" s="544"/>
      <c r="N1588" s="544"/>
      <c r="O1588" s="544"/>
      <c r="P1588" s="544"/>
      <c r="Q1588" s="544"/>
    </row>
    <row r="1589" spans="1:17" x14ac:dyDescent="0.15">
      <c r="A1589" s="544"/>
      <c r="B1589" s="544"/>
      <c r="C1589" s="544"/>
      <c r="D1589" s="544"/>
      <c r="E1589" s="544"/>
      <c r="F1589" s="544"/>
      <c r="G1589" s="544"/>
      <c r="H1589" s="544"/>
      <c r="I1589" s="544"/>
      <c r="J1589" s="544"/>
      <c r="K1589" s="544"/>
      <c r="L1589" s="544"/>
      <c r="M1589" s="544"/>
      <c r="N1589" s="544"/>
      <c r="O1589" s="544"/>
      <c r="P1589" s="544"/>
      <c r="Q1589" s="544"/>
    </row>
    <row r="1590" spans="1:17" x14ac:dyDescent="0.15">
      <c r="A1590" s="544"/>
      <c r="B1590" s="544"/>
      <c r="C1590" s="544"/>
      <c r="D1590" s="544"/>
      <c r="E1590" s="544"/>
      <c r="F1590" s="544"/>
      <c r="G1590" s="544"/>
      <c r="H1590" s="544"/>
      <c r="I1590" s="544"/>
      <c r="J1590" s="544"/>
      <c r="K1590" s="544"/>
      <c r="L1590" s="544"/>
      <c r="M1590" s="544"/>
      <c r="N1590" s="544"/>
      <c r="O1590" s="544"/>
      <c r="P1590" s="544"/>
      <c r="Q1590" s="544"/>
    </row>
    <row r="1591" spans="1:17" x14ac:dyDescent="0.15">
      <c r="A1591" s="544"/>
      <c r="B1591" s="544"/>
      <c r="C1591" s="544"/>
      <c r="D1591" s="544"/>
      <c r="E1591" s="544"/>
      <c r="F1591" s="544"/>
      <c r="G1591" s="544"/>
      <c r="H1591" s="544"/>
      <c r="I1591" s="544"/>
      <c r="J1591" s="544"/>
      <c r="K1591" s="544"/>
      <c r="L1591" s="544"/>
      <c r="M1591" s="544"/>
      <c r="N1591" s="544"/>
      <c r="O1591" s="544"/>
      <c r="P1591" s="544"/>
      <c r="Q1591" s="544"/>
    </row>
    <row r="1592" spans="1:17" x14ac:dyDescent="0.15">
      <c r="A1592" s="544"/>
      <c r="B1592" s="544"/>
      <c r="C1592" s="544"/>
      <c r="D1592" s="544"/>
      <c r="E1592" s="544"/>
      <c r="F1592" s="544"/>
      <c r="G1592" s="544"/>
      <c r="H1592" s="544"/>
      <c r="I1592" s="544"/>
      <c r="J1592" s="544"/>
      <c r="K1592" s="544"/>
      <c r="L1592" s="544"/>
      <c r="M1592" s="544"/>
      <c r="N1592" s="544"/>
      <c r="O1592" s="544"/>
      <c r="P1592" s="544"/>
      <c r="Q1592" s="544"/>
    </row>
    <row r="1593" spans="1:17" x14ac:dyDescent="0.15">
      <c r="A1593" s="544"/>
      <c r="B1593" s="544"/>
      <c r="C1593" s="544"/>
      <c r="D1593" s="544"/>
      <c r="E1593" s="544"/>
      <c r="F1593" s="544"/>
      <c r="G1593" s="544"/>
      <c r="H1593" s="544"/>
      <c r="I1593" s="544"/>
      <c r="J1593" s="544"/>
      <c r="K1593" s="544"/>
      <c r="L1593" s="544"/>
      <c r="M1593" s="544"/>
      <c r="N1593" s="544"/>
      <c r="O1593" s="544"/>
      <c r="P1593" s="544"/>
      <c r="Q1593" s="544"/>
    </row>
    <row r="1594" spans="1:17" x14ac:dyDescent="0.15">
      <c r="A1594" s="544"/>
      <c r="B1594" s="544"/>
      <c r="C1594" s="544"/>
      <c r="D1594" s="544"/>
      <c r="E1594" s="544"/>
      <c r="F1594" s="544"/>
      <c r="G1594" s="544"/>
      <c r="H1594" s="544"/>
      <c r="I1594" s="544"/>
      <c r="J1594" s="544"/>
      <c r="K1594" s="544"/>
      <c r="L1594" s="544"/>
      <c r="M1594" s="544"/>
      <c r="N1594" s="544"/>
      <c r="O1594" s="544"/>
      <c r="P1594" s="544"/>
      <c r="Q1594" s="544"/>
    </row>
    <row r="1595" spans="1:17" x14ac:dyDescent="0.15">
      <c r="A1595" s="544"/>
      <c r="B1595" s="544"/>
      <c r="C1595" s="544"/>
      <c r="D1595" s="544"/>
      <c r="E1595" s="544"/>
      <c r="F1595" s="544"/>
      <c r="G1595" s="544"/>
      <c r="H1595" s="544"/>
      <c r="I1595" s="544"/>
      <c r="J1595" s="544"/>
      <c r="K1595" s="544"/>
      <c r="L1595" s="544"/>
      <c r="M1595" s="544"/>
      <c r="N1595" s="544"/>
      <c r="O1595" s="544"/>
      <c r="P1595" s="544"/>
      <c r="Q1595" s="544"/>
    </row>
    <row r="1596" spans="1:17" x14ac:dyDescent="0.15">
      <c r="A1596" s="544"/>
      <c r="B1596" s="544"/>
      <c r="C1596" s="544"/>
      <c r="D1596" s="544"/>
      <c r="E1596" s="544"/>
      <c r="F1596" s="544"/>
      <c r="G1596" s="544"/>
      <c r="H1596" s="544"/>
      <c r="I1596" s="544"/>
      <c r="J1596" s="544"/>
      <c r="K1596" s="544"/>
      <c r="L1596" s="544"/>
      <c r="M1596" s="544"/>
      <c r="N1596" s="544"/>
      <c r="O1596" s="544"/>
      <c r="P1596" s="544"/>
      <c r="Q1596" s="544"/>
    </row>
    <row r="1597" spans="1:17" x14ac:dyDescent="0.15">
      <c r="A1597" s="544"/>
      <c r="B1597" s="544"/>
      <c r="C1597" s="544"/>
      <c r="D1597" s="544"/>
      <c r="E1597" s="544"/>
      <c r="F1597" s="544"/>
      <c r="G1597" s="544"/>
      <c r="H1597" s="544"/>
      <c r="I1597" s="544"/>
      <c r="J1597" s="544"/>
      <c r="K1597" s="544"/>
      <c r="L1597" s="544"/>
      <c r="M1597" s="544"/>
      <c r="N1597" s="544"/>
      <c r="O1597" s="544"/>
      <c r="P1597" s="544"/>
      <c r="Q1597" s="544"/>
    </row>
    <row r="1598" spans="1:17" x14ac:dyDescent="0.15">
      <c r="A1598" s="544"/>
      <c r="B1598" s="544"/>
      <c r="C1598" s="544"/>
      <c r="D1598" s="544"/>
      <c r="E1598" s="544"/>
      <c r="F1598" s="544"/>
      <c r="G1598" s="544"/>
      <c r="H1598" s="544"/>
      <c r="I1598" s="544"/>
      <c r="J1598" s="544"/>
      <c r="K1598" s="544"/>
      <c r="L1598" s="544"/>
      <c r="M1598" s="544"/>
      <c r="N1598" s="544"/>
      <c r="O1598" s="544"/>
      <c r="P1598" s="544"/>
      <c r="Q1598" s="544"/>
    </row>
    <row r="1599" spans="1:17" x14ac:dyDescent="0.15">
      <c r="A1599" s="544"/>
      <c r="B1599" s="544"/>
      <c r="C1599" s="544"/>
      <c r="D1599" s="544"/>
      <c r="E1599" s="544"/>
      <c r="F1599" s="544"/>
      <c r="G1599" s="544"/>
      <c r="H1599" s="544"/>
      <c r="I1599" s="544"/>
      <c r="J1599" s="544"/>
      <c r="K1599" s="544"/>
      <c r="L1599" s="544"/>
      <c r="M1599" s="544"/>
      <c r="N1599" s="544"/>
      <c r="O1599" s="544"/>
      <c r="P1599" s="544"/>
      <c r="Q1599" s="544"/>
    </row>
    <row r="1600" spans="1:17" x14ac:dyDescent="0.15">
      <c r="A1600" s="544"/>
      <c r="B1600" s="544"/>
      <c r="C1600" s="544"/>
      <c r="D1600" s="544"/>
      <c r="E1600" s="544"/>
      <c r="F1600" s="544"/>
      <c r="G1600" s="544"/>
      <c r="H1600" s="544"/>
      <c r="I1600" s="544"/>
      <c r="J1600" s="544"/>
      <c r="K1600" s="544"/>
      <c r="L1600" s="544"/>
      <c r="M1600" s="544"/>
      <c r="N1600" s="544"/>
      <c r="O1600" s="544"/>
      <c r="P1600" s="544"/>
      <c r="Q1600" s="544"/>
    </row>
    <row r="1601" spans="1:17" x14ac:dyDescent="0.15">
      <c r="A1601" s="544"/>
      <c r="B1601" s="544"/>
      <c r="C1601" s="544"/>
      <c r="D1601" s="544"/>
      <c r="E1601" s="544"/>
      <c r="F1601" s="544"/>
      <c r="G1601" s="544"/>
      <c r="H1601" s="544"/>
      <c r="I1601" s="544"/>
      <c r="J1601" s="544"/>
      <c r="K1601" s="544"/>
      <c r="L1601" s="544"/>
      <c r="M1601" s="544"/>
      <c r="N1601" s="544"/>
      <c r="O1601" s="544"/>
      <c r="P1601" s="544"/>
      <c r="Q1601" s="544"/>
    </row>
    <row r="1602" spans="1:17" x14ac:dyDescent="0.15">
      <c r="A1602" s="544"/>
      <c r="B1602" s="544"/>
      <c r="C1602" s="544"/>
      <c r="D1602" s="544"/>
      <c r="E1602" s="544"/>
      <c r="F1602" s="544"/>
      <c r="G1602" s="544"/>
      <c r="H1602" s="544"/>
      <c r="I1602" s="544"/>
      <c r="J1602" s="544"/>
      <c r="K1602" s="544"/>
      <c r="L1602" s="544"/>
      <c r="M1602" s="544"/>
      <c r="N1602" s="544"/>
      <c r="O1602" s="544"/>
      <c r="P1602" s="544"/>
      <c r="Q1602" s="544"/>
    </row>
    <row r="1603" spans="1:17" x14ac:dyDescent="0.15">
      <c r="A1603" s="544"/>
      <c r="B1603" s="544"/>
      <c r="C1603" s="544"/>
      <c r="D1603" s="544"/>
      <c r="E1603" s="544"/>
      <c r="F1603" s="544"/>
      <c r="G1603" s="544"/>
      <c r="H1603" s="544"/>
      <c r="I1603" s="544"/>
      <c r="J1603" s="544"/>
      <c r="K1603" s="544"/>
      <c r="L1603" s="544"/>
      <c r="M1603" s="544"/>
      <c r="N1603" s="544"/>
      <c r="O1603" s="544"/>
      <c r="P1603" s="544"/>
      <c r="Q1603" s="544"/>
    </row>
    <row r="1604" spans="1:17" x14ac:dyDescent="0.15">
      <c r="A1604" s="544"/>
      <c r="B1604" s="544"/>
      <c r="C1604" s="544"/>
      <c r="D1604" s="544"/>
      <c r="E1604" s="544"/>
      <c r="F1604" s="544"/>
      <c r="G1604" s="544"/>
      <c r="H1604" s="544"/>
      <c r="I1604" s="544"/>
      <c r="J1604" s="544"/>
      <c r="K1604" s="544"/>
      <c r="L1604" s="544"/>
      <c r="M1604" s="544"/>
      <c r="N1604" s="544"/>
      <c r="O1604" s="544"/>
      <c r="P1604" s="544"/>
      <c r="Q1604" s="544"/>
    </row>
    <row r="1605" spans="1:17" x14ac:dyDescent="0.15">
      <c r="A1605" s="544"/>
      <c r="B1605" s="544"/>
      <c r="C1605" s="544"/>
      <c r="D1605" s="544"/>
      <c r="E1605" s="544"/>
      <c r="F1605" s="544"/>
      <c r="G1605" s="544"/>
      <c r="H1605" s="544"/>
      <c r="I1605" s="544"/>
      <c r="J1605" s="544"/>
      <c r="K1605" s="544"/>
      <c r="L1605" s="544"/>
      <c r="M1605" s="544"/>
      <c r="N1605" s="544"/>
      <c r="O1605" s="544"/>
      <c r="P1605" s="544"/>
      <c r="Q1605" s="544"/>
    </row>
    <row r="1606" spans="1:17" x14ac:dyDescent="0.15">
      <c r="A1606" s="544"/>
      <c r="B1606" s="544"/>
      <c r="C1606" s="544"/>
      <c r="D1606" s="544"/>
      <c r="E1606" s="544"/>
      <c r="F1606" s="544"/>
      <c r="G1606" s="544"/>
      <c r="H1606" s="544"/>
      <c r="I1606" s="544"/>
      <c r="J1606" s="544"/>
      <c r="K1606" s="544"/>
      <c r="L1606" s="544"/>
      <c r="M1606" s="544"/>
      <c r="N1606" s="544"/>
      <c r="O1606" s="544"/>
      <c r="P1606" s="544"/>
      <c r="Q1606" s="544"/>
    </row>
    <row r="1607" spans="1:17" x14ac:dyDescent="0.15">
      <c r="A1607" s="544"/>
      <c r="B1607" s="544"/>
      <c r="C1607" s="544"/>
      <c r="D1607" s="544"/>
      <c r="E1607" s="544"/>
      <c r="F1607" s="544"/>
      <c r="G1607" s="544"/>
      <c r="H1607" s="544"/>
      <c r="I1607" s="544"/>
      <c r="J1607" s="544"/>
      <c r="K1607" s="544"/>
      <c r="L1607" s="544"/>
      <c r="M1607" s="544"/>
      <c r="N1607" s="544"/>
      <c r="O1607" s="544"/>
      <c r="P1607" s="544"/>
      <c r="Q1607" s="544"/>
    </row>
    <row r="1608" spans="1:17" x14ac:dyDescent="0.15">
      <c r="A1608" s="544"/>
      <c r="B1608" s="544"/>
      <c r="C1608" s="544"/>
      <c r="D1608" s="544"/>
      <c r="E1608" s="544"/>
      <c r="F1608" s="544"/>
      <c r="G1608" s="544"/>
      <c r="H1608" s="544"/>
      <c r="I1608" s="544"/>
      <c r="J1608" s="544"/>
      <c r="K1608" s="544"/>
      <c r="L1608" s="544"/>
      <c r="M1608" s="544"/>
      <c r="N1608" s="544"/>
      <c r="O1608" s="544"/>
      <c r="P1608" s="544"/>
      <c r="Q1608" s="544"/>
    </row>
    <row r="1609" spans="1:17" x14ac:dyDescent="0.15">
      <c r="A1609" s="544"/>
      <c r="B1609" s="544"/>
      <c r="C1609" s="544"/>
      <c r="D1609" s="544"/>
      <c r="E1609" s="544"/>
      <c r="F1609" s="544"/>
      <c r="G1609" s="544"/>
      <c r="H1609" s="544"/>
      <c r="I1609" s="544"/>
      <c r="J1609" s="544"/>
      <c r="K1609" s="544"/>
      <c r="L1609" s="544"/>
      <c r="M1609" s="544"/>
      <c r="N1609" s="544"/>
      <c r="O1609" s="544"/>
      <c r="P1609" s="544"/>
      <c r="Q1609" s="544"/>
    </row>
    <row r="1610" spans="1:17" x14ac:dyDescent="0.15">
      <c r="A1610" s="544"/>
      <c r="B1610" s="544"/>
      <c r="C1610" s="544"/>
      <c r="D1610" s="544"/>
      <c r="E1610" s="544"/>
      <c r="F1610" s="544"/>
      <c r="G1610" s="544"/>
      <c r="H1610" s="544"/>
      <c r="I1610" s="544"/>
      <c r="J1610" s="544"/>
      <c r="K1610" s="544"/>
      <c r="L1610" s="544"/>
      <c r="M1610" s="544"/>
      <c r="N1610" s="544"/>
      <c r="O1610" s="544"/>
      <c r="P1610" s="544"/>
      <c r="Q1610" s="544"/>
    </row>
    <row r="1611" spans="1:17" x14ac:dyDescent="0.15">
      <c r="A1611" s="544"/>
      <c r="B1611" s="544"/>
      <c r="C1611" s="544"/>
      <c r="D1611" s="544"/>
      <c r="E1611" s="544"/>
      <c r="F1611" s="544"/>
      <c r="G1611" s="544"/>
      <c r="H1611" s="544"/>
      <c r="I1611" s="544"/>
      <c r="J1611" s="544"/>
      <c r="K1611" s="544"/>
      <c r="L1611" s="544"/>
      <c r="M1611" s="544"/>
      <c r="N1611" s="544"/>
      <c r="O1611" s="544"/>
      <c r="P1611" s="544"/>
      <c r="Q1611" s="544"/>
    </row>
    <row r="1612" spans="1:17" x14ac:dyDescent="0.15">
      <c r="A1612" s="544"/>
      <c r="B1612" s="544"/>
      <c r="C1612" s="544"/>
      <c r="D1612" s="544"/>
      <c r="E1612" s="544"/>
      <c r="F1612" s="544"/>
      <c r="G1612" s="544"/>
      <c r="H1612" s="544"/>
      <c r="I1612" s="544"/>
      <c r="J1612" s="544"/>
      <c r="K1612" s="544"/>
      <c r="L1612" s="544"/>
      <c r="M1612" s="544"/>
      <c r="N1612" s="544"/>
      <c r="O1612" s="544"/>
      <c r="P1612" s="544"/>
      <c r="Q1612" s="544"/>
    </row>
    <row r="1613" spans="1:17" x14ac:dyDescent="0.15">
      <c r="A1613" s="544"/>
      <c r="B1613" s="544"/>
      <c r="C1613" s="544"/>
      <c r="D1613" s="544"/>
      <c r="E1613" s="544"/>
      <c r="F1613" s="544"/>
      <c r="G1613" s="544"/>
      <c r="H1613" s="544"/>
      <c r="I1613" s="544"/>
      <c r="J1613" s="544"/>
      <c r="K1613" s="544"/>
      <c r="L1613" s="544"/>
      <c r="M1613" s="544"/>
      <c r="N1613" s="544"/>
      <c r="O1613" s="544"/>
      <c r="P1613" s="544"/>
      <c r="Q1613" s="544"/>
    </row>
    <row r="1614" spans="1:17" x14ac:dyDescent="0.15">
      <c r="A1614" s="544"/>
      <c r="B1614" s="544"/>
      <c r="C1614" s="544"/>
      <c r="D1614" s="544"/>
      <c r="E1614" s="544"/>
      <c r="F1614" s="544"/>
      <c r="G1614" s="544"/>
      <c r="H1614" s="544"/>
      <c r="I1614" s="544"/>
      <c r="J1614" s="544"/>
      <c r="K1614" s="544"/>
      <c r="L1614" s="544"/>
      <c r="M1614" s="544"/>
      <c r="N1614" s="544"/>
      <c r="O1614" s="544"/>
      <c r="P1614" s="544"/>
      <c r="Q1614" s="544"/>
    </row>
    <row r="1615" spans="1:17" x14ac:dyDescent="0.15">
      <c r="A1615" s="544"/>
      <c r="B1615" s="544"/>
      <c r="C1615" s="544"/>
      <c r="D1615" s="544"/>
      <c r="E1615" s="544"/>
      <c r="F1615" s="544"/>
      <c r="G1615" s="544"/>
      <c r="H1615" s="544"/>
      <c r="I1615" s="544"/>
      <c r="J1615" s="544"/>
      <c r="K1615" s="544"/>
      <c r="L1615" s="544"/>
      <c r="M1615" s="544"/>
      <c r="N1615" s="544"/>
      <c r="O1615" s="544"/>
      <c r="P1615" s="544"/>
      <c r="Q1615" s="544"/>
    </row>
    <row r="1616" spans="1:17" x14ac:dyDescent="0.15">
      <c r="A1616" s="544"/>
      <c r="B1616" s="544"/>
      <c r="C1616" s="544"/>
      <c r="D1616" s="544"/>
      <c r="E1616" s="544"/>
      <c r="F1616" s="544"/>
      <c r="G1616" s="544"/>
      <c r="H1616" s="544"/>
      <c r="I1616" s="544"/>
      <c r="J1616" s="544"/>
      <c r="K1616" s="544"/>
      <c r="L1616" s="544"/>
      <c r="M1616" s="544"/>
      <c r="N1616" s="544"/>
      <c r="O1616" s="544"/>
      <c r="P1616" s="544"/>
      <c r="Q1616" s="544"/>
    </row>
    <row r="1617" spans="1:17" x14ac:dyDescent="0.15">
      <c r="A1617" s="544"/>
      <c r="B1617" s="544"/>
      <c r="C1617" s="544"/>
      <c r="D1617" s="544"/>
      <c r="E1617" s="544"/>
      <c r="F1617" s="544"/>
      <c r="G1617" s="544"/>
      <c r="H1617" s="544"/>
      <c r="I1617" s="544"/>
      <c r="J1617" s="544"/>
      <c r="K1617" s="544"/>
      <c r="L1617" s="544"/>
      <c r="M1617" s="544"/>
      <c r="N1617" s="544"/>
      <c r="O1617" s="544"/>
      <c r="P1617" s="544"/>
      <c r="Q1617" s="544"/>
    </row>
    <row r="1618" spans="1:17" x14ac:dyDescent="0.15">
      <c r="A1618" s="544"/>
      <c r="B1618" s="544"/>
      <c r="C1618" s="544"/>
      <c r="D1618" s="544"/>
      <c r="E1618" s="544"/>
      <c r="F1618" s="544"/>
      <c r="G1618" s="544"/>
      <c r="H1618" s="544"/>
      <c r="I1618" s="544"/>
      <c r="J1618" s="544"/>
      <c r="K1618" s="544"/>
      <c r="L1618" s="544"/>
      <c r="M1618" s="544"/>
      <c r="N1618" s="544"/>
      <c r="O1618" s="544"/>
      <c r="P1618" s="544"/>
      <c r="Q1618" s="544"/>
    </row>
    <row r="1619" spans="1:17" x14ac:dyDescent="0.15">
      <c r="A1619" s="544"/>
      <c r="B1619" s="544"/>
      <c r="C1619" s="544"/>
      <c r="D1619" s="544"/>
      <c r="E1619" s="544"/>
      <c r="F1619" s="544"/>
      <c r="G1619" s="544"/>
      <c r="H1619" s="544"/>
      <c r="I1619" s="544"/>
      <c r="J1619" s="544"/>
      <c r="K1619" s="544"/>
      <c r="L1619" s="544"/>
      <c r="M1619" s="544"/>
      <c r="N1619" s="544"/>
      <c r="O1619" s="544"/>
      <c r="P1619" s="544"/>
      <c r="Q1619" s="544"/>
    </row>
    <row r="1620" spans="1:17" x14ac:dyDescent="0.15">
      <c r="A1620" s="544"/>
      <c r="B1620" s="544"/>
      <c r="C1620" s="544"/>
      <c r="D1620" s="544"/>
      <c r="E1620" s="544"/>
      <c r="F1620" s="544"/>
      <c r="G1620" s="544"/>
      <c r="H1620" s="544"/>
      <c r="I1620" s="544"/>
      <c r="J1620" s="544"/>
      <c r="K1620" s="544"/>
      <c r="L1620" s="544"/>
      <c r="M1620" s="544"/>
      <c r="N1620" s="544"/>
      <c r="O1620" s="544"/>
      <c r="P1620" s="544"/>
      <c r="Q1620" s="544"/>
    </row>
    <row r="1621" spans="1:17" x14ac:dyDescent="0.15">
      <c r="A1621" s="544"/>
      <c r="B1621" s="544"/>
      <c r="C1621" s="544"/>
      <c r="D1621" s="544"/>
      <c r="E1621" s="544"/>
      <c r="F1621" s="544"/>
      <c r="G1621" s="544"/>
      <c r="H1621" s="544"/>
      <c r="I1621" s="544"/>
      <c r="J1621" s="544"/>
      <c r="K1621" s="544"/>
      <c r="L1621" s="544"/>
      <c r="M1621" s="544"/>
      <c r="N1621" s="544"/>
      <c r="O1621" s="544"/>
      <c r="P1621" s="544"/>
      <c r="Q1621" s="544"/>
    </row>
    <row r="1622" spans="1:17" x14ac:dyDescent="0.15">
      <c r="A1622" s="544"/>
      <c r="B1622" s="544"/>
      <c r="C1622" s="544"/>
      <c r="D1622" s="544"/>
      <c r="E1622" s="544"/>
      <c r="F1622" s="544"/>
      <c r="G1622" s="544"/>
      <c r="H1622" s="544"/>
      <c r="I1622" s="544"/>
      <c r="J1622" s="544"/>
      <c r="K1622" s="544"/>
      <c r="L1622" s="544"/>
      <c r="M1622" s="544"/>
      <c r="N1622" s="544"/>
      <c r="O1622" s="544"/>
      <c r="P1622" s="544"/>
      <c r="Q1622" s="544"/>
    </row>
    <row r="1623" spans="1:17" x14ac:dyDescent="0.15">
      <c r="A1623" s="544"/>
      <c r="B1623" s="544"/>
      <c r="C1623" s="544"/>
      <c r="D1623" s="544"/>
      <c r="E1623" s="544"/>
      <c r="F1623" s="544"/>
      <c r="G1623" s="544"/>
      <c r="H1623" s="544"/>
      <c r="I1623" s="544"/>
      <c r="J1623" s="544"/>
      <c r="K1623" s="544"/>
      <c r="L1623" s="544"/>
      <c r="M1623" s="544"/>
      <c r="N1623" s="544"/>
      <c r="O1623" s="544"/>
      <c r="P1623" s="544"/>
      <c r="Q1623" s="544"/>
    </row>
    <row r="1624" spans="1:17" x14ac:dyDescent="0.15">
      <c r="A1624" s="544"/>
      <c r="B1624" s="544"/>
      <c r="C1624" s="544"/>
      <c r="D1624" s="544"/>
      <c r="E1624" s="544"/>
      <c r="F1624" s="544"/>
      <c r="G1624" s="544"/>
      <c r="H1624" s="544"/>
      <c r="I1624" s="544"/>
      <c r="J1624" s="544"/>
      <c r="K1624" s="544"/>
      <c r="L1624" s="544"/>
      <c r="M1624" s="544"/>
      <c r="N1624" s="544"/>
      <c r="O1624" s="544"/>
      <c r="P1624" s="544"/>
      <c r="Q1624" s="544"/>
    </row>
    <row r="1625" spans="1:17" x14ac:dyDescent="0.15">
      <c r="A1625" s="544"/>
      <c r="B1625" s="544"/>
      <c r="C1625" s="544"/>
      <c r="D1625" s="544"/>
      <c r="E1625" s="544"/>
      <c r="F1625" s="544"/>
      <c r="G1625" s="544"/>
      <c r="H1625" s="544"/>
      <c r="I1625" s="544"/>
      <c r="J1625" s="544"/>
      <c r="K1625" s="544"/>
      <c r="L1625" s="544"/>
      <c r="M1625" s="544"/>
      <c r="N1625" s="544"/>
      <c r="O1625" s="544"/>
      <c r="P1625" s="544"/>
      <c r="Q1625" s="544"/>
    </row>
    <row r="1626" spans="1:17" x14ac:dyDescent="0.15">
      <c r="A1626" s="544"/>
      <c r="B1626" s="544"/>
      <c r="C1626" s="544"/>
      <c r="D1626" s="544"/>
      <c r="E1626" s="544"/>
      <c r="F1626" s="544"/>
      <c r="G1626" s="544"/>
      <c r="H1626" s="544"/>
      <c r="I1626" s="544"/>
      <c r="J1626" s="544"/>
      <c r="K1626" s="544"/>
      <c r="L1626" s="544"/>
      <c r="M1626" s="544"/>
      <c r="N1626" s="544"/>
      <c r="O1626" s="544"/>
      <c r="P1626" s="544"/>
      <c r="Q1626" s="544"/>
    </row>
    <row r="1627" spans="1:17" x14ac:dyDescent="0.15">
      <c r="A1627" s="544"/>
      <c r="B1627" s="544"/>
      <c r="C1627" s="544"/>
      <c r="D1627" s="544"/>
      <c r="E1627" s="544"/>
      <c r="F1627" s="544"/>
      <c r="G1627" s="544"/>
      <c r="H1627" s="544"/>
      <c r="I1627" s="544"/>
      <c r="J1627" s="544"/>
      <c r="K1627" s="544"/>
      <c r="L1627" s="544"/>
      <c r="M1627" s="544"/>
      <c r="N1627" s="544"/>
      <c r="O1627" s="544"/>
      <c r="P1627" s="544"/>
      <c r="Q1627" s="544"/>
    </row>
    <row r="1628" spans="1:17" x14ac:dyDescent="0.15">
      <c r="A1628" s="544"/>
      <c r="B1628" s="544"/>
      <c r="C1628" s="544"/>
      <c r="D1628" s="544"/>
      <c r="E1628" s="544"/>
      <c r="F1628" s="544"/>
      <c r="G1628" s="544"/>
      <c r="H1628" s="544"/>
      <c r="I1628" s="544"/>
      <c r="J1628" s="544"/>
      <c r="K1628" s="544"/>
      <c r="L1628" s="544"/>
      <c r="M1628" s="544"/>
      <c r="N1628" s="544"/>
      <c r="O1628" s="544"/>
      <c r="P1628" s="544"/>
      <c r="Q1628" s="544"/>
    </row>
    <row r="1629" spans="1:17" x14ac:dyDescent="0.15">
      <c r="A1629" s="544"/>
      <c r="B1629" s="544"/>
      <c r="C1629" s="544"/>
      <c r="D1629" s="544"/>
      <c r="E1629" s="544"/>
      <c r="F1629" s="544"/>
      <c r="G1629" s="544"/>
      <c r="H1629" s="544"/>
      <c r="I1629" s="544"/>
      <c r="J1629" s="544"/>
      <c r="K1629" s="544"/>
      <c r="L1629" s="544"/>
      <c r="M1629" s="544"/>
      <c r="N1629" s="544"/>
      <c r="O1629" s="544"/>
      <c r="P1629" s="544"/>
      <c r="Q1629" s="544"/>
    </row>
    <row r="1630" spans="1:17" x14ac:dyDescent="0.15">
      <c r="A1630" s="544"/>
      <c r="B1630" s="544"/>
      <c r="C1630" s="544"/>
      <c r="D1630" s="544"/>
      <c r="E1630" s="544"/>
      <c r="F1630" s="544"/>
      <c r="G1630" s="544"/>
      <c r="H1630" s="544"/>
      <c r="I1630" s="544"/>
      <c r="J1630" s="544"/>
      <c r="K1630" s="544"/>
      <c r="L1630" s="544"/>
      <c r="M1630" s="544"/>
      <c r="N1630" s="544"/>
      <c r="O1630" s="544"/>
      <c r="P1630" s="544"/>
      <c r="Q1630" s="544"/>
    </row>
    <row r="1631" spans="1:17" x14ac:dyDescent="0.15">
      <c r="A1631" s="544"/>
      <c r="B1631" s="544"/>
      <c r="C1631" s="544"/>
      <c r="D1631" s="544"/>
      <c r="E1631" s="544"/>
      <c r="F1631" s="544"/>
      <c r="G1631" s="544"/>
      <c r="H1631" s="544"/>
      <c r="I1631" s="544"/>
      <c r="J1631" s="544"/>
      <c r="K1631" s="544"/>
      <c r="L1631" s="544"/>
      <c r="M1631" s="544"/>
      <c r="N1631" s="544"/>
      <c r="O1631" s="544"/>
      <c r="P1631" s="544"/>
      <c r="Q1631" s="544"/>
    </row>
    <row r="1632" spans="1:17" x14ac:dyDescent="0.15">
      <c r="A1632" s="544"/>
      <c r="B1632" s="544"/>
      <c r="C1632" s="544"/>
      <c r="D1632" s="544"/>
      <c r="E1632" s="544"/>
      <c r="F1632" s="544"/>
      <c r="G1632" s="544"/>
      <c r="H1632" s="544"/>
      <c r="I1632" s="544"/>
      <c r="J1632" s="544"/>
      <c r="K1632" s="544"/>
      <c r="L1632" s="544"/>
      <c r="M1632" s="544"/>
      <c r="N1632" s="544"/>
      <c r="O1632" s="544"/>
      <c r="P1632" s="544"/>
      <c r="Q1632" s="544"/>
    </row>
    <row r="1633" spans="1:17" x14ac:dyDescent="0.15">
      <c r="A1633" s="544"/>
      <c r="B1633" s="544"/>
      <c r="C1633" s="544"/>
      <c r="D1633" s="544"/>
      <c r="E1633" s="544"/>
      <c r="F1633" s="544"/>
      <c r="G1633" s="544"/>
      <c r="H1633" s="544"/>
      <c r="I1633" s="544"/>
      <c r="J1633" s="544"/>
      <c r="K1633" s="544"/>
      <c r="L1633" s="544"/>
      <c r="M1633" s="544"/>
      <c r="N1633" s="544"/>
      <c r="O1633" s="544"/>
      <c r="P1633" s="544"/>
      <c r="Q1633" s="544"/>
    </row>
    <row r="1634" spans="1:17" x14ac:dyDescent="0.15">
      <c r="A1634" s="544"/>
      <c r="B1634" s="544"/>
      <c r="C1634" s="544"/>
      <c r="D1634" s="544"/>
      <c r="E1634" s="544"/>
      <c r="F1634" s="544"/>
      <c r="G1634" s="544"/>
      <c r="H1634" s="544"/>
      <c r="I1634" s="544"/>
      <c r="J1634" s="544"/>
      <c r="K1634" s="544"/>
      <c r="L1634" s="544"/>
      <c r="M1634" s="544"/>
      <c r="N1634" s="544"/>
      <c r="O1634" s="544"/>
      <c r="P1634" s="544"/>
      <c r="Q1634" s="544"/>
    </row>
    <row r="1635" spans="1:17" x14ac:dyDescent="0.15">
      <c r="A1635" s="544"/>
      <c r="B1635" s="544"/>
      <c r="C1635" s="544"/>
      <c r="D1635" s="544"/>
      <c r="E1635" s="544"/>
      <c r="F1635" s="544"/>
      <c r="G1635" s="544"/>
      <c r="H1635" s="544"/>
      <c r="I1635" s="544"/>
      <c r="J1635" s="544"/>
      <c r="K1635" s="544"/>
      <c r="L1635" s="544"/>
      <c r="M1635" s="544"/>
      <c r="N1635" s="544"/>
      <c r="O1635" s="544"/>
      <c r="P1635" s="544"/>
      <c r="Q1635" s="544"/>
    </row>
    <row r="1636" spans="1:17" x14ac:dyDescent="0.15">
      <c r="A1636" s="544"/>
      <c r="B1636" s="544"/>
      <c r="C1636" s="544"/>
      <c r="D1636" s="544"/>
      <c r="E1636" s="544"/>
      <c r="F1636" s="544"/>
      <c r="G1636" s="544"/>
      <c r="H1636" s="544"/>
      <c r="I1636" s="544"/>
      <c r="J1636" s="544"/>
      <c r="K1636" s="544"/>
      <c r="L1636" s="544"/>
      <c r="M1636" s="544"/>
      <c r="N1636" s="544"/>
      <c r="O1636" s="544"/>
      <c r="P1636" s="544"/>
      <c r="Q1636" s="544"/>
    </row>
    <row r="1637" spans="1:17" x14ac:dyDescent="0.15">
      <c r="A1637" s="544"/>
      <c r="B1637" s="544"/>
      <c r="C1637" s="544"/>
      <c r="D1637" s="544"/>
      <c r="E1637" s="544"/>
      <c r="F1637" s="544"/>
      <c r="G1637" s="544"/>
      <c r="H1637" s="544"/>
      <c r="I1637" s="544"/>
      <c r="J1637" s="544"/>
      <c r="K1637" s="544"/>
      <c r="L1637" s="544"/>
      <c r="M1637" s="544"/>
      <c r="N1637" s="544"/>
      <c r="O1637" s="544"/>
      <c r="P1637" s="544"/>
      <c r="Q1637" s="544"/>
    </row>
    <row r="1638" spans="1:17" x14ac:dyDescent="0.15">
      <c r="A1638" s="544"/>
      <c r="B1638" s="544"/>
      <c r="C1638" s="544"/>
      <c r="D1638" s="544"/>
      <c r="E1638" s="544"/>
      <c r="F1638" s="544"/>
      <c r="G1638" s="544"/>
      <c r="H1638" s="544"/>
      <c r="I1638" s="544"/>
      <c r="J1638" s="544"/>
      <c r="K1638" s="544"/>
      <c r="L1638" s="544"/>
      <c r="M1638" s="544"/>
      <c r="N1638" s="544"/>
      <c r="O1638" s="544"/>
      <c r="P1638" s="544"/>
      <c r="Q1638" s="544"/>
    </row>
    <row r="1639" spans="1:17" x14ac:dyDescent="0.15">
      <c r="A1639" s="544"/>
      <c r="B1639" s="544"/>
      <c r="C1639" s="544"/>
      <c r="D1639" s="544"/>
      <c r="E1639" s="544"/>
      <c r="F1639" s="544"/>
      <c r="G1639" s="544"/>
      <c r="H1639" s="544"/>
      <c r="I1639" s="544"/>
      <c r="J1639" s="544"/>
      <c r="K1639" s="544"/>
      <c r="L1639" s="544"/>
      <c r="M1639" s="544"/>
      <c r="N1639" s="544"/>
      <c r="O1639" s="544"/>
      <c r="P1639" s="544"/>
      <c r="Q1639" s="544"/>
    </row>
    <row r="1640" spans="1:17" x14ac:dyDescent="0.15">
      <c r="A1640" s="544"/>
      <c r="B1640" s="544"/>
      <c r="C1640" s="544"/>
      <c r="D1640" s="544"/>
      <c r="E1640" s="544"/>
      <c r="F1640" s="544"/>
      <c r="G1640" s="544"/>
      <c r="H1640" s="544"/>
      <c r="I1640" s="544"/>
      <c r="J1640" s="544"/>
      <c r="K1640" s="544"/>
      <c r="L1640" s="544"/>
      <c r="M1640" s="544"/>
      <c r="N1640" s="544"/>
      <c r="O1640" s="544"/>
      <c r="P1640" s="544"/>
      <c r="Q1640" s="544"/>
    </row>
    <row r="1641" spans="1:17" x14ac:dyDescent="0.15">
      <c r="A1641" s="544"/>
      <c r="B1641" s="544"/>
      <c r="C1641" s="544"/>
      <c r="D1641" s="544"/>
      <c r="E1641" s="544"/>
      <c r="F1641" s="544"/>
      <c r="G1641" s="544"/>
      <c r="H1641" s="544"/>
      <c r="I1641" s="544"/>
      <c r="J1641" s="544"/>
      <c r="K1641" s="544"/>
      <c r="L1641" s="544"/>
      <c r="M1641" s="544"/>
      <c r="N1641" s="544"/>
      <c r="O1641" s="544"/>
      <c r="P1641" s="544"/>
      <c r="Q1641" s="544"/>
    </row>
    <row r="1642" spans="1:17" x14ac:dyDescent="0.15">
      <c r="A1642" s="544"/>
      <c r="B1642" s="544"/>
      <c r="C1642" s="544"/>
      <c r="D1642" s="544"/>
      <c r="E1642" s="544"/>
      <c r="F1642" s="544"/>
      <c r="G1642" s="544"/>
      <c r="H1642" s="544"/>
      <c r="I1642" s="544"/>
      <c r="J1642" s="544"/>
      <c r="K1642" s="544"/>
      <c r="L1642" s="544"/>
      <c r="M1642" s="544"/>
      <c r="N1642" s="544"/>
      <c r="O1642" s="544"/>
      <c r="P1642" s="544"/>
      <c r="Q1642" s="544"/>
    </row>
    <row r="1643" spans="1:17" x14ac:dyDescent="0.15">
      <c r="A1643" s="544"/>
      <c r="B1643" s="544"/>
      <c r="C1643" s="544"/>
      <c r="D1643" s="544"/>
      <c r="E1643" s="544"/>
      <c r="F1643" s="544"/>
      <c r="G1643" s="544"/>
      <c r="H1643" s="544"/>
      <c r="I1643" s="544"/>
      <c r="J1643" s="544"/>
      <c r="K1643" s="544"/>
      <c r="L1643" s="544"/>
      <c r="M1643" s="544"/>
      <c r="N1643" s="544"/>
      <c r="O1643" s="544"/>
      <c r="P1643" s="544"/>
      <c r="Q1643" s="544"/>
    </row>
    <row r="1644" spans="1:17" x14ac:dyDescent="0.15">
      <c r="A1644" s="544"/>
      <c r="B1644" s="544"/>
      <c r="C1644" s="544"/>
      <c r="D1644" s="544"/>
      <c r="E1644" s="544"/>
      <c r="F1644" s="544"/>
      <c r="G1644" s="544"/>
      <c r="H1644" s="544"/>
      <c r="I1644" s="544"/>
      <c r="J1644" s="544"/>
      <c r="K1644" s="544"/>
      <c r="L1644" s="544"/>
      <c r="M1644" s="544"/>
      <c r="N1644" s="544"/>
      <c r="O1644" s="544"/>
      <c r="P1644" s="544"/>
      <c r="Q1644" s="544"/>
    </row>
    <row r="1645" spans="1:17" x14ac:dyDescent="0.15">
      <c r="A1645" s="544"/>
      <c r="B1645" s="544"/>
      <c r="C1645" s="544"/>
      <c r="D1645" s="544"/>
      <c r="E1645" s="544"/>
      <c r="F1645" s="544"/>
      <c r="G1645" s="544"/>
      <c r="H1645" s="544"/>
      <c r="I1645" s="544"/>
      <c r="J1645" s="544"/>
      <c r="K1645" s="544"/>
      <c r="L1645" s="544"/>
      <c r="M1645" s="544"/>
      <c r="N1645" s="544"/>
      <c r="O1645" s="544"/>
      <c r="P1645" s="544"/>
      <c r="Q1645" s="544"/>
    </row>
    <row r="1646" spans="1:17" x14ac:dyDescent="0.15">
      <c r="A1646" s="544"/>
      <c r="B1646" s="544"/>
      <c r="C1646" s="544"/>
      <c r="D1646" s="544"/>
      <c r="E1646" s="544"/>
      <c r="F1646" s="544"/>
      <c r="G1646" s="544"/>
      <c r="H1646" s="544"/>
      <c r="I1646" s="544"/>
      <c r="J1646" s="544"/>
      <c r="K1646" s="544"/>
      <c r="L1646" s="544"/>
      <c r="M1646" s="544"/>
      <c r="N1646" s="544"/>
      <c r="O1646" s="544"/>
      <c r="P1646" s="544"/>
      <c r="Q1646" s="544"/>
    </row>
    <row r="1647" spans="1:17" x14ac:dyDescent="0.15">
      <c r="A1647" s="544"/>
      <c r="B1647" s="544"/>
      <c r="C1647" s="544"/>
      <c r="D1647" s="544"/>
      <c r="E1647" s="544"/>
      <c r="F1647" s="544"/>
      <c r="G1647" s="544"/>
      <c r="H1647" s="544"/>
      <c r="I1647" s="544"/>
      <c r="J1647" s="544"/>
      <c r="K1647" s="544"/>
      <c r="L1647" s="544"/>
      <c r="M1647" s="544"/>
      <c r="N1647" s="544"/>
      <c r="O1647" s="544"/>
      <c r="P1647" s="544"/>
      <c r="Q1647" s="544"/>
    </row>
    <row r="1648" spans="1:17" x14ac:dyDescent="0.15">
      <c r="A1648" s="544"/>
      <c r="B1648" s="544"/>
      <c r="C1648" s="544"/>
      <c r="D1648" s="544"/>
      <c r="E1648" s="544"/>
      <c r="F1648" s="544"/>
      <c r="G1648" s="544"/>
      <c r="H1648" s="544"/>
      <c r="I1648" s="544"/>
      <c r="J1648" s="544"/>
      <c r="K1648" s="544"/>
      <c r="L1648" s="544"/>
      <c r="M1648" s="544"/>
      <c r="N1648" s="544"/>
      <c r="O1648" s="544"/>
      <c r="P1648" s="544"/>
      <c r="Q1648" s="544"/>
    </row>
    <row r="1649" spans="1:17" x14ac:dyDescent="0.15">
      <c r="A1649" s="544"/>
      <c r="B1649" s="544"/>
      <c r="C1649" s="544"/>
      <c r="D1649" s="544"/>
      <c r="E1649" s="544"/>
      <c r="F1649" s="544"/>
      <c r="G1649" s="544"/>
      <c r="H1649" s="544"/>
      <c r="I1649" s="544"/>
      <c r="J1649" s="544"/>
      <c r="K1649" s="544"/>
      <c r="L1649" s="544"/>
      <c r="M1649" s="544"/>
      <c r="N1649" s="544"/>
      <c r="O1649" s="544"/>
      <c r="P1649" s="544"/>
      <c r="Q1649" s="544"/>
    </row>
    <row r="1650" spans="1:17" x14ac:dyDescent="0.15">
      <c r="A1650" s="544"/>
      <c r="B1650" s="544"/>
      <c r="C1650" s="544"/>
      <c r="D1650" s="544"/>
      <c r="E1650" s="544"/>
      <c r="F1650" s="544"/>
      <c r="G1650" s="544"/>
      <c r="H1650" s="544"/>
      <c r="I1650" s="544"/>
      <c r="J1650" s="544"/>
      <c r="K1650" s="544"/>
      <c r="L1650" s="544"/>
      <c r="M1650" s="544"/>
      <c r="N1650" s="544"/>
      <c r="O1650" s="544"/>
      <c r="P1650" s="544"/>
      <c r="Q1650" s="544"/>
    </row>
    <row r="1651" spans="1:17" x14ac:dyDescent="0.15">
      <c r="A1651" s="544"/>
      <c r="B1651" s="544"/>
      <c r="C1651" s="544"/>
      <c r="D1651" s="544"/>
      <c r="E1651" s="544"/>
      <c r="F1651" s="544"/>
      <c r="G1651" s="544"/>
      <c r="H1651" s="544"/>
      <c r="I1651" s="544"/>
      <c r="J1651" s="544"/>
      <c r="K1651" s="544"/>
      <c r="L1651" s="544"/>
      <c r="M1651" s="544"/>
      <c r="N1651" s="544"/>
      <c r="O1651" s="544"/>
      <c r="P1651" s="544"/>
      <c r="Q1651" s="544"/>
    </row>
    <row r="1652" spans="1:17" x14ac:dyDescent="0.15">
      <c r="A1652" s="544"/>
      <c r="B1652" s="544"/>
      <c r="C1652" s="544"/>
      <c r="D1652" s="544"/>
      <c r="E1652" s="544"/>
      <c r="F1652" s="544"/>
      <c r="G1652" s="544"/>
      <c r="H1652" s="544"/>
      <c r="I1652" s="544"/>
      <c r="J1652" s="544"/>
      <c r="K1652" s="544"/>
      <c r="L1652" s="544"/>
      <c r="M1652" s="544"/>
      <c r="N1652" s="544"/>
      <c r="O1652" s="544"/>
      <c r="P1652" s="544"/>
      <c r="Q1652" s="544"/>
    </row>
    <row r="1653" spans="1:17" x14ac:dyDescent="0.15">
      <c r="A1653" s="544"/>
      <c r="B1653" s="544"/>
      <c r="C1653" s="544"/>
      <c r="D1653" s="544"/>
      <c r="E1653" s="544"/>
      <c r="F1653" s="544"/>
      <c r="G1653" s="544"/>
      <c r="H1653" s="544"/>
      <c r="I1653" s="544"/>
      <c r="J1653" s="544"/>
      <c r="K1653" s="544"/>
      <c r="L1653" s="544"/>
      <c r="M1653" s="544"/>
      <c r="N1653" s="544"/>
      <c r="O1653" s="544"/>
      <c r="P1653" s="544"/>
      <c r="Q1653" s="544"/>
    </row>
    <row r="1654" spans="1:17" x14ac:dyDescent="0.15">
      <c r="A1654" s="544"/>
      <c r="B1654" s="544"/>
      <c r="C1654" s="544"/>
      <c r="D1654" s="544"/>
      <c r="E1654" s="544"/>
      <c r="F1654" s="544"/>
      <c r="G1654" s="544"/>
      <c r="H1654" s="544"/>
      <c r="I1654" s="544"/>
      <c r="J1654" s="544"/>
      <c r="K1654" s="544"/>
      <c r="L1654" s="544"/>
      <c r="M1654" s="544"/>
      <c r="N1654" s="544"/>
      <c r="O1654" s="544"/>
      <c r="P1654" s="544"/>
      <c r="Q1654" s="544"/>
    </row>
    <row r="1655" spans="1:17" x14ac:dyDescent="0.15">
      <c r="A1655" s="544"/>
      <c r="B1655" s="544"/>
      <c r="C1655" s="544"/>
      <c r="D1655" s="544"/>
      <c r="E1655" s="544"/>
      <c r="F1655" s="544"/>
      <c r="G1655" s="544"/>
      <c r="H1655" s="544"/>
      <c r="I1655" s="544"/>
      <c r="J1655" s="544"/>
      <c r="K1655" s="544"/>
      <c r="L1655" s="544"/>
      <c r="M1655" s="544"/>
      <c r="N1655" s="544"/>
      <c r="O1655" s="544"/>
      <c r="P1655" s="544"/>
      <c r="Q1655" s="544"/>
    </row>
    <row r="1656" spans="1:17" x14ac:dyDescent="0.15">
      <c r="A1656" s="544"/>
      <c r="B1656" s="544"/>
      <c r="C1656" s="544"/>
      <c r="D1656" s="544"/>
      <c r="E1656" s="544"/>
      <c r="F1656" s="544"/>
      <c r="G1656" s="544"/>
      <c r="H1656" s="544"/>
      <c r="I1656" s="544"/>
      <c r="J1656" s="544"/>
      <c r="K1656" s="544"/>
      <c r="L1656" s="544"/>
      <c r="M1656" s="544"/>
      <c r="N1656" s="544"/>
      <c r="O1656" s="544"/>
      <c r="P1656" s="544"/>
      <c r="Q1656" s="544"/>
    </row>
    <row r="1657" spans="1:17" x14ac:dyDescent="0.15">
      <c r="A1657" s="544"/>
      <c r="B1657" s="544"/>
      <c r="C1657" s="544"/>
      <c r="D1657" s="544"/>
      <c r="E1657" s="544"/>
      <c r="F1657" s="544"/>
      <c r="G1657" s="544"/>
      <c r="H1657" s="544"/>
      <c r="I1657" s="544"/>
      <c r="J1657" s="544"/>
      <c r="K1657" s="544"/>
      <c r="L1657" s="544"/>
      <c r="M1657" s="544"/>
      <c r="N1657" s="544"/>
      <c r="O1657" s="544"/>
      <c r="P1657" s="544"/>
      <c r="Q1657" s="544"/>
    </row>
    <row r="1658" spans="1:17" x14ac:dyDescent="0.15">
      <c r="A1658" s="544"/>
      <c r="B1658" s="544"/>
      <c r="C1658" s="544"/>
      <c r="D1658" s="544"/>
      <c r="E1658" s="544"/>
      <c r="F1658" s="544"/>
      <c r="G1658" s="544"/>
      <c r="H1658" s="544"/>
      <c r="I1658" s="544"/>
      <c r="J1658" s="544"/>
      <c r="K1658" s="544"/>
      <c r="L1658" s="544"/>
      <c r="M1658" s="544"/>
      <c r="N1658" s="544"/>
      <c r="O1658" s="544"/>
      <c r="P1658" s="544"/>
      <c r="Q1658" s="544"/>
    </row>
    <row r="1659" spans="1:17" x14ac:dyDescent="0.15">
      <c r="A1659" s="544"/>
      <c r="B1659" s="544"/>
      <c r="C1659" s="544"/>
      <c r="D1659" s="544"/>
      <c r="E1659" s="544"/>
      <c r="F1659" s="544"/>
      <c r="G1659" s="544"/>
      <c r="H1659" s="544"/>
      <c r="I1659" s="544"/>
      <c r="J1659" s="544"/>
      <c r="K1659" s="544"/>
      <c r="L1659" s="544"/>
      <c r="M1659" s="544"/>
      <c r="N1659" s="544"/>
      <c r="O1659" s="544"/>
      <c r="P1659" s="544"/>
      <c r="Q1659" s="544"/>
    </row>
    <row r="1660" spans="1:17" x14ac:dyDescent="0.15">
      <c r="A1660" s="544"/>
      <c r="B1660" s="544"/>
      <c r="C1660" s="544"/>
      <c r="D1660" s="544"/>
      <c r="E1660" s="544"/>
      <c r="F1660" s="544"/>
      <c r="G1660" s="544"/>
      <c r="H1660" s="544"/>
      <c r="I1660" s="544"/>
      <c r="J1660" s="544"/>
      <c r="K1660" s="544"/>
      <c r="L1660" s="544"/>
      <c r="M1660" s="544"/>
      <c r="N1660" s="544"/>
      <c r="O1660" s="544"/>
      <c r="P1660" s="544"/>
      <c r="Q1660" s="544"/>
    </row>
    <row r="1661" spans="1:17" x14ac:dyDescent="0.15">
      <c r="A1661" s="544"/>
      <c r="B1661" s="544"/>
      <c r="C1661" s="544"/>
      <c r="D1661" s="544"/>
      <c r="E1661" s="544"/>
      <c r="F1661" s="544"/>
      <c r="G1661" s="544"/>
      <c r="H1661" s="544"/>
      <c r="I1661" s="544"/>
      <c r="J1661" s="544"/>
      <c r="K1661" s="544"/>
      <c r="L1661" s="544"/>
      <c r="M1661" s="544"/>
      <c r="N1661" s="544"/>
      <c r="O1661" s="544"/>
      <c r="P1661" s="544"/>
      <c r="Q1661" s="544"/>
    </row>
    <row r="1662" spans="1:17" x14ac:dyDescent="0.15">
      <c r="A1662" s="544"/>
      <c r="B1662" s="544"/>
      <c r="C1662" s="544"/>
      <c r="D1662" s="544"/>
      <c r="E1662" s="544"/>
      <c r="F1662" s="544"/>
      <c r="G1662" s="544"/>
      <c r="H1662" s="544"/>
      <c r="I1662" s="544"/>
      <c r="J1662" s="544"/>
      <c r="K1662" s="544"/>
      <c r="L1662" s="544"/>
      <c r="M1662" s="544"/>
      <c r="N1662" s="544"/>
      <c r="O1662" s="544"/>
      <c r="P1662" s="544"/>
      <c r="Q1662" s="544"/>
    </row>
    <row r="1663" spans="1:17" x14ac:dyDescent="0.15">
      <c r="A1663" s="544"/>
      <c r="B1663" s="544"/>
      <c r="C1663" s="544"/>
      <c r="D1663" s="544"/>
      <c r="E1663" s="544"/>
      <c r="F1663" s="544"/>
      <c r="G1663" s="544"/>
      <c r="H1663" s="544"/>
      <c r="I1663" s="544"/>
      <c r="J1663" s="544"/>
      <c r="K1663" s="544"/>
      <c r="L1663" s="544"/>
      <c r="M1663" s="544"/>
      <c r="N1663" s="544"/>
      <c r="O1663" s="544"/>
      <c r="P1663" s="544"/>
      <c r="Q1663" s="544"/>
    </row>
    <row r="1664" spans="1:17" x14ac:dyDescent="0.15">
      <c r="A1664" s="544"/>
      <c r="B1664" s="544"/>
      <c r="C1664" s="544"/>
      <c r="D1664" s="544"/>
      <c r="E1664" s="544"/>
      <c r="F1664" s="544"/>
      <c r="G1664" s="544"/>
      <c r="H1664" s="544"/>
      <c r="I1664" s="544"/>
      <c r="J1664" s="544"/>
      <c r="K1664" s="544"/>
      <c r="L1664" s="544"/>
      <c r="M1664" s="544"/>
      <c r="N1664" s="544"/>
      <c r="O1664" s="544"/>
      <c r="P1664" s="544"/>
      <c r="Q1664" s="544"/>
    </row>
    <row r="1665" spans="1:17" x14ac:dyDescent="0.15">
      <c r="A1665" s="544"/>
      <c r="B1665" s="544"/>
      <c r="C1665" s="544"/>
      <c r="D1665" s="544"/>
      <c r="E1665" s="544"/>
      <c r="F1665" s="544"/>
      <c r="G1665" s="544"/>
      <c r="H1665" s="544"/>
      <c r="I1665" s="544"/>
      <c r="J1665" s="544"/>
      <c r="K1665" s="544"/>
      <c r="L1665" s="544"/>
      <c r="M1665" s="544"/>
      <c r="N1665" s="544"/>
      <c r="O1665" s="544"/>
      <c r="P1665" s="544"/>
      <c r="Q1665" s="544"/>
    </row>
    <row r="1666" spans="1:17" x14ac:dyDescent="0.15">
      <c r="A1666" s="544"/>
      <c r="B1666" s="544"/>
      <c r="C1666" s="544"/>
      <c r="D1666" s="544"/>
      <c r="E1666" s="544"/>
      <c r="F1666" s="544"/>
      <c r="G1666" s="544"/>
      <c r="H1666" s="544"/>
      <c r="I1666" s="544"/>
      <c r="J1666" s="544"/>
      <c r="K1666" s="544"/>
      <c r="L1666" s="544"/>
      <c r="M1666" s="544"/>
      <c r="N1666" s="544"/>
      <c r="O1666" s="544"/>
      <c r="P1666" s="544"/>
      <c r="Q1666" s="544"/>
    </row>
    <row r="1667" spans="1:17" x14ac:dyDescent="0.15">
      <c r="A1667" s="544"/>
      <c r="B1667" s="544"/>
      <c r="C1667" s="544"/>
      <c r="D1667" s="544"/>
      <c r="E1667" s="544"/>
      <c r="F1667" s="544"/>
      <c r="G1667" s="544"/>
      <c r="H1667" s="544"/>
      <c r="I1667" s="544"/>
      <c r="J1667" s="544"/>
      <c r="K1667" s="544"/>
      <c r="L1667" s="544"/>
      <c r="M1667" s="544"/>
      <c r="N1667" s="544"/>
      <c r="O1667" s="544"/>
      <c r="P1667" s="544"/>
      <c r="Q1667" s="544"/>
    </row>
    <row r="1668" spans="1:17" x14ac:dyDescent="0.15">
      <c r="A1668" s="544"/>
      <c r="B1668" s="544"/>
      <c r="C1668" s="544"/>
      <c r="D1668" s="544"/>
      <c r="E1668" s="544"/>
      <c r="F1668" s="544"/>
      <c r="G1668" s="544"/>
      <c r="H1668" s="544"/>
      <c r="I1668" s="544"/>
      <c r="J1668" s="544"/>
      <c r="K1668" s="544"/>
      <c r="L1668" s="544"/>
      <c r="M1668" s="544"/>
      <c r="N1668" s="544"/>
      <c r="O1668" s="544"/>
      <c r="P1668" s="544"/>
      <c r="Q1668" s="544"/>
    </row>
    <row r="1669" spans="1:17" x14ac:dyDescent="0.15">
      <c r="A1669" s="544"/>
      <c r="B1669" s="544"/>
      <c r="C1669" s="544"/>
      <c r="D1669" s="544"/>
      <c r="E1669" s="544"/>
      <c r="F1669" s="544"/>
      <c r="G1669" s="544"/>
      <c r="H1669" s="544"/>
      <c r="I1669" s="544"/>
      <c r="J1669" s="544"/>
      <c r="K1669" s="544"/>
      <c r="L1669" s="544"/>
      <c r="M1669" s="544"/>
      <c r="N1669" s="544"/>
      <c r="O1669" s="544"/>
      <c r="P1669" s="544"/>
      <c r="Q1669" s="544"/>
    </row>
    <row r="1670" spans="1:17" x14ac:dyDescent="0.15">
      <c r="A1670" s="544"/>
      <c r="B1670" s="544"/>
      <c r="C1670" s="544"/>
      <c r="D1670" s="544"/>
      <c r="E1670" s="544"/>
      <c r="F1670" s="544"/>
      <c r="G1670" s="544"/>
      <c r="H1670" s="544"/>
      <c r="I1670" s="544"/>
      <c r="J1670" s="544"/>
      <c r="K1670" s="544"/>
      <c r="L1670" s="544"/>
      <c r="M1670" s="544"/>
      <c r="N1670" s="544"/>
      <c r="O1670" s="544"/>
      <c r="P1670" s="544"/>
      <c r="Q1670" s="544"/>
    </row>
    <row r="1671" spans="1:17" x14ac:dyDescent="0.15">
      <c r="A1671" s="544"/>
      <c r="B1671" s="544"/>
      <c r="C1671" s="544"/>
      <c r="D1671" s="544"/>
      <c r="E1671" s="544"/>
      <c r="F1671" s="544"/>
      <c r="G1671" s="544"/>
      <c r="H1671" s="544"/>
      <c r="I1671" s="544"/>
      <c r="J1671" s="544"/>
      <c r="K1671" s="544"/>
      <c r="L1671" s="544"/>
      <c r="M1671" s="544"/>
      <c r="N1671" s="544"/>
      <c r="O1671" s="544"/>
      <c r="P1671" s="544"/>
      <c r="Q1671" s="544"/>
    </row>
    <row r="1672" spans="1:17" x14ac:dyDescent="0.15">
      <c r="A1672" s="544"/>
      <c r="B1672" s="544"/>
      <c r="C1672" s="544"/>
      <c r="D1672" s="544"/>
      <c r="E1672" s="544"/>
      <c r="F1672" s="544"/>
      <c r="G1672" s="544"/>
      <c r="H1672" s="544"/>
      <c r="I1672" s="544"/>
      <c r="J1672" s="544"/>
      <c r="K1672" s="544"/>
      <c r="L1672" s="544"/>
      <c r="M1672" s="544"/>
      <c r="N1672" s="544"/>
      <c r="O1672" s="544"/>
      <c r="P1672" s="544"/>
      <c r="Q1672" s="544"/>
    </row>
    <row r="1673" spans="1:17" x14ac:dyDescent="0.15">
      <c r="A1673" s="544"/>
      <c r="B1673" s="544"/>
      <c r="C1673" s="544"/>
      <c r="D1673" s="544"/>
      <c r="E1673" s="544"/>
      <c r="F1673" s="544"/>
      <c r="G1673" s="544"/>
      <c r="H1673" s="544"/>
      <c r="I1673" s="544"/>
      <c r="J1673" s="544"/>
      <c r="K1673" s="544"/>
      <c r="L1673" s="544"/>
      <c r="M1673" s="544"/>
      <c r="N1673" s="544"/>
      <c r="O1673" s="544"/>
      <c r="P1673" s="544"/>
      <c r="Q1673" s="544"/>
    </row>
    <row r="1674" spans="1:17" x14ac:dyDescent="0.15">
      <c r="A1674" s="544"/>
      <c r="B1674" s="544"/>
      <c r="C1674" s="544"/>
      <c r="D1674" s="544"/>
      <c r="E1674" s="544"/>
      <c r="F1674" s="544"/>
      <c r="G1674" s="544"/>
      <c r="H1674" s="544"/>
      <c r="I1674" s="544"/>
      <c r="J1674" s="544"/>
      <c r="K1674" s="544"/>
      <c r="L1674" s="544"/>
      <c r="M1674" s="544"/>
      <c r="N1674" s="544"/>
      <c r="O1674" s="544"/>
      <c r="P1674" s="544"/>
      <c r="Q1674" s="544"/>
    </row>
    <row r="1675" spans="1:17" x14ac:dyDescent="0.15">
      <c r="A1675" s="544"/>
      <c r="B1675" s="544"/>
      <c r="C1675" s="544"/>
      <c r="D1675" s="544"/>
      <c r="E1675" s="544"/>
      <c r="F1675" s="544"/>
      <c r="G1675" s="544"/>
      <c r="H1675" s="544"/>
      <c r="I1675" s="544"/>
      <c r="J1675" s="544"/>
      <c r="K1675" s="544"/>
      <c r="L1675" s="544"/>
      <c r="M1675" s="544"/>
      <c r="N1675" s="544"/>
      <c r="O1675" s="544"/>
      <c r="P1675" s="544"/>
      <c r="Q1675" s="544"/>
    </row>
    <row r="1676" spans="1:17" x14ac:dyDescent="0.15">
      <c r="A1676" s="544"/>
      <c r="B1676" s="544"/>
      <c r="C1676" s="544"/>
      <c r="D1676" s="544"/>
      <c r="E1676" s="544"/>
      <c r="F1676" s="544"/>
      <c r="G1676" s="544"/>
      <c r="H1676" s="544"/>
      <c r="I1676" s="544"/>
      <c r="J1676" s="544"/>
      <c r="K1676" s="544"/>
      <c r="L1676" s="544"/>
      <c r="M1676" s="544"/>
      <c r="N1676" s="544"/>
      <c r="O1676" s="544"/>
      <c r="P1676" s="544"/>
      <c r="Q1676" s="544"/>
    </row>
    <row r="1677" spans="1:17" x14ac:dyDescent="0.15">
      <c r="A1677" s="544"/>
      <c r="B1677" s="544"/>
      <c r="C1677" s="544"/>
      <c r="D1677" s="544"/>
      <c r="E1677" s="544"/>
      <c r="F1677" s="544"/>
      <c r="G1677" s="544"/>
      <c r="H1677" s="544"/>
      <c r="I1677" s="544"/>
      <c r="J1677" s="544"/>
      <c r="K1677" s="544"/>
      <c r="L1677" s="544"/>
      <c r="M1677" s="544"/>
      <c r="N1677" s="544"/>
      <c r="O1677" s="544"/>
      <c r="P1677" s="544"/>
      <c r="Q1677" s="544"/>
    </row>
    <row r="1678" spans="1:17" x14ac:dyDescent="0.15">
      <c r="A1678" s="544"/>
      <c r="B1678" s="544"/>
      <c r="C1678" s="544"/>
      <c r="D1678" s="544"/>
      <c r="E1678" s="544"/>
      <c r="F1678" s="544"/>
      <c r="G1678" s="544"/>
      <c r="H1678" s="544"/>
      <c r="I1678" s="544"/>
      <c r="J1678" s="544"/>
      <c r="K1678" s="544"/>
      <c r="L1678" s="544"/>
      <c r="M1678" s="544"/>
      <c r="N1678" s="544"/>
      <c r="O1678" s="544"/>
      <c r="P1678" s="544"/>
      <c r="Q1678" s="544"/>
    </row>
    <row r="1679" spans="1:17" x14ac:dyDescent="0.15">
      <c r="A1679" s="544"/>
      <c r="B1679" s="544"/>
      <c r="C1679" s="544"/>
      <c r="D1679" s="544"/>
      <c r="E1679" s="544"/>
      <c r="F1679" s="544"/>
      <c r="G1679" s="544"/>
      <c r="H1679" s="544"/>
      <c r="I1679" s="544"/>
      <c r="J1679" s="544"/>
      <c r="K1679" s="544"/>
      <c r="L1679" s="544"/>
      <c r="M1679" s="544"/>
      <c r="N1679" s="544"/>
      <c r="O1679" s="544"/>
      <c r="P1679" s="544"/>
      <c r="Q1679" s="544"/>
    </row>
    <row r="1680" spans="1:17" x14ac:dyDescent="0.15">
      <c r="A1680" s="544"/>
      <c r="B1680" s="544"/>
      <c r="C1680" s="544"/>
      <c r="D1680" s="544"/>
      <c r="E1680" s="544"/>
      <c r="F1680" s="544"/>
      <c r="G1680" s="544"/>
      <c r="H1680" s="544"/>
      <c r="I1680" s="544"/>
      <c r="J1680" s="544"/>
      <c r="K1680" s="544"/>
      <c r="L1680" s="544"/>
      <c r="M1680" s="544"/>
      <c r="N1680" s="544"/>
      <c r="O1680" s="544"/>
      <c r="P1680" s="544"/>
      <c r="Q1680" s="544"/>
    </row>
    <row r="1681" spans="1:17" x14ac:dyDescent="0.15">
      <c r="A1681" s="544"/>
      <c r="B1681" s="544"/>
      <c r="C1681" s="544"/>
      <c r="D1681" s="544"/>
      <c r="E1681" s="544"/>
      <c r="F1681" s="544"/>
      <c r="G1681" s="544"/>
      <c r="H1681" s="544"/>
      <c r="I1681" s="544"/>
      <c r="J1681" s="544"/>
      <c r="K1681" s="544"/>
      <c r="L1681" s="544"/>
      <c r="M1681" s="544"/>
      <c r="N1681" s="544"/>
      <c r="O1681" s="544"/>
      <c r="P1681" s="544"/>
      <c r="Q1681" s="544"/>
    </row>
    <row r="1682" spans="1:17" x14ac:dyDescent="0.15">
      <c r="A1682" s="544"/>
      <c r="B1682" s="544"/>
      <c r="C1682" s="544"/>
      <c r="D1682" s="544"/>
      <c r="E1682" s="544"/>
      <c r="F1682" s="544"/>
      <c r="G1682" s="544"/>
      <c r="H1682" s="544"/>
      <c r="I1682" s="544"/>
      <c r="J1682" s="544"/>
      <c r="K1682" s="544"/>
      <c r="L1682" s="544"/>
      <c r="M1682" s="544"/>
      <c r="N1682" s="544"/>
      <c r="O1682" s="544"/>
      <c r="P1682" s="544"/>
      <c r="Q1682" s="544"/>
    </row>
    <row r="1683" spans="1:17" x14ac:dyDescent="0.15">
      <c r="A1683" s="544"/>
      <c r="B1683" s="544"/>
      <c r="C1683" s="544"/>
      <c r="D1683" s="544"/>
      <c r="E1683" s="544"/>
      <c r="F1683" s="544"/>
      <c r="G1683" s="544"/>
      <c r="H1683" s="544"/>
      <c r="I1683" s="544"/>
      <c r="J1683" s="544"/>
      <c r="K1683" s="544"/>
      <c r="L1683" s="544"/>
      <c r="M1683" s="544"/>
      <c r="N1683" s="544"/>
      <c r="O1683" s="544"/>
      <c r="P1683" s="544"/>
      <c r="Q1683" s="544"/>
    </row>
    <row r="1684" spans="1:17" x14ac:dyDescent="0.15">
      <c r="A1684" s="544"/>
      <c r="B1684" s="544"/>
      <c r="C1684" s="544"/>
      <c r="D1684" s="544"/>
      <c r="E1684" s="544"/>
      <c r="F1684" s="544"/>
      <c r="G1684" s="544"/>
      <c r="H1684" s="544"/>
      <c r="I1684" s="544"/>
      <c r="J1684" s="544"/>
      <c r="K1684" s="544"/>
      <c r="L1684" s="544"/>
      <c r="M1684" s="544"/>
      <c r="N1684" s="544"/>
      <c r="O1684" s="544"/>
      <c r="P1684" s="544"/>
      <c r="Q1684" s="544"/>
    </row>
    <row r="1685" spans="1:17" x14ac:dyDescent="0.15">
      <c r="A1685" s="544"/>
      <c r="B1685" s="544"/>
      <c r="C1685" s="544"/>
      <c r="D1685" s="544"/>
      <c r="E1685" s="544"/>
      <c r="F1685" s="544"/>
      <c r="G1685" s="544"/>
      <c r="H1685" s="544"/>
      <c r="I1685" s="544"/>
      <c r="J1685" s="544"/>
      <c r="K1685" s="544"/>
      <c r="L1685" s="544"/>
      <c r="M1685" s="544"/>
      <c r="N1685" s="544"/>
      <c r="O1685" s="544"/>
      <c r="P1685" s="544"/>
      <c r="Q1685" s="544"/>
    </row>
    <row r="1686" spans="1:17" x14ac:dyDescent="0.15">
      <c r="A1686" s="544"/>
      <c r="B1686" s="544"/>
      <c r="C1686" s="544"/>
      <c r="D1686" s="544"/>
      <c r="E1686" s="544"/>
      <c r="F1686" s="544"/>
      <c r="G1686" s="544"/>
      <c r="H1686" s="544"/>
      <c r="I1686" s="544"/>
      <c r="J1686" s="544"/>
      <c r="K1686" s="544"/>
      <c r="L1686" s="544"/>
      <c r="M1686" s="544"/>
      <c r="N1686" s="544"/>
      <c r="O1686" s="544"/>
      <c r="P1686" s="544"/>
      <c r="Q1686" s="544"/>
    </row>
    <row r="1687" spans="1:17" x14ac:dyDescent="0.15">
      <c r="A1687" s="544"/>
      <c r="B1687" s="544"/>
      <c r="C1687" s="544"/>
      <c r="D1687" s="544"/>
      <c r="E1687" s="544"/>
      <c r="F1687" s="544"/>
      <c r="G1687" s="544"/>
      <c r="H1687" s="544"/>
      <c r="I1687" s="544"/>
      <c r="J1687" s="544"/>
      <c r="K1687" s="544"/>
      <c r="L1687" s="544"/>
      <c r="M1687" s="544"/>
      <c r="N1687" s="544"/>
      <c r="O1687" s="544"/>
      <c r="P1687" s="544"/>
      <c r="Q1687" s="544"/>
    </row>
    <row r="1688" spans="1:17" x14ac:dyDescent="0.15">
      <c r="A1688" s="544"/>
      <c r="B1688" s="544"/>
      <c r="C1688" s="544"/>
      <c r="D1688" s="544"/>
      <c r="E1688" s="544"/>
      <c r="F1688" s="544"/>
      <c r="G1688" s="544"/>
      <c r="H1688" s="544"/>
      <c r="I1688" s="544"/>
      <c r="J1688" s="544"/>
      <c r="K1688" s="544"/>
      <c r="L1688" s="544"/>
      <c r="M1688" s="544"/>
      <c r="N1688" s="544"/>
      <c r="O1688" s="544"/>
      <c r="P1688" s="544"/>
      <c r="Q1688" s="544"/>
    </row>
    <row r="1689" spans="1:17" x14ac:dyDescent="0.15">
      <c r="A1689" s="544"/>
      <c r="B1689" s="544"/>
      <c r="C1689" s="544"/>
      <c r="D1689" s="544"/>
      <c r="E1689" s="544"/>
      <c r="F1689" s="544"/>
      <c r="G1689" s="544"/>
      <c r="H1689" s="544"/>
      <c r="I1689" s="544"/>
      <c r="J1689" s="544"/>
      <c r="K1689" s="544"/>
      <c r="L1689" s="544"/>
      <c r="M1689" s="544"/>
      <c r="N1689" s="544"/>
      <c r="O1689" s="544"/>
      <c r="P1689" s="544"/>
      <c r="Q1689" s="544"/>
    </row>
    <row r="1690" spans="1:17" x14ac:dyDescent="0.15">
      <c r="A1690" s="544"/>
      <c r="B1690" s="544"/>
      <c r="C1690" s="544"/>
      <c r="D1690" s="544"/>
      <c r="E1690" s="544"/>
      <c r="F1690" s="544"/>
      <c r="G1690" s="544"/>
      <c r="H1690" s="544"/>
      <c r="I1690" s="544"/>
      <c r="J1690" s="544"/>
      <c r="K1690" s="544"/>
      <c r="L1690" s="544"/>
      <c r="M1690" s="544"/>
      <c r="N1690" s="544"/>
      <c r="O1690" s="544"/>
      <c r="P1690" s="544"/>
      <c r="Q1690" s="544"/>
    </row>
    <row r="1691" spans="1:17" x14ac:dyDescent="0.15">
      <c r="A1691" s="544"/>
      <c r="B1691" s="544"/>
      <c r="C1691" s="544"/>
      <c r="D1691" s="544"/>
      <c r="E1691" s="544"/>
      <c r="F1691" s="544"/>
      <c r="G1691" s="544"/>
      <c r="H1691" s="544"/>
      <c r="I1691" s="544"/>
      <c r="J1691" s="544"/>
      <c r="K1691" s="544"/>
      <c r="L1691" s="544"/>
      <c r="M1691" s="544"/>
      <c r="N1691" s="544"/>
      <c r="O1691" s="544"/>
      <c r="P1691" s="544"/>
      <c r="Q1691" s="544"/>
    </row>
    <row r="1692" spans="1:17" x14ac:dyDescent="0.15">
      <c r="A1692" s="544"/>
      <c r="B1692" s="544"/>
      <c r="C1692" s="544"/>
      <c r="D1692" s="544"/>
      <c r="E1692" s="544"/>
      <c r="F1692" s="544"/>
      <c r="G1692" s="544"/>
      <c r="H1692" s="544"/>
      <c r="I1692" s="544"/>
      <c r="J1692" s="544"/>
      <c r="K1692" s="544"/>
      <c r="L1692" s="544"/>
      <c r="M1692" s="544"/>
      <c r="N1692" s="544"/>
      <c r="O1692" s="544"/>
      <c r="P1692" s="544"/>
      <c r="Q1692" s="544"/>
    </row>
    <row r="1693" spans="1:17" x14ac:dyDescent="0.15">
      <c r="A1693" s="544"/>
      <c r="B1693" s="544"/>
      <c r="C1693" s="544"/>
      <c r="D1693" s="544"/>
      <c r="E1693" s="544"/>
      <c r="F1693" s="544"/>
      <c r="G1693" s="544"/>
      <c r="H1693" s="544"/>
      <c r="I1693" s="544"/>
      <c r="J1693" s="544"/>
      <c r="K1693" s="544"/>
      <c r="L1693" s="544"/>
      <c r="M1693" s="544"/>
      <c r="N1693" s="544"/>
      <c r="O1693" s="544"/>
      <c r="P1693" s="544"/>
      <c r="Q1693" s="544"/>
    </row>
    <row r="1694" spans="1:17" x14ac:dyDescent="0.15">
      <c r="A1694" s="544"/>
      <c r="B1694" s="544"/>
      <c r="C1694" s="544"/>
      <c r="D1694" s="544"/>
      <c r="E1694" s="544"/>
      <c r="F1694" s="544"/>
      <c r="G1694" s="544"/>
      <c r="H1694" s="544"/>
      <c r="I1694" s="544"/>
      <c r="J1694" s="544"/>
      <c r="K1694" s="544"/>
      <c r="L1694" s="544"/>
      <c r="M1694" s="544"/>
      <c r="N1694" s="544"/>
      <c r="O1694" s="544"/>
      <c r="P1694" s="544"/>
      <c r="Q1694" s="544"/>
    </row>
    <row r="1695" spans="1:17" x14ac:dyDescent="0.15">
      <c r="A1695" s="544"/>
      <c r="B1695" s="544"/>
      <c r="C1695" s="544"/>
      <c r="D1695" s="544"/>
      <c r="E1695" s="544"/>
      <c r="F1695" s="544"/>
      <c r="G1695" s="544"/>
      <c r="H1695" s="544"/>
      <c r="I1695" s="544"/>
      <c r="J1695" s="544"/>
      <c r="K1695" s="544"/>
      <c r="L1695" s="544"/>
      <c r="M1695" s="544"/>
      <c r="N1695" s="544"/>
      <c r="O1695" s="544"/>
      <c r="P1695" s="544"/>
      <c r="Q1695" s="544"/>
    </row>
    <row r="1696" spans="1:17" x14ac:dyDescent="0.15">
      <c r="A1696" s="544"/>
      <c r="B1696" s="544"/>
      <c r="C1696" s="544"/>
      <c r="D1696" s="544"/>
      <c r="E1696" s="544"/>
      <c r="F1696" s="544"/>
      <c r="G1696" s="544"/>
      <c r="H1696" s="544"/>
      <c r="I1696" s="544"/>
      <c r="J1696" s="544"/>
      <c r="K1696" s="544"/>
      <c r="L1696" s="544"/>
      <c r="M1696" s="544"/>
      <c r="N1696" s="544"/>
      <c r="O1696" s="544"/>
      <c r="P1696" s="544"/>
      <c r="Q1696" s="544"/>
    </row>
    <row r="1697" spans="1:17" x14ac:dyDescent="0.15">
      <c r="A1697" s="544"/>
      <c r="B1697" s="544"/>
      <c r="C1697" s="544"/>
      <c r="D1697" s="544"/>
      <c r="E1697" s="544"/>
      <c r="F1697" s="544"/>
      <c r="G1697" s="544"/>
      <c r="H1697" s="544"/>
      <c r="I1697" s="544"/>
      <c r="J1697" s="544"/>
      <c r="K1697" s="544"/>
      <c r="L1697" s="544"/>
      <c r="M1697" s="544"/>
      <c r="N1697" s="544"/>
      <c r="O1697" s="544"/>
      <c r="P1697" s="544"/>
      <c r="Q1697" s="544"/>
    </row>
    <row r="1698" spans="1:17" x14ac:dyDescent="0.15">
      <c r="A1698" s="544"/>
      <c r="B1698" s="544"/>
      <c r="C1698" s="544"/>
      <c r="D1698" s="544"/>
      <c r="E1698" s="544"/>
      <c r="F1698" s="544"/>
      <c r="G1698" s="544"/>
      <c r="H1698" s="544"/>
      <c r="I1698" s="544"/>
      <c r="J1698" s="544"/>
      <c r="K1698" s="544"/>
      <c r="L1698" s="544"/>
      <c r="M1698" s="544"/>
      <c r="N1698" s="544"/>
      <c r="O1698" s="544"/>
      <c r="P1698" s="544"/>
      <c r="Q1698" s="544"/>
    </row>
    <row r="1699" spans="1:17" x14ac:dyDescent="0.15">
      <c r="A1699" s="544"/>
      <c r="B1699" s="544"/>
      <c r="C1699" s="544"/>
      <c r="D1699" s="544"/>
      <c r="E1699" s="544"/>
      <c r="F1699" s="544"/>
      <c r="G1699" s="544"/>
      <c r="H1699" s="544"/>
      <c r="I1699" s="544"/>
      <c r="J1699" s="544"/>
      <c r="K1699" s="544"/>
      <c r="L1699" s="544"/>
      <c r="M1699" s="544"/>
      <c r="N1699" s="544"/>
      <c r="O1699" s="544"/>
      <c r="P1699" s="544"/>
      <c r="Q1699" s="544"/>
    </row>
    <row r="1700" spans="1:17" x14ac:dyDescent="0.15">
      <c r="A1700" s="544"/>
      <c r="B1700" s="544"/>
      <c r="C1700" s="544"/>
      <c r="D1700" s="544"/>
      <c r="E1700" s="544"/>
      <c r="F1700" s="544"/>
      <c r="G1700" s="544"/>
      <c r="H1700" s="544"/>
      <c r="I1700" s="544"/>
      <c r="J1700" s="544"/>
      <c r="K1700" s="544"/>
      <c r="L1700" s="544"/>
      <c r="M1700" s="544"/>
      <c r="N1700" s="544"/>
      <c r="O1700" s="544"/>
      <c r="P1700" s="544"/>
      <c r="Q1700" s="544"/>
    </row>
    <row r="1701" spans="1:17" x14ac:dyDescent="0.15">
      <c r="A1701" s="544"/>
      <c r="B1701" s="544"/>
      <c r="C1701" s="544"/>
      <c r="D1701" s="544"/>
      <c r="E1701" s="544"/>
      <c r="F1701" s="544"/>
      <c r="G1701" s="544"/>
      <c r="H1701" s="544"/>
      <c r="I1701" s="544"/>
      <c r="J1701" s="544"/>
      <c r="K1701" s="544"/>
      <c r="L1701" s="544"/>
      <c r="M1701" s="544"/>
      <c r="N1701" s="544"/>
      <c r="O1701" s="544"/>
      <c r="P1701" s="544"/>
      <c r="Q1701" s="544"/>
    </row>
    <row r="1702" spans="1:17" x14ac:dyDescent="0.15">
      <c r="A1702" s="544"/>
      <c r="B1702" s="544"/>
      <c r="C1702" s="544"/>
      <c r="D1702" s="544"/>
      <c r="E1702" s="544"/>
      <c r="F1702" s="544"/>
      <c r="G1702" s="544"/>
      <c r="H1702" s="544"/>
      <c r="I1702" s="544"/>
      <c r="J1702" s="544"/>
      <c r="K1702" s="544"/>
      <c r="L1702" s="544"/>
      <c r="M1702" s="544"/>
      <c r="N1702" s="544"/>
      <c r="O1702" s="544"/>
      <c r="P1702" s="544"/>
      <c r="Q1702" s="544"/>
    </row>
    <row r="1703" spans="1:17" x14ac:dyDescent="0.15">
      <c r="A1703" s="544"/>
      <c r="B1703" s="544"/>
      <c r="C1703" s="544"/>
      <c r="D1703" s="544"/>
      <c r="E1703" s="544"/>
      <c r="F1703" s="544"/>
      <c r="G1703" s="544"/>
      <c r="H1703" s="544"/>
      <c r="I1703" s="544"/>
      <c r="J1703" s="544"/>
      <c r="K1703" s="544"/>
      <c r="L1703" s="544"/>
      <c r="M1703" s="544"/>
      <c r="N1703" s="544"/>
      <c r="O1703" s="544"/>
      <c r="P1703" s="544"/>
      <c r="Q1703" s="544"/>
    </row>
    <row r="1704" spans="1:17" x14ac:dyDescent="0.15">
      <c r="A1704" s="544"/>
      <c r="B1704" s="544"/>
      <c r="C1704" s="544"/>
      <c r="D1704" s="544"/>
      <c r="E1704" s="544"/>
      <c r="F1704" s="544"/>
      <c r="G1704" s="544"/>
      <c r="H1704" s="544"/>
      <c r="I1704" s="544"/>
      <c r="J1704" s="544"/>
      <c r="K1704" s="544"/>
      <c r="L1704" s="544"/>
      <c r="M1704" s="544"/>
      <c r="N1704" s="544"/>
      <c r="O1704" s="544"/>
      <c r="P1704" s="544"/>
      <c r="Q1704" s="544"/>
    </row>
    <row r="1705" spans="1:17" x14ac:dyDescent="0.15">
      <c r="A1705" s="544"/>
      <c r="B1705" s="544"/>
      <c r="C1705" s="544"/>
      <c r="D1705" s="544"/>
      <c r="E1705" s="544"/>
      <c r="F1705" s="544"/>
      <c r="G1705" s="544"/>
      <c r="H1705" s="544"/>
      <c r="I1705" s="544"/>
      <c r="J1705" s="544"/>
      <c r="K1705" s="544"/>
      <c r="L1705" s="544"/>
      <c r="M1705" s="544"/>
      <c r="N1705" s="544"/>
      <c r="O1705" s="544"/>
      <c r="P1705" s="544"/>
      <c r="Q1705" s="544"/>
    </row>
    <row r="1706" spans="1:17" x14ac:dyDescent="0.15">
      <c r="A1706" s="544"/>
      <c r="B1706" s="544"/>
      <c r="C1706" s="544"/>
      <c r="D1706" s="544"/>
      <c r="E1706" s="544"/>
      <c r="F1706" s="544"/>
      <c r="G1706" s="544"/>
      <c r="H1706" s="544"/>
      <c r="I1706" s="544"/>
      <c r="J1706" s="544"/>
      <c r="K1706" s="544"/>
      <c r="L1706" s="544"/>
      <c r="M1706" s="544"/>
      <c r="N1706" s="544"/>
      <c r="O1706" s="544"/>
      <c r="P1706" s="544"/>
      <c r="Q1706" s="544"/>
    </row>
    <row r="1707" spans="1:17" x14ac:dyDescent="0.15">
      <c r="A1707" s="544"/>
      <c r="B1707" s="544"/>
      <c r="C1707" s="544"/>
      <c r="D1707" s="544"/>
      <c r="E1707" s="544"/>
      <c r="F1707" s="544"/>
      <c r="G1707" s="544"/>
      <c r="H1707" s="544"/>
      <c r="I1707" s="544"/>
      <c r="J1707" s="544"/>
      <c r="K1707" s="544"/>
      <c r="L1707" s="544"/>
      <c r="M1707" s="544"/>
      <c r="N1707" s="544"/>
      <c r="O1707" s="544"/>
      <c r="P1707" s="544"/>
      <c r="Q1707" s="544"/>
    </row>
    <row r="1708" spans="1:17" x14ac:dyDescent="0.15">
      <c r="A1708" s="544"/>
      <c r="B1708" s="544"/>
      <c r="C1708" s="544"/>
      <c r="D1708" s="544"/>
      <c r="E1708" s="544"/>
      <c r="F1708" s="544"/>
      <c r="G1708" s="544"/>
      <c r="H1708" s="544"/>
      <c r="I1708" s="544"/>
      <c r="J1708" s="544"/>
      <c r="K1708" s="544"/>
      <c r="L1708" s="544"/>
      <c r="M1708" s="544"/>
      <c r="N1708" s="544"/>
      <c r="O1708" s="544"/>
      <c r="P1708" s="544"/>
      <c r="Q1708" s="544"/>
    </row>
    <row r="1709" spans="1:17" x14ac:dyDescent="0.15">
      <c r="A1709" s="544"/>
      <c r="B1709" s="544"/>
      <c r="C1709" s="544"/>
      <c r="D1709" s="544"/>
      <c r="E1709" s="544"/>
      <c r="F1709" s="544"/>
      <c r="G1709" s="544"/>
      <c r="H1709" s="544"/>
      <c r="I1709" s="544"/>
      <c r="J1709" s="544"/>
      <c r="K1709" s="544"/>
      <c r="L1709" s="544"/>
      <c r="M1709" s="544"/>
      <c r="N1709" s="544"/>
      <c r="O1709" s="544"/>
      <c r="P1709" s="544"/>
      <c r="Q1709" s="544"/>
    </row>
    <row r="1710" spans="1:17" x14ac:dyDescent="0.15">
      <c r="A1710" s="544"/>
      <c r="B1710" s="544"/>
      <c r="C1710" s="544"/>
      <c r="D1710" s="544"/>
      <c r="E1710" s="544"/>
      <c r="F1710" s="544"/>
      <c r="G1710" s="544"/>
      <c r="H1710" s="544"/>
      <c r="I1710" s="544"/>
      <c r="J1710" s="544"/>
      <c r="K1710" s="544"/>
      <c r="L1710" s="544"/>
      <c r="M1710" s="544"/>
      <c r="N1710" s="544"/>
      <c r="O1710" s="544"/>
      <c r="P1710" s="544"/>
      <c r="Q1710" s="544"/>
    </row>
    <row r="1711" spans="1:17" x14ac:dyDescent="0.15">
      <c r="A1711" s="544"/>
      <c r="B1711" s="544"/>
      <c r="C1711" s="544"/>
      <c r="D1711" s="544"/>
      <c r="E1711" s="544"/>
      <c r="F1711" s="544"/>
      <c r="G1711" s="544"/>
      <c r="H1711" s="544"/>
      <c r="I1711" s="544"/>
      <c r="J1711" s="544"/>
      <c r="K1711" s="544"/>
      <c r="L1711" s="544"/>
      <c r="M1711" s="544"/>
      <c r="N1711" s="544"/>
      <c r="O1711" s="544"/>
      <c r="P1711" s="544"/>
      <c r="Q1711" s="544"/>
    </row>
    <row r="1712" spans="1:17" x14ac:dyDescent="0.15">
      <c r="A1712" s="544"/>
      <c r="B1712" s="544"/>
      <c r="C1712" s="544"/>
      <c r="D1712" s="544"/>
      <c r="E1712" s="544"/>
      <c r="F1712" s="544"/>
      <c r="G1712" s="544"/>
      <c r="H1712" s="544"/>
      <c r="I1712" s="544"/>
      <c r="J1712" s="544"/>
      <c r="K1712" s="544"/>
      <c r="L1712" s="544"/>
      <c r="M1712" s="544"/>
      <c r="N1712" s="544"/>
      <c r="O1712" s="544"/>
      <c r="P1712" s="544"/>
      <c r="Q1712" s="544"/>
    </row>
    <row r="1713" spans="1:17" x14ac:dyDescent="0.15">
      <c r="A1713" s="544"/>
      <c r="B1713" s="544"/>
      <c r="C1713" s="544"/>
      <c r="D1713" s="544"/>
      <c r="E1713" s="544"/>
      <c r="F1713" s="544"/>
      <c r="G1713" s="544"/>
      <c r="H1713" s="544"/>
      <c r="I1713" s="544"/>
      <c r="J1713" s="544"/>
      <c r="K1713" s="544"/>
      <c r="L1713" s="544"/>
      <c r="M1713" s="544"/>
      <c r="N1713" s="544"/>
      <c r="O1713" s="544"/>
      <c r="P1713" s="544"/>
      <c r="Q1713" s="544"/>
    </row>
    <row r="1714" spans="1:17" x14ac:dyDescent="0.15">
      <c r="A1714" s="544"/>
      <c r="B1714" s="544"/>
      <c r="C1714" s="544"/>
      <c r="D1714" s="544"/>
      <c r="E1714" s="544"/>
      <c r="F1714" s="544"/>
      <c r="G1714" s="544"/>
      <c r="H1714" s="544"/>
      <c r="I1714" s="544"/>
      <c r="J1714" s="544"/>
      <c r="K1714" s="544"/>
      <c r="L1714" s="544"/>
      <c r="M1714" s="544"/>
      <c r="N1714" s="544"/>
      <c r="O1714" s="544"/>
      <c r="P1714" s="544"/>
      <c r="Q1714" s="544"/>
    </row>
    <row r="1715" spans="1:17" x14ac:dyDescent="0.15">
      <c r="A1715" s="544"/>
      <c r="B1715" s="544"/>
      <c r="C1715" s="544"/>
      <c r="D1715" s="544"/>
      <c r="E1715" s="544"/>
      <c r="F1715" s="544"/>
      <c r="G1715" s="544"/>
      <c r="H1715" s="544"/>
      <c r="I1715" s="544"/>
      <c r="J1715" s="544"/>
      <c r="K1715" s="544"/>
      <c r="L1715" s="544"/>
      <c r="M1715" s="544"/>
      <c r="N1715" s="544"/>
      <c r="O1715" s="544"/>
      <c r="P1715" s="544"/>
      <c r="Q1715" s="544"/>
    </row>
    <row r="1716" spans="1:17" x14ac:dyDescent="0.15">
      <c r="A1716" s="544"/>
      <c r="B1716" s="544"/>
      <c r="C1716" s="544"/>
      <c r="D1716" s="544"/>
      <c r="E1716" s="544"/>
      <c r="F1716" s="544"/>
      <c r="G1716" s="544"/>
      <c r="H1716" s="544"/>
      <c r="I1716" s="544"/>
      <c r="J1716" s="544"/>
      <c r="K1716" s="544"/>
      <c r="L1716" s="544"/>
      <c r="M1716" s="544"/>
      <c r="N1716" s="544"/>
      <c r="O1716" s="544"/>
      <c r="P1716" s="544"/>
      <c r="Q1716" s="544"/>
    </row>
    <row r="1717" spans="1:17" x14ac:dyDescent="0.15">
      <c r="A1717" s="544"/>
      <c r="B1717" s="544"/>
      <c r="C1717" s="544"/>
      <c r="D1717" s="544"/>
      <c r="E1717" s="544"/>
      <c r="F1717" s="544"/>
      <c r="G1717" s="544"/>
      <c r="H1717" s="544"/>
      <c r="I1717" s="544"/>
      <c r="J1717" s="544"/>
      <c r="K1717" s="544"/>
      <c r="L1717" s="544"/>
      <c r="M1717" s="544"/>
      <c r="N1717" s="544"/>
      <c r="O1717" s="544"/>
      <c r="P1717" s="544"/>
      <c r="Q1717" s="544"/>
    </row>
    <row r="1718" spans="1:17" x14ac:dyDescent="0.15">
      <c r="A1718" s="544"/>
      <c r="B1718" s="544"/>
      <c r="C1718" s="544"/>
      <c r="D1718" s="544"/>
      <c r="E1718" s="544"/>
      <c r="F1718" s="544"/>
      <c r="G1718" s="544"/>
      <c r="H1718" s="544"/>
      <c r="I1718" s="544"/>
      <c r="J1718" s="544"/>
      <c r="K1718" s="544"/>
      <c r="L1718" s="544"/>
      <c r="M1718" s="544"/>
      <c r="N1718" s="544"/>
      <c r="O1718" s="544"/>
      <c r="P1718" s="544"/>
      <c r="Q1718" s="544"/>
    </row>
    <row r="1719" spans="1:17" x14ac:dyDescent="0.15">
      <c r="A1719" s="544"/>
      <c r="B1719" s="544"/>
      <c r="C1719" s="544"/>
      <c r="D1719" s="544"/>
      <c r="E1719" s="544"/>
      <c r="F1719" s="544"/>
      <c r="G1719" s="544"/>
      <c r="H1719" s="544"/>
      <c r="I1719" s="544"/>
      <c r="J1719" s="544"/>
      <c r="K1719" s="544"/>
      <c r="L1719" s="544"/>
      <c r="M1719" s="544"/>
      <c r="N1719" s="544"/>
      <c r="O1719" s="544"/>
      <c r="P1719" s="544"/>
      <c r="Q1719" s="544"/>
    </row>
    <row r="1720" spans="1:17" x14ac:dyDescent="0.15">
      <c r="A1720" s="544"/>
      <c r="B1720" s="544"/>
      <c r="C1720" s="544"/>
      <c r="D1720" s="544"/>
      <c r="E1720" s="544"/>
      <c r="F1720" s="544"/>
      <c r="G1720" s="544"/>
      <c r="H1720" s="544"/>
      <c r="I1720" s="544"/>
      <c r="J1720" s="544"/>
      <c r="K1720" s="544"/>
      <c r="L1720" s="544"/>
      <c r="M1720" s="544"/>
      <c r="N1720" s="544"/>
      <c r="O1720" s="544"/>
      <c r="P1720" s="544"/>
      <c r="Q1720" s="544"/>
    </row>
    <row r="1721" spans="1:17" x14ac:dyDescent="0.15">
      <c r="A1721" s="544"/>
      <c r="B1721" s="544"/>
      <c r="C1721" s="544"/>
      <c r="D1721" s="544"/>
      <c r="E1721" s="544"/>
      <c r="F1721" s="544"/>
      <c r="G1721" s="544"/>
      <c r="H1721" s="544"/>
      <c r="I1721" s="544"/>
      <c r="J1721" s="544"/>
      <c r="K1721" s="544"/>
      <c r="L1721" s="544"/>
      <c r="M1721" s="544"/>
      <c r="N1721" s="544"/>
      <c r="O1721" s="544"/>
      <c r="P1721" s="544"/>
      <c r="Q1721" s="544"/>
    </row>
    <row r="1722" spans="1:17" x14ac:dyDescent="0.15">
      <c r="A1722" s="544"/>
      <c r="B1722" s="544"/>
      <c r="C1722" s="544"/>
      <c r="D1722" s="544"/>
      <c r="E1722" s="544"/>
      <c r="F1722" s="544"/>
      <c r="G1722" s="544"/>
      <c r="H1722" s="544"/>
      <c r="I1722" s="544"/>
      <c r="J1722" s="544"/>
      <c r="K1722" s="544"/>
      <c r="L1722" s="544"/>
      <c r="M1722" s="544"/>
      <c r="N1722" s="544"/>
      <c r="O1722" s="544"/>
      <c r="P1722" s="544"/>
      <c r="Q1722" s="544"/>
    </row>
    <row r="1723" spans="1:17" x14ac:dyDescent="0.15">
      <c r="A1723" s="544"/>
      <c r="B1723" s="544"/>
      <c r="C1723" s="544"/>
      <c r="D1723" s="544"/>
      <c r="E1723" s="544"/>
      <c r="F1723" s="544"/>
      <c r="G1723" s="544"/>
      <c r="H1723" s="544"/>
      <c r="I1723" s="544"/>
      <c r="J1723" s="544"/>
      <c r="K1723" s="544"/>
      <c r="L1723" s="544"/>
      <c r="M1723" s="544"/>
      <c r="N1723" s="544"/>
      <c r="O1723" s="544"/>
      <c r="P1723" s="544"/>
      <c r="Q1723" s="544"/>
    </row>
    <row r="1724" spans="1:17" x14ac:dyDescent="0.15">
      <c r="A1724" s="544"/>
      <c r="B1724" s="544"/>
      <c r="C1724" s="544"/>
      <c r="D1724" s="544"/>
      <c r="E1724" s="544"/>
      <c r="F1724" s="544"/>
      <c r="G1724" s="544"/>
      <c r="H1724" s="544"/>
      <c r="I1724" s="544"/>
      <c r="J1724" s="544"/>
      <c r="K1724" s="544"/>
      <c r="L1724" s="544"/>
      <c r="M1724" s="544"/>
      <c r="N1724" s="544"/>
      <c r="O1724" s="544"/>
      <c r="P1724" s="544"/>
      <c r="Q1724" s="544"/>
    </row>
    <row r="1725" spans="1:17" x14ac:dyDescent="0.15">
      <c r="A1725" s="544"/>
      <c r="B1725" s="544"/>
      <c r="C1725" s="544"/>
      <c r="D1725" s="544"/>
      <c r="E1725" s="544"/>
      <c r="F1725" s="544"/>
      <c r="G1725" s="544"/>
      <c r="H1725" s="544"/>
      <c r="I1725" s="544"/>
      <c r="J1725" s="544"/>
      <c r="K1725" s="544"/>
      <c r="L1725" s="544"/>
      <c r="M1725" s="544"/>
      <c r="N1725" s="544"/>
      <c r="O1725" s="544"/>
      <c r="P1725" s="544"/>
      <c r="Q1725" s="544"/>
    </row>
    <row r="1726" spans="1:17" x14ac:dyDescent="0.15">
      <c r="A1726" s="544"/>
      <c r="B1726" s="544"/>
      <c r="C1726" s="544"/>
      <c r="D1726" s="544"/>
      <c r="E1726" s="544"/>
      <c r="F1726" s="544"/>
      <c r="G1726" s="544"/>
      <c r="H1726" s="544"/>
      <c r="I1726" s="544"/>
      <c r="J1726" s="544"/>
      <c r="K1726" s="544"/>
      <c r="L1726" s="544"/>
      <c r="M1726" s="544"/>
      <c r="N1726" s="544"/>
      <c r="O1726" s="544"/>
      <c r="P1726" s="544"/>
      <c r="Q1726" s="544"/>
    </row>
    <row r="1727" spans="1:17" x14ac:dyDescent="0.15">
      <c r="A1727" s="544"/>
      <c r="B1727" s="544"/>
      <c r="C1727" s="544"/>
      <c r="D1727" s="544"/>
      <c r="E1727" s="544"/>
      <c r="F1727" s="544"/>
      <c r="G1727" s="544"/>
      <c r="H1727" s="544"/>
      <c r="I1727" s="544"/>
      <c r="J1727" s="544"/>
      <c r="K1727" s="544"/>
      <c r="L1727" s="544"/>
      <c r="M1727" s="544"/>
      <c r="N1727" s="544"/>
      <c r="O1727" s="544"/>
      <c r="P1727" s="544"/>
      <c r="Q1727" s="544"/>
    </row>
    <row r="1728" spans="1:17" x14ac:dyDescent="0.15">
      <c r="A1728" s="544"/>
      <c r="B1728" s="544"/>
      <c r="C1728" s="544"/>
      <c r="D1728" s="544"/>
      <c r="E1728" s="544"/>
      <c r="F1728" s="544"/>
      <c r="G1728" s="544"/>
      <c r="H1728" s="544"/>
      <c r="I1728" s="544"/>
      <c r="J1728" s="544"/>
      <c r="K1728" s="544"/>
      <c r="L1728" s="544"/>
      <c r="M1728" s="544"/>
      <c r="N1728" s="544"/>
      <c r="O1728" s="544"/>
      <c r="P1728" s="544"/>
      <c r="Q1728" s="544"/>
    </row>
    <row r="1729" spans="1:17" x14ac:dyDescent="0.15">
      <c r="A1729" s="544"/>
      <c r="B1729" s="544"/>
      <c r="C1729" s="544"/>
      <c r="D1729" s="544"/>
      <c r="E1729" s="544"/>
      <c r="F1729" s="544"/>
      <c r="G1729" s="544"/>
      <c r="H1729" s="544"/>
      <c r="I1729" s="544"/>
      <c r="J1729" s="544"/>
      <c r="K1729" s="544"/>
      <c r="L1729" s="544"/>
      <c r="M1729" s="544"/>
      <c r="N1729" s="544"/>
      <c r="O1729" s="544"/>
      <c r="P1729" s="544"/>
      <c r="Q1729" s="544"/>
    </row>
    <row r="1730" spans="1:17" x14ac:dyDescent="0.15">
      <c r="A1730" s="544"/>
      <c r="B1730" s="544"/>
      <c r="C1730" s="544"/>
      <c r="D1730" s="544"/>
      <c r="E1730" s="544"/>
      <c r="F1730" s="544"/>
      <c r="G1730" s="544"/>
      <c r="H1730" s="544"/>
      <c r="I1730" s="544"/>
      <c r="J1730" s="544"/>
      <c r="K1730" s="544"/>
      <c r="L1730" s="544"/>
      <c r="M1730" s="544"/>
      <c r="N1730" s="544"/>
      <c r="O1730" s="544"/>
      <c r="P1730" s="544"/>
      <c r="Q1730" s="544"/>
    </row>
    <row r="1731" spans="1:17" x14ac:dyDescent="0.15">
      <c r="A1731" s="544"/>
      <c r="B1731" s="544"/>
      <c r="C1731" s="544"/>
      <c r="D1731" s="544"/>
      <c r="E1731" s="544"/>
      <c r="F1731" s="544"/>
      <c r="G1731" s="544"/>
      <c r="H1731" s="544"/>
      <c r="I1731" s="544"/>
      <c r="J1731" s="544"/>
      <c r="K1731" s="544"/>
      <c r="L1731" s="544"/>
      <c r="M1731" s="544"/>
      <c r="N1731" s="544"/>
      <c r="O1731" s="544"/>
      <c r="P1731" s="544"/>
      <c r="Q1731" s="544"/>
    </row>
    <row r="1732" spans="1:17" x14ac:dyDescent="0.15">
      <c r="A1732" s="544"/>
      <c r="B1732" s="544"/>
      <c r="C1732" s="544"/>
      <c r="D1732" s="544"/>
      <c r="E1732" s="544"/>
      <c r="F1732" s="544"/>
      <c r="G1732" s="544"/>
      <c r="H1732" s="544"/>
      <c r="I1732" s="544"/>
      <c r="J1732" s="544"/>
      <c r="K1732" s="544"/>
      <c r="L1732" s="544"/>
      <c r="M1732" s="544"/>
      <c r="N1732" s="544"/>
      <c r="O1732" s="544"/>
      <c r="P1732" s="544"/>
      <c r="Q1732" s="544"/>
    </row>
    <row r="1733" spans="1:17" x14ac:dyDescent="0.15">
      <c r="A1733" s="544"/>
      <c r="B1733" s="544"/>
      <c r="C1733" s="544"/>
      <c r="D1733" s="544"/>
      <c r="E1733" s="544"/>
      <c r="F1733" s="544"/>
      <c r="G1733" s="544"/>
      <c r="H1733" s="544"/>
      <c r="I1733" s="544"/>
      <c r="J1733" s="544"/>
      <c r="K1733" s="544"/>
      <c r="L1733" s="544"/>
      <c r="M1733" s="544"/>
      <c r="N1733" s="544"/>
      <c r="O1733" s="544"/>
      <c r="P1733" s="544"/>
      <c r="Q1733" s="544"/>
    </row>
    <row r="1734" spans="1:17" x14ac:dyDescent="0.15">
      <c r="A1734" s="544"/>
      <c r="B1734" s="544"/>
      <c r="C1734" s="544"/>
      <c r="D1734" s="544"/>
      <c r="E1734" s="544"/>
      <c r="F1734" s="544"/>
      <c r="G1734" s="544"/>
      <c r="H1734" s="544"/>
      <c r="I1734" s="544"/>
      <c r="J1734" s="544"/>
      <c r="K1734" s="544"/>
      <c r="L1734" s="544"/>
      <c r="M1734" s="544"/>
      <c r="N1734" s="544"/>
      <c r="O1734" s="544"/>
      <c r="P1734" s="544"/>
      <c r="Q1734" s="544"/>
    </row>
    <row r="1735" spans="1:17" x14ac:dyDescent="0.15">
      <c r="A1735" s="544"/>
      <c r="B1735" s="544"/>
      <c r="C1735" s="544"/>
      <c r="D1735" s="544"/>
      <c r="E1735" s="544"/>
      <c r="F1735" s="544"/>
      <c r="G1735" s="544"/>
      <c r="H1735" s="544"/>
      <c r="I1735" s="544"/>
      <c r="J1735" s="544"/>
      <c r="K1735" s="544"/>
      <c r="L1735" s="544"/>
      <c r="M1735" s="544"/>
      <c r="N1735" s="544"/>
      <c r="O1735" s="544"/>
      <c r="P1735" s="544"/>
      <c r="Q1735" s="544"/>
    </row>
    <row r="1736" spans="1:17" x14ac:dyDescent="0.15">
      <c r="A1736" s="544"/>
      <c r="B1736" s="544"/>
      <c r="C1736" s="544"/>
      <c r="D1736" s="544"/>
      <c r="E1736" s="544"/>
      <c r="F1736" s="544"/>
      <c r="G1736" s="544"/>
      <c r="H1736" s="544"/>
      <c r="I1736" s="544"/>
      <c r="J1736" s="544"/>
      <c r="K1736" s="544"/>
      <c r="L1736" s="544"/>
      <c r="M1736" s="544"/>
      <c r="N1736" s="544"/>
      <c r="O1736" s="544"/>
      <c r="P1736" s="544"/>
      <c r="Q1736" s="544"/>
    </row>
    <row r="1737" spans="1:17" x14ac:dyDescent="0.15">
      <c r="A1737" s="544"/>
      <c r="B1737" s="544"/>
      <c r="C1737" s="544"/>
      <c r="D1737" s="544"/>
      <c r="E1737" s="544"/>
      <c r="F1737" s="544"/>
      <c r="G1737" s="544"/>
      <c r="H1737" s="544"/>
      <c r="I1737" s="544"/>
      <c r="J1737" s="544"/>
      <c r="K1737" s="544"/>
      <c r="L1737" s="544"/>
      <c r="M1737" s="544"/>
      <c r="N1737" s="544"/>
      <c r="O1737" s="544"/>
      <c r="P1737" s="544"/>
      <c r="Q1737" s="544"/>
    </row>
    <row r="1738" spans="1:17" x14ac:dyDescent="0.15">
      <c r="A1738" s="544"/>
      <c r="B1738" s="544"/>
      <c r="C1738" s="544"/>
      <c r="D1738" s="544"/>
      <c r="E1738" s="544"/>
      <c r="F1738" s="544"/>
      <c r="G1738" s="544"/>
      <c r="H1738" s="544"/>
      <c r="I1738" s="544"/>
      <c r="J1738" s="544"/>
      <c r="K1738" s="544"/>
      <c r="L1738" s="544"/>
      <c r="M1738" s="544"/>
      <c r="N1738" s="544"/>
      <c r="O1738" s="544"/>
      <c r="P1738" s="544"/>
      <c r="Q1738" s="544"/>
    </row>
    <row r="1739" spans="1:17" x14ac:dyDescent="0.15">
      <c r="A1739" s="544"/>
      <c r="B1739" s="544"/>
      <c r="C1739" s="544"/>
      <c r="D1739" s="544"/>
      <c r="E1739" s="544"/>
      <c r="F1739" s="544"/>
      <c r="G1739" s="544"/>
      <c r="H1739" s="544"/>
      <c r="I1739" s="544"/>
      <c r="J1739" s="544"/>
      <c r="K1739" s="544"/>
      <c r="L1739" s="544"/>
      <c r="M1739" s="544"/>
      <c r="N1739" s="544"/>
      <c r="O1739" s="544"/>
      <c r="P1739" s="544"/>
      <c r="Q1739" s="544"/>
    </row>
    <row r="1740" spans="1:17" x14ac:dyDescent="0.15">
      <c r="A1740" s="544"/>
      <c r="B1740" s="544"/>
      <c r="C1740" s="544"/>
      <c r="D1740" s="544"/>
      <c r="E1740" s="544"/>
      <c r="F1740" s="544"/>
      <c r="G1740" s="544"/>
      <c r="H1740" s="544"/>
      <c r="I1740" s="544"/>
      <c r="J1740" s="544"/>
      <c r="K1740" s="544"/>
      <c r="L1740" s="544"/>
      <c r="M1740" s="544"/>
      <c r="N1740" s="544"/>
      <c r="O1740" s="544"/>
      <c r="P1740" s="544"/>
      <c r="Q1740" s="544"/>
    </row>
    <row r="1741" spans="1:17" x14ac:dyDescent="0.15">
      <c r="A1741" s="544"/>
      <c r="B1741" s="544"/>
      <c r="C1741" s="544"/>
      <c r="D1741" s="544"/>
      <c r="E1741" s="544"/>
      <c r="F1741" s="544"/>
      <c r="G1741" s="544"/>
      <c r="H1741" s="544"/>
      <c r="I1741" s="544"/>
      <c r="J1741" s="544"/>
      <c r="K1741" s="544"/>
      <c r="L1741" s="544"/>
      <c r="M1741" s="544"/>
      <c r="N1741" s="544"/>
      <c r="O1741" s="544"/>
      <c r="P1741" s="544"/>
      <c r="Q1741" s="544"/>
    </row>
    <row r="1742" spans="1:17" x14ac:dyDescent="0.15">
      <c r="A1742" s="544"/>
      <c r="B1742" s="544"/>
      <c r="C1742" s="544"/>
      <c r="D1742" s="544"/>
      <c r="E1742" s="544"/>
      <c r="F1742" s="544"/>
      <c r="G1742" s="544"/>
      <c r="H1742" s="544"/>
      <c r="I1742" s="544"/>
      <c r="J1742" s="544"/>
      <c r="K1742" s="544"/>
      <c r="L1742" s="544"/>
      <c r="M1742" s="544"/>
      <c r="N1742" s="544"/>
      <c r="O1742" s="544"/>
      <c r="P1742" s="544"/>
      <c r="Q1742" s="544"/>
    </row>
    <row r="1743" spans="1:17" x14ac:dyDescent="0.15">
      <c r="A1743" s="544"/>
      <c r="B1743" s="544"/>
      <c r="C1743" s="544"/>
      <c r="D1743" s="544"/>
      <c r="E1743" s="544"/>
      <c r="F1743" s="544"/>
      <c r="G1743" s="544"/>
      <c r="H1743" s="544"/>
      <c r="I1743" s="544"/>
      <c r="J1743" s="544"/>
      <c r="K1743" s="544"/>
      <c r="L1743" s="544"/>
      <c r="M1743" s="544"/>
      <c r="N1743" s="544"/>
      <c r="O1743" s="544"/>
      <c r="P1743" s="544"/>
      <c r="Q1743" s="544"/>
    </row>
    <row r="1744" spans="1:17" x14ac:dyDescent="0.15">
      <c r="A1744" s="544"/>
      <c r="B1744" s="544"/>
      <c r="C1744" s="544"/>
      <c r="D1744" s="544"/>
      <c r="E1744" s="544"/>
      <c r="F1744" s="544"/>
      <c r="G1744" s="544"/>
      <c r="H1744" s="544"/>
      <c r="I1744" s="544"/>
      <c r="J1744" s="544"/>
      <c r="K1744" s="544"/>
      <c r="L1744" s="544"/>
      <c r="M1744" s="544"/>
      <c r="N1744" s="544"/>
      <c r="O1744" s="544"/>
      <c r="P1744" s="544"/>
      <c r="Q1744" s="544"/>
    </row>
    <row r="1745" spans="1:17" x14ac:dyDescent="0.15">
      <c r="A1745" s="544"/>
      <c r="B1745" s="544"/>
      <c r="C1745" s="544"/>
      <c r="D1745" s="544"/>
      <c r="E1745" s="544"/>
      <c r="F1745" s="544"/>
      <c r="G1745" s="544"/>
      <c r="H1745" s="544"/>
      <c r="I1745" s="544"/>
      <c r="J1745" s="544"/>
      <c r="K1745" s="544"/>
      <c r="L1745" s="544"/>
      <c r="M1745" s="544"/>
      <c r="N1745" s="544"/>
      <c r="O1745" s="544"/>
      <c r="P1745" s="544"/>
      <c r="Q1745" s="544"/>
    </row>
    <row r="1746" spans="1:17" x14ac:dyDescent="0.15">
      <c r="A1746" s="544"/>
      <c r="B1746" s="544"/>
      <c r="C1746" s="544"/>
      <c r="D1746" s="544"/>
      <c r="E1746" s="544"/>
      <c r="F1746" s="544"/>
      <c r="G1746" s="544"/>
      <c r="H1746" s="544"/>
      <c r="I1746" s="544"/>
      <c r="J1746" s="544"/>
      <c r="K1746" s="544"/>
      <c r="L1746" s="544"/>
      <c r="M1746" s="544"/>
      <c r="N1746" s="544"/>
      <c r="O1746" s="544"/>
      <c r="P1746" s="544"/>
      <c r="Q1746" s="544"/>
    </row>
    <row r="1747" spans="1:17" x14ac:dyDescent="0.15">
      <c r="A1747" s="544"/>
      <c r="B1747" s="544"/>
      <c r="C1747" s="544"/>
      <c r="D1747" s="544"/>
      <c r="E1747" s="544"/>
      <c r="F1747" s="544"/>
      <c r="G1747" s="544"/>
      <c r="H1747" s="544"/>
      <c r="I1747" s="544"/>
      <c r="J1747" s="544"/>
      <c r="K1747" s="544"/>
      <c r="L1747" s="544"/>
      <c r="M1747" s="544"/>
      <c r="N1747" s="544"/>
      <c r="O1747" s="544"/>
      <c r="P1747" s="544"/>
      <c r="Q1747" s="544"/>
    </row>
    <row r="1748" spans="1:17" x14ac:dyDescent="0.15">
      <c r="A1748" s="544"/>
      <c r="B1748" s="544"/>
      <c r="C1748" s="544"/>
      <c r="D1748" s="544"/>
      <c r="E1748" s="544"/>
      <c r="F1748" s="544"/>
      <c r="G1748" s="544"/>
      <c r="H1748" s="544"/>
      <c r="I1748" s="544"/>
      <c r="J1748" s="544"/>
      <c r="K1748" s="544"/>
      <c r="L1748" s="544"/>
      <c r="M1748" s="544"/>
      <c r="N1748" s="544"/>
      <c r="O1748" s="544"/>
      <c r="P1748" s="544"/>
      <c r="Q1748" s="544"/>
    </row>
    <row r="1749" spans="1:17" x14ac:dyDescent="0.15">
      <c r="A1749" s="544"/>
      <c r="B1749" s="544"/>
      <c r="C1749" s="544"/>
      <c r="D1749" s="544"/>
      <c r="E1749" s="544"/>
      <c r="F1749" s="544"/>
      <c r="G1749" s="544"/>
      <c r="H1749" s="544"/>
      <c r="I1749" s="544"/>
      <c r="J1749" s="544"/>
      <c r="K1749" s="544"/>
      <c r="L1749" s="544"/>
      <c r="M1749" s="544"/>
      <c r="N1749" s="544"/>
      <c r="O1749" s="544"/>
      <c r="P1749" s="544"/>
      <c r="Q1749" s="544"/>
    </row>
    <row r="1750" spans="1:17" x14ac:dyDescent="0.15">
      <c r="A1750" s="544"/>
      <c r="B1750" s="544"/>
      <c r="C1750" s="544"/>
      <c r="D1750" s="544"/>
      <c r="E1750" s="544"/>
      <c r="F1750" s="544"/>
      <c r="G1750" s="544"/>
      <c r="H1750" s="544"/>
      <c r="I1750" s="544"/>
      <c r="J1750" s="544"/>
      <c r="K1750" s="544"/>
      <c r="L1750" s="544"/>
      <c r="M1750" s="544"/>
      <c r="N1750" s="544"/>
      <c r="O1750" s="544"/>
      <c r="P1750" s="544"/>
      <c r="Q1750" s="544"/>
    </row>
    <row r="1751" spans="1:17" x14ac:dyDescent="0.15">
      <c r="A1751" s="544"/>
      <c r="B1751" s="544"/>
      <c r="C1751" s="544"/>
      <c r="D1751" s="544"/>
      <c r="E1751" s="544"/>
      <c r="F1751" s="544"/>
      <c r="G1751" s="544"/>
      <c r="H1751" s="544"/>
      <c r="I1751" s="544"/>
      <c r="J1751" s="544"/>
      <c r="K1751" s="544"/>
      <c r="L1751" s="544"/>
      <c r="M1751" s="544"/>
      <c r="N1751" s="544"/>
      <c r="O1751" s="544"/>
      <c r="P1751" s="544"/>
      <c r="Q1751" s="544"/>
    </row>
    <row r="1752" spans="1:17" x14ac:dyDescent="0.15">
      <c r="A1752" s="544"/>
      <c r="B1752" s="544"/>
      <c r="C1752" s="544"/>
      <c r="D1752" s="544"/>
      <c r="E1752" s="544"/>
      <c r="F1752" s="544"/>
      <c r="G1752" s="544"/>
      <c r="H1752" s="544"/>
      <c r="I1752" s="544"/>
      <c r="J1752" s="544"/>
      <c r="K1752" s="544"/>
      <c r="L1752" s="544"/>
      <c r="M1752" s="544"/>
      <c r="N1752" s="544"/>
      <c r="O1752" s="544"/>
      <c r="P1752" s="544"/>
      <c r="Q1752" s="544"/>
    </row>
    <row r="1753" spans="1:17" x14ac:dyDescent="0.15">
      <c r="A1753" s="544"/>
      <c r="B1753" s="544"/>
      <c r="C1753" s="544"/>
      <c r="D1753" s="544"/>
      <c r="E1753" s="544"/>
      <c r="F1753" s="544"/>
      <c r="G1753" s="544"/>
      <c r="H1753" s="544"/>
      <c r="I1753" s="544"/>
      <c r="J1753" s="544"/>
      <c r="K1753" s="544"/>
      <c r="L1753" s="544"/>
      <c r="M1753" s="544"/>
      <c r="N1753" s="544"/>
      <c r="O1753" s="544"/>
      <c r="P1753" s="544"/>
      <c r="Q1753" s="544"/>
    </row>
    <row r="1754" spans="1:17" x14ac:dyDescent="0.15">
      <c r="A1754" s="544"/>
      <c r="B1754" s="544"/>
      <c r="C1754" s="544"/>
      <c r="D1754" s="544"/>
      <c r="E1754" s="544"/>
      <c r="F1754" s="544"/>
      <c r="G1754" s="544"/>
      <c r="H1754" s="544"/>
      <c r="I1754" s="544"/>
      <c r="J1754" s="544"/>
      <c r="K1754" s="544"/>
      <c r="L1754" s="544"/>
      <c r="M1754" s="544"/>
      <c r="N1754" s="544"/>
      <c r="O1754" s="544"/>
      <c r="P1754" s="544"/>
      <c r="Q1754" s="544"/>
    </row>
    <row r="1755" spans="1:17" x14ac:dyDescent="0.15">
      <c r="A1755" s="544"/>
      <c r="B1755" s="544"/>
      <c r="C1755" s="544"/>
      <c r="D1755" s="544"/>
      <c r="E1755" s="544"/>
      <c r="F1755" s="544"/>
      <c r="G1755" s="544"/>
      <c r="H1755" s="544"/>
      <c r="I1755" s="544"/>
      <c r="J1755" s="544"/>
      <c r="K1755" s="544"/>
      <c r="L1755" s="544"/>
      <c r="M1755" s="544"/>
      <c r="N1755" s="544"/>
      <c r="O1755" s="544"/>
      <c r="P1755" s="544"/>
      <c r="Q1755" s="544"/>
    </row>
    <row r="1756" spans="1:17" x14ac:dyDescent="0.15">
      <c r="A1756" s="544"/>
      <c r="B1756" s="544"/>
      <c r="C1756" s="544"/>
      <c r="D1756" s="544"/>
      <c r="E1756" s="544"/>
      <c r="F1756" s="544"/>
      <c r="G1756" s="544"/>
      <c r="H1756" s="544"/>
      <c r="I1756" s="544"/>
      <c r="J1756" s="544"/>
      <c r="K1756" s="544"/>
      <c r="L1756" s="544"/>
      <c r="M1756" s="544"/>
      <c r="N1756" s="544"/>
      <c r="O1756" s="544"/>
      <c r="P1756" s="544"/>
      <c r="Q1756" s="544"/>
    </row>
    <row r="1757" spans="1:17" x14ac:dyDescent="0.15">
      <c r="A1757" s="544"/>
      <c r="B1757" s="544"/>
      <c r="C1757" s="544"/>
      <c r="D1757" s="544"/>
      <c r="E1757" s="544"/>
      <c r="F1757" s="544"/>
      <c r="G1757" s="544"/>
      <c r="H1757" s="544"/>
      <c r="I1757" s="544"/>
      <c r="J1757" s="544"/>
      <c r="K1757" s="544"/>
      <c r="L1757" s="544"/>
      <c r="M1757" s="544"/>
      <c r="N1757" s="544"/>
      <c r="O1757" s="544"/>
      <c r="P1757" s="544"/>
      <c r="Q1757" s="544"/>
    </row>
    <row r="1758" spans="1:17" x14ac:dyDescent="0.15">
      <c r="A1758" s="544"/>
      <c r="B1758" s="544"/>
      <c r="C1758" s="544"/>
      <c r="D1758" s="544"/>
      <c r="E1758" s="544"/>
      <c r="F1758" s="544"/>
      <c r="G1758" s="544"/>
      <c r="H1758" s="544"/>
      <c r="I1758" s="544"/>
      <c r="J1758" s="544"/>
      <c r="K1758" s="544"/>
      <c r="L1758" s="544"/>
      <c r="M1758" s="544"/>
      <c r="N1758" s="544"/>
      <c r="O1758" s="544"/>
      <c r="P1758" s="544"/>
      <c r="Q1758" s="544"/>
    </row>
    <row r="1759" spans="1:17" x14ac:dyDescent="0.15">
      <c r="A1759" s="544"/>
      <c r="B1759" s="544"/>
      <c r="C1759" s="544"/>
      <c r="D1759" s="544"/>
      <c r="E1759" s="544"/>
      <c r="F1759" s="544"/>
      <c r="G1759" s="544"/>
      <c r="H1759" s="544"/>
      <c r="I1759" s="544"/>
      <c r="J1759" s="544"/>
      <c r="K1759" s="544"/>
      <c r="L1759" s="544"/>
      <c r="M1759" s="544"/>
      <c r="N1759" s="544"/>
      <c r="O1759" s="544"/>
      <c r="P1759" s="544"/>
      <c r="Q1759" s="544"/>
    </row>
    <row r="1760" spans="1:17" x14ac:dyDescent="0.15">
      <c r="A1760" s="544"/>
      <c r="B1760" s="544"/>
      <c r="C1760" s="544"/>
      <c r="D1760" s="544"/>
      <c r="E1760" s="544"/>
      <c r="F1760" s="544"/>
      <c r="G1760" s="544"/>
      <c r="H1760" s="544"/>
      <c r="I1760" s="544"/>
      <c r="J1760" s="544"/>
      <c r="K1760" s="544"/>
      <c r="L1760" s="544"/>
      <c r="M1760" s="544"/>
      <c r="N1760" s="544"/>
      <c r="O1760" s="544"/>
      <c r="P1760" s="544"/>
      <c r="Q1760" s="544"/>
    </row>
    <row r="1761" spans="1:17" x14ac:dyDescent="0.15">
      <c r="A1761" s="544"/>
      <c r="B1761" s="544"/>
      <c r="C1761" s="544"/>
      <c r="D1761" s="544"/>
      <c r="E1761" s="544"/>
      <c r="F1761" s="544"/>
      <c r="G1761" s="544"/>
      <c r="H1761" s="544"/>
      <c r="I1761" s="544"/>
      <c r="J1761" s="544"/>
      <c r="K1761" s="544"/>
      <c r="L1761" s="544"/>
      <c r="M1761" s="544"/>
      <c r="N1761" s="544"/>
      <c r="O1761" s="544"/>
      <c r="P1761" s="544"/>
      <c r="Q1761" s="544"/>
    </row>
    <row r="1762" spans="1:17" x14ac:dyDescent="0.15">
      <c r="A1762" s="544"/>
      <c r="B1762" s="544"/>
      <c r="C1762" s="544"/>
      <c r="D1762" s="544"/>
      <c r="E1762" s="544"/>
      <c r="F1762" s="544"/>
      <c r="G1762" s="544"/>
      <c r="H1762" s="544"/>
      <c r="I1762" s="544"/>
      <c r="J1762" s="544"/>
      <c r="K1762" s="544"/>
      <c r="L1762" s="544"/>
      <c r="M1762" s="544"/>
      <c r="N1762" s="544"/>
      <c r="O1762" s="544"/>
      <c r="P1762" s="544"/>
      <c r="Q1762" s="544"/>
    </row>
    <row r="1763" spans="1:17" x14ac:dyDescent="0.15">
      <c r="A1763" s="544"/>
      <c r="B1763" s="544"/>
      <c r="C1763" s="544"/>
      <c r="D1763" s="544"/>
      <c r="E1763" s="544"/>
      <c r="F1763" s="544"/>
      <c r="G1763" s="544"/>
      <c r="H1763" s="544"/>
      <c r="I1763" s="544"/>
      <c r="J1763" s="544"/>
      <c r="K1763" s="544"/>
      <c r="L1763" s="544"/>
      <c r="M1763" s="544"/>
      <c r="N1763" s="544"/>
      <c r="O1763" s="544"/>
      <c r="P1763" s="544"/>
      <c r="Q1763" s="544"/>
    </row>
    <row r="1764" spans="1:17" x14ac:dyDescent="0.15">
      <c r="A1764" s="544"/>
      <c r="B1764" s="544"/>
      <c r="C1764" s="544"/>
      <c r="D1764" s="544"/>
      <c r="E1764" s="544"/>
      <c r="F1764" s="544"/>
      <c r="G1764" s="544"/>
      <c r="H1764" s="544"/>
      <c r="I1764" s="544"/>
      <c r="J1764" s="544"/>
      <c r="K1764" s="544"/>
      <c r="L1764" s="544"/>
      <c r="M1764" s="544"/>
      <c r="N1764" s="544"/>
      <c r="O1764" s="544"/>
      <c r="P1764" s="544"/>
      <c r="Q1764" s="544"/>
    </row>
    <row r="1765" spans="1:17" x14ac:dyDescent="0.15">
      <c r="A1765" s="544"/>
      <c r="B1765" s="544"/>
      <c r="C1765" s="544"/>
      <c r="D1765" s="544"/>
      <c r="E1765" s="544"/>
      <c r="F1765" s="544"/>
      <c r="G1765" s="544"/>
      <c r="H1765" s="544"/>
      <c r="I1765" s="544"/>
      <c r="J1765" s="544"/>
      <c r="K1765" s="544"/>
      <c r="L1765" s="544"/>
      <c r="M1765" s="544"/>
      <c r="N1765" s="544"/>
      <c r="O1765" s="544"/>
      <c r="P1765" s="544"/>
      <c r="Q1765" s="544"/>
    </row>
    <row r="1766" spans="1:17" x14ac:dyDescent="0.15">
      <c r="A1766" s="544"/>
      <c r="B1766" s="544"/>
      <c r="C1766" s="544"/>
      <c r="D1766" s="544"/>
      <c r="E1766" s="544"/>
      <c r="F1766" s="544"/>
      <c r="G1766" s="544"/>
      <c r="H1766" s="544"/>
      <c r="I1766" s="544"/>
      <c r="J1766" s="544"/>
      <c r="K1766" s="544"/>
      <c r="L1766" s="544"/>
      <c r="M1766" s="544"/>
      <c r="N1766" s="544"/>
      <c r="O1766" s="544"/>
      <c r="P1766" s="544"/>
      <c r="Q1766" s="544"/>
    </row>
    <row r="1767" spans="1:17" x14ac:dyDescent="0.15">
      <c r="A1767" s="544"/>
      <c r="B1767" s="544"/>
      <c r="C1767" s="544"/>
      <c r="D1767" s="544"/>
      <c r="E1767" s="544"/>
      <c r="F1767" s="544"/>
      <c r="G1767" s="544"/>
      <c r="H1767" s="544"/>
      <c r="I1767" s="544"/>
      <c r="J1767" s="544"/>
      <c r="K1767" s="544"/>
      <c r="L1767" s="544"/>
      <c r="M1767" s="544"/>
      <c r="N1767" s="544"/>
      <c r="O1767" s="544"/>
      <c r="P1767" s="544"/>
      <c r="Q1767" s="544"/>
    </row>
    <row r="1768" spans="1:17" x14ac:dyDescent="0.15">
      <c r="A1768" s="544"/>
      <c r="B1768" s="544"/>
      <c r="C1768" s="544"/>
      <c r="D1768" s="544"/>
      <c r="E1768" s="544"/>
      <c r="F1768" s="544"/>
      <c r="G1768" s="544"/>
      <c r="H1768" s="544"/>
      <c r="I1768" s="544"/>
      <c r="J1768" s="544"/>
      <c r="K1768" s="544"/>
      <c r="L1768" s="544"/>
      <c r="M1768" s="544"/>
      <c r="N1768" s="544"/>
      <c r="O1768" s="544"/>
      <c r="P1768" s="544"/>
      <c r="Q1768" s="544"/>
    </row>
    <row r="1769" spans="1:17" x14ac:dyDescent="0.15">
      <c r="A1769" s="544"/>
      <c r="B1769" s="544"/>
      <c r="C1769" s="544"/>
      <c r="D1769" s="544"/>
      <c r="E1769" s="544"/>
      <c r="F1769" s="544"/>
      <c r="G1769" s="544"/>
      <c r="H1769" s="544"/>
      <c r="I1769" s="544"/>
      <c r="J1769" s="544"/>
      <c r="K1769" s="544"/>
      <c r="L1769" s="544"/>
      <c r="M1769" s="544"/>
      <c r="N1769" s="544"/>
      <c r="O1769" s="544"/>
      <c r="P1769" s="544"/>
      <c r="Q1769" s="544"/>
    </row>
    <row r="1770" spans="1:17" x14ac:dyDescent="0.15">
      <c r="A1770" s="544"/>
      <c r="B1770" s="544"/>
      <c r="C1770" s="544"/>
      <c r="D1770" s="544"/>
      <c r="E1770" s="544"/>
      <c r="F1770" s="544"/>
      <c r="G1770" s="544"/>
      <c r="H1770" s="544"/>
      <c r="I1770" s="544"/>
      <c r="J1770" s="544"/>
      <c r="K1770" s="544"/>
      <c r="L1770" s="544"/>
      <c r="M1770" s="544"/>
      <c r="N1770" s="544"/>
      <c r="O1770" s="544"/>
      <c r="P1770" s="544"/>
      <c r="Q1770" s="544"/>
    </row>
    <row r="1771" spans="1:17" x14ac:dyDescent="0.15">
      <c r="A1771" s="544"/>
      <c r="B1771" s="544"/>
      <c r="C1771" s="544"/>
      <c r="D1771" s="544"/>
      <c r="E1771" s="544"/>
      <c r="F1771" s="544"/>
      <c r="G1771" s="544"/>
      <c r="H1771" s="544"/>
      <c r="I1771" s="544"/>
      <c r="J1771" s="544"/>
      <c r="K1771" s="544"/>
      <c r="L1771" s="544"/>
      <c r="M1771" s="544"/>
      <c r="N1771" s="544"/>
      <c r="O1771" s="544"/>
      <c r="P1771" s="544"/>
      <c r="Q1771" s="544"/>
    </row>
    <row r="1772" spans="1:17" x14ac:dyDescent="0.15">
      <c r="A1772" s="544"/>
      <c r="B1772" s="544"/>
      <c r="C1772" s="544"/>
      <c r="D1772" s="544"/>
      <c r="E1772" s="544"/>
      <c r="F1772" s="544"/>
      <c r="G1772" s="544"/>
      <c r="H1772" s="544"/>
      <c r="I1772" s="544"/>
      <c r="J1772" s="544"/>
      <c r="K1772" s="544"/>
      <c r="L1772" s="544"/>
      <c r="M1772" s="544"/>
      <c r="N1772" s="544"/>
      <c r="O1772" s="544"/>
      <c r="P1772" s="544"/>
      <c r="Q1772" s="544"/>
    </row>
    <row r="1773" spans="1:17" x14ac:dyDescent="0.15">
      <c r="A1773" s="544"/>
      <c r="B1773" s="544"/>
      <c r="C1773" s="544"/>
      <c r="D1773" s="544"/>
      <c r="E1773" s="544"/>
      <c r="F1773" s="544"/>
      <c r="G1773" s="544"/>
      <c r="H1773" s="544"/>
      <c r="I1773" s="544"/>
      <c r="J1773" s="544"/>
      <c r="K1773" s="544"/>
      <c r="L1773" s="544"/>
      <c r="M1773" s="544"/>
      <c r="N1773" s="544"/>
      <c r="O1773" s="544"/>
      <c r="P1773" s="544"/>
      <c r="Q1773" s="544"/>
    </row>
    <row r="1774" spans="1:17" x14ac:dyDescent="0.15">
      <c r="A1774" s="544"/>
      <c r="B1774" s="544"/>
      <c r="C1774" s="544"/>
      <c r="D1774" s="544"/>
      <c r="E1774" s="544"/>
      <c r="F1774" s="544"/>
      <c r="G1774" s="544"/>
      <c r="H1774" s="544"/>
      <c r="I1774" s="544"/>
      <c r="J1774" s="544"/>
      <c r="K1774" s="544"/>
      <c r="L1774" s="544"/>
      <c r="M1774" s="544"/>
      <c r="N1774" s="544"/>
      <c r="O1774" s="544"/>
      <c r="P1774" s="544"/>
      <c r="Q1774" s="544"/>
    </row>
    <row r="1775" spans="1:17" x14ac:dyDescent="0.15">
      <c r="A1775" s="544"/>
      <c r="B1775" s="544"/>
      <c r="C1775" s="544"/>
      <c r="D1775" s="544"/>
      <c r="E1775" s="544"/>
      <c r="F1775" s="544"/>
      <c r="G1775" s="544"/>
      <c r="H1775" s="544"/>
      <c r="I1775" s="544"/>
      <c r="J1775" s="544"/>
      <c r="K1775" s="544"/>
      <c r="L1775" s="544"/>
      <c r="M1775" s="544"/>
      <c r="N1775" s="544"/>
      <c r="O1775" s="544"/>
      <c r="P1775" s="544"/>
      <c r="Q1775" s="544"/>
    </row>
    <row r="1776" spans="1:17" x14ac:dyDescent="0.15">
      <c r="A1776" s="544"/>
      <c r="B1776" s="544"/>
      <c r="C1776" s="544"/>
      <c r="D1776" s="544"/>
      <c r="E1776" s="544"/>
      <c r="F1776" s="544"/>
      <c r="G1776" s="544"/>
      <c r="H1776" s="544"/>
      <c r="I1776" s="544"/>
      <c r="J1776" s="544"/>
      <c r="K1776" s="544"/>
      <c r="L1776" s="544"/>
      <c r="M1776" s="544"/>
      <c r="N1776" s="544"/>
      <c r="O1776" s="544"/>
      <c r="P1776" s="544"/>
      <c r="Q1776" s="544"/>
    </row>
    <row r="1777" spans="1:17" x14ac:dyDescent="0.15">
      <c r="A1777" s="544"/>
      <c r="B1777" s="544"/>
      <c r="C1777" s="544"/>
      <c r="D1777" s="544"/>
      <c r="E1777" s="544"/>
      <c r="F1777" s="544"/>
      <c r="G1777" s="544"/>
      <c r="H1777" s="544"/>
      <c r="I1777" s="544"/>
      <c r="J1777" s="544"/>
      <c r="K1777" s="544"/>
      <c r="L1777" s="544"/>
      <c r="M1777" s="544"/>
      <c r="N1777" s="544"/>
      <c r="O1777" s="544"/>
      <c r="P1777" s="544"/>
      <c r="Q1777" s="544"/>
    </row>
    <row r="1778" spans="1:17" x14ac:dyDescent="0.15">
      <c r="A1778" s="544"/>
      <c r="B1778" s="544"/>
      <c r="C1778" s="544"/>
      <c r="D1778" s="544"/>
      <c r="E1778" s="544"/>
      <c r="F1778" s="544"/>
      <c r="G1778" s="544"/>
      <c r="H1778" s="544"/>
      <c r="I1778" s="544"/>
      <c r="J1778" s="544"/>
      <c r="K1778" s="544"/>
      <c r="L1778" s="544"/>
      <c r="M1778" s="544"/>
      <c r="N1778" s="544"/>
      <c r="O1778" s="544"/>
      <c r="P1778" s="544"/>
      <c r="Q1778" s="544"/>
    </row>
    <row r="1779" spans="1:17" x14ac:dyDescent="0.15">
      <c r="A1779" s="544"/>
      <c r="B1779" s="544"/>
      <c r="C1779" s="544"/>
      <c r="D1779" s="544"/>
      <c r="E1779" s="544"/>
      <c r="F1779" s="544"/>
      <c r="G1779" s="544"/>
      <c r="H1779" s="544"/>
      <c r="I1779" s="544"/>
      <c r="J1779" s="544"/>
      <c r="K1779" s="544"/>
      <c r="L1779" s="544"/>
      <c r="M1779" s="544"/>
      <c r="N1779" s="544"/>
      <c r="O1779" s="544"/>
      <c r="P1779" s="544"/>
      <c r="Q1779" s="544"/>
    </row>
    <row r="1780" spans="1:17" x14ac:dyDescent="0.15">
      <c r="A1780" s="544"/>
      <c r="B1780" s="544"/>
      <c r="C1780" s="544"/>
      <c r="D1780" s="544"/>
      <c r="E1780" s="544"/>
      <c r="F1780" s="544"/>
      <c r="G1780" s="544"/>
      <c r="H1780" s="544"/>
      <c r="I1780" s="544"/>
      <c r="J1780" s="544"/>
      <c r="K1780" s="544"/>
      <c r="L1780" s="544"/>
      <c r="M1780" s="544"/>
      <c r="N1780" s="544"/>
      <c r="O1780" s="544"/>
      <c r="P1780" s="544"/>
      <c r="Q1780" s="544"/>
    </row>
    <row r="1781" spans="1:17" x14ac:dyDescent="0.15">
      <c r="A1781" s="544"/>
      <c r="B1781" s="544"/>
      <c r="C1781" s="544"/>
      <c r="D1781" s="544"/>
      <c r="E1781" s="544"/>
      <c r="F1781" s="544"/>
      <c r="G1781" s="544"/>
      <c r="H1781" s="544"/>
      <c r="I1781" s="544"/>
      <c r="J1781" s="544"/>
      <c r="K1781" s="544"/>
      <c r="L1781" s="544"/>
      <c r="M1781" s="544"/>
      <c r="N1781" s="544"/>
      <c r="O1781" s="544"/>
      <c r="P1781" s="544"/>
      <c r="Q1781" s="544"/>
    </row>
    <row r="1782" spans="1:17" x14ac:dyDescent="0.15">
      <c r="A1782" s="544"/>
      <c r="B1782" s="544"/>
      <c r="C1782" s="544"/>
      <c r="D1782" s="544"/>
      <c r="E1782" s="544"/>
      <c r="F1782" s="544"/>
      <c r="G1782" s="544"/>
      <c r="H1782" s="544"/>
      <c r="I1782" s="544"/>
      <c r="J1782" s="544"/>
      <c r="K1782" s="544"/>
      <c r="L1782" s="544"/>
      <c r="M1782" s="544"/>
      <c r="N1782" s="544"/>
      <c r="O1782" s="544"/>
      <c r="P1782" s="544"/>
      <c r="Q1782" s="544"/>
    </row>
    <row r="1783" spans="1:17" x14ac:dyDescent="0.15">
      <c r="A1783" s="544"/>
      <c r="B1783" s="544"/>
      <c r="C1783" s="544"/>
      <c r="D1783" s="544"/>
      <c r="E1783" s="544"/>
      <c r="F1783" s="544"/>
      <c r="G1783" s="544"/>
      <c r="H1783" s="544"/>
      <c r="I1783" s="544"/>
      <c r="J1783" s="544"/>
      <c r="K1783" s="544"/>
      <c r="L1783" s="544"/>
      <c r="M1783" s="544"/>
      <c r="N1783" s="544"/>
      <c r="O1783" s="544"/>
      <c r="P1783" s="544"/>
      <c r="Q1783" s="544"/>
    </row>
    <row r="1784" spans="1:17" x14ac:dyDescent="0.15">
      <c r="A1784" s="544"/>
      <c r="B1784" s="544"/>
      <c r="C1784" s="544"/>
      <c r="D1784" s="544"/>
      <c r="E1784" s="544"/>
      <c r="F1784" s="544"/>
      <c r="G1784" s="544"/>
      <c r="H1784" s="544"/>
      <c r="I1784" s="544"/>
      <c r="J1784" s="544"/>
      <c r="K1784" s="544"/>
      <c r="L1784" s="544"/>
      <c r="M1784" s="544"/>
      <c r="N1784" s="544"/>
      <c r="O1784" s="544"/>
      <c r="P1784" s="544"/>
      <c r="Q1784" s="544"/>
    </row>
    <row r="1785" spans="1:17" x14ac:dyDescent="0.15">
      <c r="A1785" s="544"/>
      <c r="B1785" s="544"/>
      <c r="C1785" s="544"/>
      <c r="D1785" s="544"/>
      <c r="E1785" s="544"/>
      <c r="F1785" s="544"/>
      <c r="G1785" s="544"/>
      <c r="H1785" s="544"/>
      <c r="I1785" s="544"/>
      <c r="J1785" s="544"/>
      <c r="K1785" s="544"/>
      <c r="L1785" s="544"/>
      <c r="M1785" s="544"/>
      <c r="N1785" s="544"/>
      <c r="O1785" s="544"/>
      <c r="P1785" s="544"/>
      <c r="Q1785" s="544"/>
    </row>
    <row r="1786" spans="1:17" x14ac:dyDescent="0.15">
      <c r="A1786" s="544"/>
      <c r="B1786" s="544"/>
      <c r="C1786" s="544"/>
      <c r="D1786" s="544"/>
      <c r="E1786" s="544"/>
      <c r="F1786" s="544"/>
      <c r="G1786" s="544"/>
      <c r="H1786" s="544"/>
      <c r="I1786" s="544"/>
      <c r="J1786" s="544"/>
      <c r="K1786" s="544"/>
      <c r="L1786" s="544"/>
      <c r="M1786" s="544"/>
      <c r="N1786" s="544"/>
      <c r="O1786" s="544"/>
      <c r="P1786" s="544"/>
      <c r="Q1786" s="544"/>
    </row>
    <row r="1787" spans="1:17" x14ac:dyDescent="0.15">
      <c r="A1787" s="544"/>
      <c r="B1787" s="544"/>
      <c r="C1787" s="544"/>
      <c r="D1787" s="544"/>
      <c r="E1787" s="544"/>
      <c r="F1787" s="544"/>
      <c r="G1787" s="544"/>
      <c r="H1787" s="544"/>
      <c r="I1787" s="544"/>
      <c r="J1787" s="544"/>
      <c r="K1787" s="544"/>
      <c r="L1787" s="544"/>
      <c r="M1787" s="544"/>
      <c r="N1787" s="544"/>
      <c r="O1787" s="544"/>
      <c r="P1787" s="544"/>
      <c r="Q1787" s="544"/>
    </row>
    <row r="1788" spans="1:17" x14ac:dyDescent="0.15">
      <c r="A1788" s="544"/>
      <c r="B1788" s="544"/>
      <c r="C1788" s="544"/>
      <c r="D1788" s="544"/>
      <c r="E1788" s="544"/>
      <c r="F1788" s="544"/>
      <c r="G1788" s="544"/>
      <c r="H1788" s="544"/>
      <c r="I1788" s="544"/>
      <c r="J1788" s="544"/>
      <c r="K1788" s="544"/>
      <c r="L1788" s="544"/>
      <c r="M1788" s="544"/>
      <c r="N1788" s="544"/>
      <c r="O1788" s="544"/>
      <c r="P1788" s="544"/>
      <c r="Q1788" s="544"/>
    </row>
    <row r="1789" spans="1:17" x14ac:dyDescent="0.15">
      <c r="A1789" s="544"/>
      <c r="B1789" s="544"/>
      <c r="C1789" s="544"/>
      <c r="D1789" s="544"/>
      <c r="E1789" s="544"/>
      <c r="F1789" s="544"/>
      <c r="G1789" s="544"/>
      <c r="H1789" s="544"/>
      <c r="I1789" s="544"/>
      <c r="J1789" s="544"/>
      <c r="K1789" s="544"/>
      <c r="L1789" s="544"/>
      <c r="M1789" s="544"/>
      <c r="N1789" s="544"/>
      <c r="O1789" s="544"/>
      <c r="P1789" s="544"/>
      <c r="Q1789" s="544"/>
    </row>
    <row r="1790" spans="1:17" x14ac:dyDescent="0.15">
      <c r="A1790" s="544"/>
      <c r="B1790" s="544"/>
      <c r="C1790" s="544"/>
      <c r="D1790" s="544"/>
      <c r="E1790" s="544"/>
      <c r="F1790" s="544"/>
      <c r="G1790" s="544"/>
      <c r="H1790" s="544"/>
      <c r="I1790" s="544"/>
      <c r="J1790" s="544"/>
      <c r="K1790" s="544"/>
      <c r="L1790" s="544"/>
      <c r="M1790" s="544"/>
      <c r="N1790" s="544"/>
      <c r="O1790" s="544"/>
      <c r="P1790" s="544"/>
      <c r="Q1790" s="544"/>
    </row>
    <row r="1791" spans="1:17" x14ac:dyDescent="0.15">
      <c r="A1791" s="544"/>
      <c r="B1791" s="544"/>
      <c r="C1791" s="544"/>
      <c r="D1791" s="544"/>
      <c r="E1791" s="544"/>
      <c r="F1791" s="544"/>
      <c r="G1791" s="544"/>
      <c r="H1791" s="544"/>
      <c r="I1791" s="544"/>
      <c r="J1791" s="544"/>
      <c r="K1791" s="544"/>
      <c r="L1791" s="544"/>
      <c r="M1791" s="544"/>
      <c r="N1791" s="544"/>
      <c r="O1791" s="544"/>
      <c r="P1791" s="544"/>
      <c r="Q1791" s="544"/>
    </row>
    <row r="1792" spans="1:17" x14ac:dyDescent="0.15">
      <c r="A1792" s="544"/>
      <c r="B1792" s="544"/>
      <c r="C1792" s="544"/>
      <c r="D1792" s="544"/>
      <c r="E1792" s="544"/>
      <c r="F1792" s="544"/>
      <c r="G1792" s="544"/>
      <c r="H1792" s="544"/>
      <c r="I1792" s="544"/>
      <c r="J1792" s="544"/>
      <c r="K1792" s="544"/>
      <c r="L1792" s="544"/>
      <c r="M1792" s="544"/>
      <c r="N1792" s="544"/>
      <c r="O1792" s="544"/>
      <c r="P1792" s="544"/>
      <c r="Q1792" s="544"/>
    </row>
    <row r="1793" spans="1:17" x14ac:dyDescent="0.15">
      <c r="A1793" s="544"/>
      <c r="B1793" s="544"/>
      <c r="C1793" s="544"/>
      <c r="D1793" s="544"/>
      <c r="E1793" s="544"/>
      <c r="F1793" s="544"/>
      <c r="G1793" s="544"/>
      <c r="H1793" s="544"/>
      <c r="I1793" s="544"/>
      <c r="J1793" s="544"/>
      <c r="K1793" s="544"/>
      <c r="L1793" s="544"/>
      <c r="M1793" s="544"/>
      <c r="N1793" s="544"/>
      <c r="O1793" s="544"/>
      <c r="P1793" s="544"/>
      <c r="Q1793" s="544"/>
    </row>
    <row r="1794" spans="1:17" x14ac:dyDescent="0.15">
      <c r="A1794" s="544"/>
      <c r="B1794" s="544"/>
      <c r="C1794" s="544"/>
      <c r="D1794" s="544"/>
      <c r="E1794" s="544"/>
      <c r="F1794" s="544"/>
      <c r="G1794" s="544"/>
      <c r="H1794" s="544"/>
      <c r="I1794" s="544"/>
      <c r="J1794" s="544"/>
      <c r="K1794" s="544"/>
      <c r="L1794" s="544"/>
      <c r="M1794" s="544"/>
      <c r="N1794" s="544"/>
      <c r="O1794" s="544"/>
      <c r="P1794" s="544"/>
      <c r="Q1794" s="544"/>
    </row>
    <row r="1795" spans="1:17" x14ac:dyDescent="0.15">
      <c r="A1795" s="544"/>
      <c r="B1795" s="544"/>
      <c r="C1795" s="544"/>
      <c r="D1795" s="544"/>
      <c r="E1795" s="544"/>
      <c r="F1795" s="544"/>
      <c r="G1795" s="544"/>
      <c r="H1795" s="544"/>
      <c r="I1795" s="544"/>
      <c r="J1795" s="544"/>
      <c r="K1795" s="544"/>
      <c r="L1795" s="544"/>
      <c r="M1795" s="544"/>
      <c r="N1795" s="544"/>
      <c r="O1795" s="544"/>
      <c r="P1795" s="544"/>
      <c r="Q1795" s="544"/>
    </row>
    <row r="1796" spans="1:17" x14ac:dyDescent="0.15">
      <c r="A1796" s="544"/>
      <c r="B1796" s="544"/>
      <c r="C1796" s="544"/>
      <c r="D1796" s="544"/>
      <c r="E1796" s="544"/>
      <c r="F1796" s="544"/>
      <c r="G1796" s="544"/>
      <c r="H1796" s="544"/>
      <c r="I1796" s="544"/>
      <c r="J1796" s="544"/>
      <c r="K1796" s="544"/>
      <c r="L1796" s="544"/>
      <c r="M1796" s="544"/>
      <c r="N1796" s="544"/>
      <c r="O1796" s="544"/>
      <c r="P1796" s="544"/>
      <c r="Q1796" s="544"/>
    </row>
    <row r="1797" spans="1:17" x14ac:dyDescent="0.15">
      <c r="A1797" s="544"/>
      <c r="B1797" s="544"/>
      <c r="C1797" s="544"/>
      <c r="D1797" s="544"/>
      <c r="E1797" s="544"/>
      <c r="F1797" s="544"/>
      <c r="G1797" s="544"/>
      <c r="H1797" s="544"/>
      <c r="I1797" s="544"/>
      <c r="J1797" s="544"/>
      <c r="K1797" s="544"/>
      <c r="L1797" s="544"/>
      <c r="M1797" s="544"/>
      <c r="N1797" s="544"/>
      <c r="O1797" s="544"/>
      <c r="P1797" s="544"/>
      <c r="Q1797" s="544"/>
    </row>
    <row r="1798" spans="1:17" x14ac:dyDescent="0.15">
      <c r="A1798" s="544"/>
      <c r="B1798" s="544"/>
      <c r="C1798" s="544"/>
      <c r="D1798" s="544"/>
      <c r="E1798" s="544"/>
      <c r="F1798" s="544"/>
      <c r="G1798" s="544"/>
      <c r="H1798" s="544"/>
      <c r="I1798" s="544"/>
      <c r="J1798" s="544"/>
      <c r="K1798" s="544"/>
      <c r="L1798" s="544"/>
      <c r="M1798" s="544"/>
      <c r="N1798" s="544"/>
      <c r="O1798" s="544"/>
      <c r="P1798" s="544"/>
      <c r="Q1798" s="544"/>
    </row>
    <row r="1799" spans="1:17" x14ac:dyDescent="0.15">
      <c r="A1799" s="544"/>
      <c r="B1799" s="544"/>
      <c r="C1799" s="544"/>
      <c r="D1799" s="544"/>
      <c r="E1799" s="544"/>
      <c r="F1799" s="544"/>
      <c r="G1799" s="544"/>
      <c r="H1799" s="544"/>
      <c r="I1799" s="544"/>
      <c r="J1799" s="544"/>
      <c r="K1799" s="544"/>
      <c r="L1799" s="544"/>
      <c r="M1799" s="544"/>
      <c r="N1799" s="544"/>
      <c r="O1799" s="544"/>
      <c r="P1799" s="544"/>
      <c r="Q1799" s="544"/>
    </row>
    <row r="1800" spans="1:17" x14ac:dyDescent="0.15">
      <c r="A1800" s="544"/>
      <c r="B1800" s="544"/>
      <c r="C1800" s="544"/>
      <c r="D1800" s="544"/>
      <c r="E1800" s="544"/>
      <c r="F1800" s="544"/>
      <c r="G1800" s="544"/>
      <c r="H1800" s="544"/>
      <c r="I1800" s="544"/>
      <c r="J1800" s="544"/>
      <c r="K1800" s="544"/>
      <c r="L1800" s="544"/>
      <c r="M1800" s="544"/>
      <c r="N1800" s="544"/>
      <c r="O1800" s="544"/>
      <c r="P1800" s="544"/>
      <c r="Q1800" s="544"/>
    </row>
    <row r="1801" spans="1:17" x14ac:dyDescent="0.15">
      <c r="A1801" s="544"/>
      <c r="B1801" s="544"/>
      <c r="C1801" s="544"/>
      <c r="D1801" s="544"/>
      <c r="E1801" s="544"/>
      <c r="F1801" s="544"/>
      <c r="G1801" s="544"/>
      <c r="H1801" s="544"/>
      <c r="I1801" s="544"/>
      <c r="J1801" s="544"/>
      <c r="K1801" s="544"/>
      <c r="L1801" s="544"/>
      <c r="M1801" s="544"/>
      <c r="N1801" s="544"/>
      <c r="O1801" s="544"/>
      <c r="P1801" s="544"/>
      <c r="Q1801" s="544"/>
    </row>
    <row r="1802" spans="1:17" x14ac:dyDescent="0.15">
      <c r="A1802" s="544"/>
      <c r="B1802" s="544"/>
      <c r="C1802" s="544"/>
      <c r="D1802" s="544"/>
      <c r="E1802" s="544"/>
      <c r="F1802" s="544"/>
      <c r="G1802" s="544"/>
      <c r="H1802" s="544"/>
      <c r="I1802" s="544"/>
      <c r="J1802" s="544"/>
      <c r="K1802" s="544"/>
      <c r="L1802" s="544"/>
      <c r="M1802" s="544"/>
      <c r="N1802" s="544"/>
      <c r="O1802" s="544"/>
      <c r="P1802" s="544"/>
      <c r="Q1802" s="544"/>
    </row>
    <row r="1803" spans="1:17" x14ac:dyDescent="0.15">
      <c r="A1803" s="544"/>
      <c r="B1803" s="544"/>
      <c r="C1803" s="544"/>
      <c r="D1803" s="544"/>
      <c r="E1803" s="544"/>
      <c r="F1803" s="544"/>
      <c r="G1803" s="544"/>
      <c r="H1803" s="544"/>
      <c r="I1803" s="544"/>
      <c r="J1803" s="544"/>
      <c r="K1803" s="544"/>
      <c r="L1803" s="544"/>
      <c r="M1803" s="544"/>
      <c r="N1803" s="544"/>
      <c r="O1803" s="544"/>
      <c r="P1803" s="544"/>
      <c r="Q1803" s="544"/>
    </row>
    <row r="1804" spans="1:17" x14ac:dyDescent="0.15">
      <c r="A1804" s="544"/>
      <c r="B1804" s="544"/>
      <c r="C1804" s="544"/>
      <c r="D1804" s="544"/>
      <c r="E1804" s="544"/>
      <c r="F1804" s="544"/>
      <c r="G1804" s="544"/>
      <c r="H1804" s="544"/>
      <c r="I1804" s="544"/>
      <c r="J1804" s="544"/>
      <c r="K1804" s="544"/>
      <c r="L1804" s="544"/>
      <c r="M1804" s="544"/>
      <c r="N1804" s="544"/>
      <c r="O1804" s="544"/>
      <c r="P1804" s="544"/>
      <c r="Q1804" s="544"/>
    </row>
    <row r="1805" spans="1:17" x14ac:dyDescent="0.15">
      <c r="A1805" s="544"/>
      <c r="B1805" s="544"/>
      <c r="C1805" s="544"/>
      <c r="D1805" s="544"/>
      <c r="E1805" s="544"/>
      <c r="F1805" s="544"/>
      <c r="G1805" s="544"/>
      <c r="H1805" s="544"/>
      <c r="I1805" s="544"/>
      <c r="J1805" s="544"/>
      <c r="K1805" s="544"/>
      <c r="L1805" s="544"/>
      <c r="M1805" s="544"/>
      <c r="N1805" s="544"/>
      <c r="O1805" s="544"/>
      <c r="P1805" s="544"/>
      <c r="Q1805" s="544"/>
    </row>
    <row r="1806" spans="1:17" x14ac:dyDescent="0.15">
      <c r="A1806" s="544"/>
      <c r="B1806" s="544"/>
      <c r="C1806" s="544"/>
      <c r="D1806" s="544"/>
      <c r="E1806" s="544"/>
      <c r="F1806" s="544"/>
      <c r="G1806" s="544"/>
      <c r="H1806" s="544"/>
      <c r="I1806" s="544"/>
      <c r="J1806" s="544"/>
      <c r="K1806" s="544"/>
      <c r="L1806" s="544"/>
      <c r="M1806" s="544"/>
      <c r="N1806" s="544"/>
      <c r="O1806" s="544"/>
      <c r="P1806" s="544"/>
      <c r="Q1806" s="544"/>
    </row>
    <row r="1807" spans="1:17" x14ac:dyDescent="0.15">
      <c r="A1807" s="544"/>
      <c r="B1807" s="544"/>
      <c r="C1807" s="544"/>
      <c r="D1807" s="544"/>
      <c r="E1807" s="544"/>
      <c r="F1807" s="544"/>
      <c r="G1807" s="544"/>
      <c r="H1807" s="544"/>
      <c r="I1807" s="544"/>
      <c r="J1807" s="544"/>
      <c r="K1807" s="544"/>
      <c r="L1807" s="544"/>
      <c r="M1807" s="544"/>
      <c r="N1807" s="544"/>
      <c r="O1807" s="544"/>
      <c r="P1807" s="544"/>
      <c r="Q1807" s="544"/>
    </row>
    <row r="1808" spans="1:17" x14ac:dyDescent="0.15">
      <c r="A1808" s="544"/>
      <c r="B1808" s="544"/>
      <c r="C1808" s="544"/>
      <c r="D1808" s="544"/>
      <c r="E1808" s="544"/>
      <c r="F1808" s="544"/>
      <c r="G1808" s="544"/>
      <c r="H1808" s="544"/>
      <c r="I1808" s="544"/>
      <c r="J1808" s="544"/>
      <c r="K1808" s="544"/>
      <c r="L1808" s="544"/>
      <c r="M1808" s="544"/>
      <c r="N1808" s="544"/>
      <c r="O1808" s="544"/>
      <c r="P1808" s="544"/>
      <c r="Q1808" s="544"/>
    </row>
    <row r="1809" spans="1:17" x14ac:dyDescent="0.15">
      <c r="A1809" s="544"/>
      <c r="B1809" s="544"/>
      <c r="C1809" s="544"/>
      <c r="D1809" s="544"/>
      <c r="E1809" s="544"/>
      <c r="F1809" s="544"/>
      <c r="G1809" s="544"/>
      <c r="H1809" s="544"/>
      <c r="I1809" s="544"/>
      <c r="J1809" s="544"/>
      <c r="K1809" s="544"/>
      <c r="L1809" s="544"/>
      <c r="M1809" s="544"/>
      <c r="N1809" s="544"/>
      <c r="O1809" s="544"/>
      <c r="P1809" s="544"/>
      <c r="Q1809" s="544"/>
    </row>
    <row r="1810" spans="1:17" x14ac:dyDescent="0.15">
      <c r="A1810" s="544"/>
      <c r="B1810" s="544"/>
      <c r="C1810" s="544"/>
      <c r="D1810" s="544"/>
      <c r="E1810" s="544"/>
      <c r="F1810" s="544"/>
      <c r="G1810" s="544"/>
      <c r="H1810" s="544"/>
      <c r="I1810" s="544"/>
      <c r="J1810" s="544"/>
      <c r="K1810" s="544"/>
      <c r="L1810" s="544"/>
      <c r="M1810" s="544"/>
      <c r="N1810" s="544"/>
      <c r="O1810" s="544"/>
      <c r="P1810" s="544"/>
      <c r="Q1810" s="544"/>
    </row>
    <row r="1811" spans="1:17" x14ac:dyDescent="0.15">
      <c r="A1811" s="544"/>
      <c r="B1811" s="544"/>
      <c r="C1811" s="544"/>
      <c r="D1811" s="544"/>
      <c r="E1811" s="544"/>
      <c r="F1811" s="544"/>
      <c r="G1811" s="544"/>
      <c r="H1811" s="544"/>
      <c r="I1811" s="544"/>
      <c r="J1811" s="544"/>
      <c r="K1811" s="544"/>
      <c r="L1811" s="544"/>
      <c r="M1811" s="544"/>
      <c r="N1811" s="544"/>
      <c r="O1811" s="544"/>
      <c r="P1811" s="544"/>
      <c r="Q1811" s="544"/>
    </row>
    <row r="1812" spans="1:17" x14ac:dyDescent="0.15">
      <c r="A1812" s="544"/>
      <c r="B1812" s="544"/>
      <c r="C1812" s="544"/>
      <c r="D1812" s="544"/>
      <c r="E1812" s="544"/>
      <c r="F1812" s="544"/>
      <c r="G1812" s="544"/>
      <c r="H1812" s="544"/>
      <c r="I1812" s="544"/>
      <c r="J1812" s="544"/>
      <c r="K1812" s="544"/>
      <c r="L1812" s="544"/>
      <c r="M1812" s="544"/>
      <c r="N1812" s="544"/>
      <c r="O1812" s="544"/>
      <c r="P1812" s="544"/>
      <c r="Q1812" s="544"/>
    </row>
    <row r="1813" spans="1:17" x14ac:dyDescent="0.15">
      <c r="A1813" s="544"/>
      <c r="B1813" s="544"/>
      <c r="C1813" s="544"/>
      <c r="D1813" s="544"/>
      <c r="E1813" s="544"/>
      <c r="F1813" s="544"/>
      <c r="G1813" s="544"/>
      <c r="H1813" s="544"/>
      <c r="I1813" s="544"/>
      <c r="J1813" s="544"/>
      <c r="K1813" s="544"/>
      <c r="L1813" s="544"/>
      <c r="M1813" s="544"/>
      <c r="N1813" s="544"/>
      <c r="O1813" s="544"/>
      <c r="P1813" s="544"/>
      <c r="Q1813" s="544"/>
    </row>
    <row r="1814" spans="1:17" x14ac:dyDescent="0.15">
      <c r="A1814" s="544"/>
      <c r="B1814" s="544"/>
      <c r="C1814" s="544"/>
      <c r="D1814" s="544"/>
      <c r="E1814" s="544"/>
      <c r="F1814" s="544"/>
      <c r="G1814" s="544"/>
      <c r="H1814" s="544"/>
      <c r="I1814" s="544"/>
      <c r="J1814" s="544"/>
      <c r="K1814" s="544"/>
      <c r="L1814" s="544"/>
      <c r="M1814" s="544"/>
      <c r="N1814" s="544"/>
      <c r="O1814" s="544"/>
      <c r="P1814" s="544"/>
      <c r="Q1814" s="544"/>
    </row>
    <row r="1815" spans="1:17" x14ac:dyDescent="0.15">
      <c r="A1815" s="544"/>
      <c r="B1815" s="544"/>
      <c r="C1815" s="544"/>
      <c r="D1815" s="544"/>
      <c r="E1815" s="544"/>
      <c r="F1815" s="544"/>
      <c r="G1815" s="544"/>
      <c r="H1815" s="544"/>
      <c r="I1815" s="544"/>
      <c r="J1815" s="544"/>
      <c r="K1815" s="544"/>
      <c r="L1815" s="544"/>
      <c r="M1815" s="544"/>
      <c r="N1815" s="544"/>
      <c r="O1815" s="544"/>
      <c r="P1815" s="544"/>
      <c r="Q1815" s="544"/>
    </row>
    <row r="1816" spans="1:17" x14ac:dyDescent="0.15">
      <c r="A1816" s="544"/>
      <c r="B1816" s="544"/>
      <c r="C1816" s="544"/>
      <c r="D1816" s="544"/>
      <c r="E1816" s="544"/>
      <c r="F1816" s="544"/>
      <c r="G1816" s="544"/>
      <c r="H1816" s="544"/>
      <c r="I1816" s="544"/>
      <c r="J1816" s="544"/>
      <c r="K1816" s="544"/>
      <c r="L1816" s="544"/>
      <c r="M1816" s="544"/>
      <c r="N1816" s="544"/>
      <c r="O1816" s="544"/>
      <c r="P1816" s="544"/>
      <c r="Q1816" s="544"/>
    </row>
    <row r="1817" spans="1:17" x14ac:dyDescent="0.15">
      <c r="A1817" s="544"/>
      <c r="B1817" s="544"/>
      <c r="C1817" s="544"/>
      <c r="D1817" s="544"/>
      <c r="E1817" s="544"/>
      <c r="F1817" s="544"/>
      <c r="G1817" s="544"/>
      <c r="H1817" s="544"/>
      <c r="I1817" s="544"/>
      <c r="J1817" s="544"/>
      <c r="K1817" s="544"/>
      <c r="L1817" s="544"/>
      <c r="M1817" s="544"/>
      <c r="N1817" s="544"/>
      <c r="O1817" s="544"/>
      <c r="P1817" s="544"/>
      <c r="Q1817" s="544"/>
    </row>
    <row r="1818" spans="1:17" x14ac:dyDescent="0.15">
      <c r="A1818" s="544"/>
      <c r="B1818" s="544"/>
      <c r="C1818" s="544"/>
      <c r="D1818" s="544"/>
      <c r="E1818" s="544"/>
      <c r="F1818" s="544"/>
      <c r="G1818" s="544"/>
      <c r="H1818" s="544"/>
      <c r="I1818" s="544"/>
      <c r="J1818" s="544"/>
      <c r="K1818" s="544"/>
      <c r="L1818" s="544"/>
      <c r="M1818" s="544"/>
      <c r="N1818" s="544"/>
      <c r="O1818" s="544"/>
      <c r="P1818" s="544"/>
      <c r="Q1818" s="544"/>
    </row>
    <row r="1819" spans="1:17" x14ac:dyDescent="0.15">
      <c r="A1819" s="544"/>
      <c r="B1819" s="544"/>
      <c r="C1819" s="544"/>
      <c r="D1819" s="544"/>
      <c r="E1819" s="544"/>
      <c r="F1819" s="544"/>
      <c r="G1819" s="544"/>
      <c r="H1819" s="544"/>
      <c r="I1819" s="544"/>
      <c r="J1819" s="544"/>
      <c r="K1819" s="544"/>
      <c r="L1819" s="544"/>
      <c r="M1819" s="544"/>
      <c r="N1819" s="544"/>
      <c r="O1819" s="544"/>
      <c r="P1819" s="544"/>
      <c r="Q1819" s="544"/>
    </row>
    <row r="1820" spans="1:17" x14ac:dyDescent="0.15">
      <c r="A1820" s="544"/>
      <c r="B1820" s="544"/>
      <c r="C1820" s="544"/>
      <c r="D1820" s="544"/>
      <c r="E1820" s="544"/>
      <c r="F1820" s="544"/>
      <c r="G1820" s="544"/>
      <c r="H1820" s="544"/>
      <c r="I1820" s="544"/>
      <c r="J1820" s="544"/>
      <c r="K1820" s="544"/>
      <c r="L1820" s="544"/>
      <c r="M1820" s="544"/>
      <c r="N1820" s="544"/>
      <c r="O1820" s="544"/>
      <c r="P1820" s="544"/>
      <c r="Q1820" s="544"/>
    </row>
    <row r="1821" spans="1:17" x14ac:dyDescent="0.15">
      <c r="A1821" s="544"/>
      <c r="B1821" s="544"/>
      <c r="C1821" s="544"/>
      <c r="D1821" s="544"/>
      <c r="E1821" s="544"/>
      <c r="F1821" s="544"/>
      <c r="G1821" s="544"/>
      <c r="H1821" s="544"/>
      <c r="I1821" s="544"/>
      <c r="J1821" s="544"/>
      <c r="K1821" s="544"/>
      <c r="L1821" s="544"/>
      <c r="M1821" s="544"/>
      <c r="N1821" s="544"/>
      <c r="O1821" s="544"/>
      <c r="P1821" s="544"/>
      <c r="Q1821" s="544"/>
    </row>
    <row r="1822" spans="1:17" x14ac:dyDescent="0.15">
      <c r="A1822" s="544"/>
      <c r="B1822" s="544"/>
      <c r="C1822" s="544"/>
      <c r="D1822" s="544"/>
      <c r="E1822" s="544"/>
      <c r="F1822" s="544"/>
      <c r="G1822" s="544"/>
      <c r="H1822" s="544"/>
      <c r="I1822" s="544"/>
      <c r="J1822" s="544"/>
      <c r="K1822" s="544"/>
      <c r="L1822" s="544"/>
      <c r="M1822" s="544"/>
      <c r="N1822" s="544"/>
      <c r="O1822" s="544"/>
      <c r="P1822" s="544"/>
      <c r="Q1822" s="544"/>
    </row>
    <row r="1823" spans="1:17" x14ac:dyDescent="0.15">
      <c r="A1823" s="544"/>
      <c r="B1823" s="544"/>
      <c r="C1823" s="544"/>
      <c r="D1823" s="544"/>
      <c r="E1823" s="544"/>
      <c r="F1823" s="544"/>
      <c r="G1823" s="544"/>
      <c r="H1823" s="544"/>
      <c r="I1823" s="544"/>
      <c r="J1823" s="544"/>
      <c r="K1823" s="544"/>
      <c r="L1823" s="544"/>
      <c r="M1823" s="544"/>
      <c r="N1823" s="544"/>
      <c r="O1823" s="544"/>
      <c r="P1823" s="544"/>
      <c r="Q1823" s="544"/>
    </row>
    <row r="1824" spans="1:17" x14ac:dyDescent="0.15">
      <c r="A1824" s="544"/>
      <c r="B1824" s="544"/>
      <c r="C1824" s="544"/>
      <c r="D1824" s="544"/>
      <c r="E1824" s="544"/>
      <c r="F1824" s="544"/>
      <c r="G1824" s="544"/>
      <c r="H1824" s="544"/>
      <c r="I1824" s="544"/>
      <c r="J1824" s="544"/>
      <c r="K1824" s="544"/>
      <c r="L1824" s="544"/>
      <c r="M1824" s="544"/>
      <c r="N1824" s="544"/>
      <c r="O1824" s="544"/>
      <c r="P1824" s="544"/>
      <c r="Q1824" s="544"/>
    </row>
    <row r="1825" spans="1:17" x14ac:dyDescent="0.15">
      <c r="A1825" s="544"/>
      <c r="B1825" s="544"/>
      <c r="C1825" s="544"/>
      <c r="D1825" s="544"/>
      <c r="E1825" s="544"/>
      <c r="F1825" s="544"/>
      <c r="G1825" s="544"/>
      <c r="H1825" s="544"/>
      <c r="I1825" s="544"/>
      <c r="J1825" s="544"/>
      <c r="K1825" s="544"/>
      <c r="L1825" s="544"/>
      <c r="M1825" s="544"/>
      <c r="N1825" s="544"/>
      <c r="O1825" s="544"/>
      <c r="P1825" s="544"/>
      <c r="Q1825" s="544"/>
    </row>
    <row r="1826" spans="1:17" x14ac:dyDescent="0.15">
      <c r="A1826" s="544"/>
      <c r="B1826" s="544"/>
      <c r="C1826" s="544"/>
      <c r="D1826" s="544"/>
      <c r="E1826" s="544"/>
      <c r="F1826" s="544"/>
      <c r="G1826" s="544"/>
      <c r="H1826" s="544"/>
      <c r="I1826" s="544"/>
      <c r="J1826" s="544"/>
      <c r="K1826" s="544"/>
      <c r="L1826" s="544"/>
      <c r="M1826" s="544"/>
      <c r="N1826" s="544"/>
      <c r="O1826" s="544"/>
      <c r="P1826" s="544"/>
      <c r="Q1826" s="544"/>
    </row>
    <row r="1827" spans="1:17" x14ac:dyDescent="0.15">
      <c r="A1827" s="544"/>
      <c r="B1827" s="544"/>
      <c r="C1827" s="544"/>
      <c r="D1827" s="544"/>
      <c r="E1827" s="544"/>
      <c r="F1827" s="544"/>
      <c r="G1827" s="544"/>
      <c r="H1827" s="544"/>
      <c r="I1827" s="544"/>
      <c r="J1827" s="544"/>
      <c r="K1827" s="544"/>
      <c r="L1827" s="544"/>
      <c r="M1827" s="544"/>
      <c r="N1827" s="544"/>
      <c r="O1827" s="544"/>
      <c r="P1827" s="544"/>
      <c r="Q1827" s="544"/>
    </row>
    <row r="1828" spans="1:17" x14ac:dyDescent="0.15">
      <c r="A1828" s="544"/>
      <c r="B1828" s="544"/>
      <c r="C1828" s="544"/>
      <c r="D1828" s="544"/>
      <c r="E1828" s="544"/>
      <c r="F1828" s="544"/>
      <c r="G1828" s="544"/>
      <c r="H1828" s="544"/>
      <c r="I1828" s="544"/>
      <c r="J1828" s="544"/>
      <c r="K1828" s="544"/>
      <c r="L1828" s="544"/>
      <c r="M1828" s="544"/>
      <c r="N1828" s="544"/>
      <c r="O1828" s="544"/>
      <c r="P1828" s="544"/>
      <c r="Q1828" s="544"/>
    </row>
    <row r="1829" spans="1:17" x14ac:dyDescent="0.15">
      <c r="A1829" s="544"/>
      <c r="B1829" s="544"/>
      <c r="C1829" s="544"/>
      <c r="D1829" s="544"/>
      <c r="E1829" s="544"/>
      <c r="F1829" s="544"/>
      <c r="G1829" s="544"/>
      <c r="H1829" s="544"/>
      <c r="I1829" s="544"/>
      <c r="J1829" s="544"/>
      <c r="K1829" s="544"/>
      <c r="L1829" s="544"/>
      <c r="M1829" s="544"/>
      <c r="N1829" s="544"/>
      <c r="O1829" s="544"/>
      <c r="P1829" s="544"/>
      <c r="Q1829" s="544"/>
    </row>
    <row r="1830" spans="1:17" x14ac:dyDescent="0.15">
      <c r="A1830" s="544"/>
      <c r="B1830" s="544"/>
      <c r="C1830" s="544"/>
      <c r="D1830" s="544"/>
      <c r="E1830" s="544"/>
      <c r="F1830" s="544"/>
      <c r="G1830" s="544"/>
      <c r="H1830" s="544"/>
      <c r="I1830" s="544"/>
      <c r="J1830" s="544"/>
      <c r="K1830" s="544"/>
      <c r="L1830" s="544"/>
      <c r="M1830" s="544"/>
      <c r="N1830" s="544"/>
      <c r="O1830" s="544"/>
      <c r="P1830" s="544"/>
      <c r="Q1830" s="544"/>
    </row>
    <row r="1831" spans="1:17" x14ac:dyDescent="0.15">
      <c r="A1831" s="544"/>
      <c r="B1831" s="544"/>
      <c r="C1831" s="544"/>
      <c r="D1831" s="544"/>
      <c r="E1831" s="544"/>
      <c r="F1831" s="544"/>
      <c r="G1831" s="544"/>
      <c r="H1831" s="544"/>
      <c r="I1831" s="544"/>
      <c r="J1831" s="544"/>
      <c r="K1831" s="544"/>
      <c r="L1831" s="544"/>
      <c r="M1831" s="544"/>
      <c r="N1831" s="544"/>
      <c r="O1831" s="544"/>
      <c r="P1831" s="544"/>
      <c r="Q1831" s="544"/>
    </row>
    <row r="1832" spans="1:17" x14ac:dyDescent="0.15">
      <c r="A1832" s="544"/>
      <c r="B1832" s="544"/>
      <c r="C1832" s="544"/>
      <c r="D1832" s="544"/>
      <c r="E1832" s="544"/>
      <c r="F1832" s="544"/>
      <c r="G1832" s="544"/>
      <c r="H1832" s="544"/>
      <c r="I1832" s="544"/>
      <c r="J1832" s="544"/>
      <c r="K1832" s="544"/>
      <c r="L1832" s="544"/>
      <c r="M1832" s="544"/>
      <c r="N1832" s="544"/>
      <c r="O1832" s="544"/>
      <c r="P1832" s="544"/>
      <c r="Q1832" s="544"/>
    </row>
    <row r="1833" spans="1:17" x14ac:dyDescent="0.15">
      <c r="A1833" s="544"/>
      <c r="B1833" s="544"/>
      <c r="C1833" s="544"/>
      <c r="D1833" s="544"/>
      <c r="E1833" s="544"/>
      <c r="F1833" s="544"/>
      <c r="G1833" s="544"/>
      <c r="H1833" s="544"/>
      <c r="I1833" s="544"/>
      <c r="J1833" s="544"/>
      <c r="K1833" s="544"/>
      <c r="L1833" s="544"/>
      <c r="M1833" s="544"/>
      <c r="N1833" s="544"/>
      <c r="O1833" s="544"/>
      <c r="P1833" s="544"/>
      <c r="Q1833" s="544"/>
    </row>
    <row r="1834" spans="1:17" x14ac:dyDescent="0.15">
      <c r="A1834" s="544"/>
      <c r="B1834" s="544"/>
      <c r="C1834" s="544"/>
      <c r="D1834" s="544"/>
      <c r="E1834" s="544"/>
      <c r="F1834" s="544"/>
      <c r="G1834" s="544"/>
      <c r="H1834" s="544"/>
      <c r="I1834" s="544"/>
      <c r="J1834" s="544"/>
      <c r="K1834" s="544"/>
      <c r="L1834" s="544"/>
      <c r="M1834" s="544"/>
      <c r="N1834" s="544"/>
      <c r="O1834" s="544"/>
      <c r="P1834" s="544"/>
      <c r="Q1834" s="544"/>
    </row>
    <row r="1835" spans="1:17" x14ac:dyDescent="0.15">
      <c r="A1835" s="544"/>
      <c r="B1835" s="544"/>
      <c r="C1835" s="544"/>
      <c r="D1835" s="544"/>
      <c r="E1835" s="544"/>
      <c r="F1835" s="544"/>
      <c r="G1835" s="544"/>
      <c r="H1835" s="544"/>
      <c r="I1835" s="544"/>
      <c r="J1835" s="544"/>
      <c r="K1835" s="544"/>
      <c r="L1835" s="544"/>
      <c r="M1835" s="544"/>
      <c r="N1835" s="544"/>
      <c r="O1835" s="544"/>
      <c r="P1835" s="544"/>
      <c r="Q1835" s="544"/>
    </row>
    <row r="1836" spans="1:17" x14ac:dyDescent="0.15">
      <c r="A1836" s="544"/>
      <c r="B1836" s="544"/>
      <c r="C1836" s="544"/>
      <c r="D1836" s="544"/>
      <c r="E1836" s="544"/>
      <c r="F1836" s="544"/>
      <c r="G1836" s="544"/>
      <c r="H1836" s="544"/>
      <c r="I1836" s="544"/>
      <c r="J1836" s="544"/>
      <c r="K1836" s="544"/>
      <c r="L1836" s="544"/>
      <c r="M1836" s="544"/>
      <c r="N1836" s="544"/>
      <c r="O1836" s="544"/>
      <c r="P1836" s="544"/>
      <c r="Q1836" s="544"/>
    </row>
    <row r="1837" spans="1:17" x14ac:dyDescent="0.15">
      <c r="A1837" s="544"/>
      <c r="B1837" s="544"/>
      <c r="C1837" s="544"/>
      <c r="D1837" s="544"/>
      <c r="E1837" s="544"/>
      <c r="F1837" s="544"/>
      <c r="G1837" s="544"/>
      <c r="H1837" s="544"/>
      <c r="I1837" s="544"/>
      <c r="J1837" s="544"/>
      <c r="K1837" s="544"/>
      <c r="L1837" s="544"/>
      <c r="M1837" s="544"/>
      <c r="N1837" s="544"/>
      <c r="O1837" s="544"/>
      <c r="P1837" s="544"/>
      <c r="Q1837" s="544"/>
    </row>
    <row r="1838" spans="1:17" x14ac:dyDescent="0.15">
      <c r="A1838" s="544"/>
      <c r="B1838" s="544"/>
      <c r="C1838" s="544"/>
      <c r="D1838" s="544"/>
      <c r="E1838" s="544"/>
      <c r="F1838" s="544"/>
      <c r="G1838" s="544"/>
      <c r="H1838" s="544"/>
      <c r="I1838" s="544"/>
      <c r="J1838" s="544"/>
      <c r="K1838" s="544"/>
      <c r="L1838" s="544"/>
      <c r="M1838" s="544"/>
      <c r="N1838" s="544"/>
      <c r="O1838" s="544"/>
      <c r="P1838" s="544"/>
      <c r="Q1838" s="544"/>
    </row>
    <row r="1839" spans="1:17" x14ac:dyDescent="0.15">
      <c r="A1839" s="544"/>
      <c r="B1839" s="544"/>
      <c r="C1839" s="544"/>
      <c r="D1839" s="544"/>
      <c r="E1839" s="544"/>
      <c r="F1839" s="544"/>
      <c r="G1839" s="544"/>
      <c r="H1839" s="544"/>
      <c r="I1839" s="544"/>
      <c r="J1839" s="544"/>
      <c r="K1839" s="544"/>
      <c r="L1839" s="544"/>
      <c r="M1839" s="544"/>
      <c r="N1839" s="544"/>
      <c r="O1839" s="544"/>
      <c r="P1839" s="544"/>
      <c r="Q1839" s="544"/>
    </row>
    <row r="1840" spans="1:17" x14ac:dyDescent="0.15">
      <c r="A1840" s="544"/>
      <c r="B1840" s="544"/>
      <c r="C1840" s="544"/>
      <c r="D1840" s="544"/>
      <c r="E1840" s="544"/>
      <c r="F1840" s="544"/>
      <c r="G1840" s="544"/>
      <c r="H1840" s="544"/>
      <c r="I1840" s="544"/>
      <c r="J1840" s="544"/>
      <c r="K1840" s="544"/>
      <c r="L1840" s="544"/>
      <c r="M1840" s="544"/>
      <c r="N1840" s="544"/>
      <c r="O1840" s="544"/>
      <c r="P1840" s="544"/>
      <c r="Q1840" s="544"/>
    </row>
    <row r="1841" spans="1:17" x14ac:dyDescent="0.15">
      <c r="A1841" s="544"/>
      <c r="B1841" s="544"/>
      <c r="C1841" s="544"/>
      <c r="D1841" s="544"/>
      <c r="E1841" s="544"/>
      <c r="F1841" s="544"/>
      <c r="G1841" s="544"/>
      <c r="H1841" s="544"/>
      <c r="I1841" s="544"/>
      <c r="J1841" s="544"/>
      <c r="K1841" s="544"/>
      <c r="L1841" s="544"/>
      <c r="M1841" s="544"/>
      <c r="N1841" s="544"/>
      <c r="O1841" s="544"/>
      <c r="P1841" s="544"/>
      <c r="Q1841" s="544"/>
    </row>
    <row r="1842" spans="1:17" x14ac:dyDescent="0.15">
      <c r="A1842" s="544"/>
      <c r="B1842" s="544"/>
      <c r="C1842" s="544"/>
      <c r="D1842" s="544"/>
      <c r="E1842" s="544"/>
      <c r="F1842" s="544"/>
      <c r="G1842" s="544"/>
      <c r="H1842" s="544"/>
      <c r="I1842" s="544"/>
      <c r="J1842" s="544"/>
      <c r="K1842" s="544"/>
      <c r="L1842" s="544"/>
      <c r="M1842" s="544"/>
      <c r="N1842" s="544"/>
      <c r="O1842" s="544"/>
      <c r="P1842" s="544"/>
      <c r="Q1842" s="544"/>
    </row>
    <row r="1843" spans="1:17" x14ac:dyDescent="0.15">
      <c r="A1843" s="544"/>
      <c r="B1843" s="544"/>
      <c r="C1843" s="544"/>
      <c r="D1843" s="544"/>
      <c r="E1843" s="544"/>
      <c r="F1843" s="544"/>
      <c r="G1843" s="544"/>
      <c r="H1843" s="544"/>
      <c r="I1843" s="544"/>
      <c r="J1843" s="544"/>
      <c r="K1843" s="544"/>
      <c r="L1843" s="544"/>
      <c r="M1843" s="544"/>
      <c r="N1843" s="544"/>
      <c r="O1843" s="544"/>
      <c r="P1843" s="544"/>
      <c r="Q1843" s="544"/>
    </row>
    <row r="1844" spans="1:17" x14ac:dyDescent="0.15">
      <c r="A1844" s="544"/>
      <c r="B1844" s="544"/>
      <c r="C1844" s="544"/>
      <c r="D1844" s="544"/>
      <c r="E1844" s="544"/>
      <c r="F1844" s="544"/>
      <c r="G1844" s="544"/>
      <c r="H1844" s="544"/>
      <c r="I1844" s="544"/>
      <c r="J1844" s="544"/>
      <c r="K1844" s="544"/>
      <c r="L1844" s="544"/>
      <c r="M1844" s="544"/>
      <c r="N1844" s="544"/>
      <c r="O1844" s="544"/>
      <c r="P1844" s="544"/>
      <c r="Q1844" s="544"/>
    </row>
    <row r="1845" spans="1:17" x14ac:dyDescent="0.15">
      <c r="A1845" s="544"/>
      <c r="B1845" s="544"/>
      <c r="C1845" s="544"/>
      <c r="D1845" s="544"/>
      <c r="E1845" s="544"/>
      <c r="F1845" s="544"/>
      <c r="G1845" s="544"/>
      <c r="H1845" s="544"/>
      <c r="I1845" s="544"/>
      <c r="J1845" s="544"/>
      <c r="K1845" s="544"/>
      <c r="L1845" s="544"/>
      <c r="M1845" s="544"/>
      <c r="N1845" s="544"/>
      <c r="O1845" s="544"/>
      <c r="P1845" s="544"/>
      <c r="Q1845" s="544"/>
    </row>
    <row r="1846" spans="1:17" x14ac:dyDescent="0.15">
      <c r="A1846" s="544"/>
      <c r="B1846" s="544"/>
      <c r="C1846" s="544"/>
      <c r="D1846" s="544"/>
      <c r="E1846" s="544"/>
      <c r="F1846" s="544"/>
      <c r="G1846" s="544"/>
      <c r="H1846" s="544"/>
      <c r="I1846" s="544"/>
      <c r="J1846" s="544"/>
      <c r="K1846" s="544"/>
      <c r="L1846" s="544"/>
      <c r="M1846" s="544"/>
      <c r="N1846" s="544"/>
      <c r="O1846" s="544"/>
      <c r="P1846" s="544"/>
      <c r="Q1846" s="544"/>
    </row>
    <row r="1847" spans="1:17" x14ac:dyDescent="0.15">
      <c r="A1847" s="544"/>
      <c r="B1847" s="544"/>
      <c r="C1847" s="544"/>
      <c r="D1847" s="544"/>
      <c r="E1847" s="544"/>
      <c r="F1847" s="544"/>
      <c r="G1847" s="544"/>
      <c r="H1847" s="544"/>
      <c r="I1847" s="544"/>
      <c r="J1847" s="544"/>
      <c r="K1847" s="544"/>
      <c r="L1847" s="544"/>
      <c r="M1847" s="544"/>
      <c r="N1847" s="544"/>
      <c r="O1847" s="544"/>
      <c r="P1847" s="544"/>
      <c r="Q1847" s="544"/>
    </row>
    <row r="1848" spans="1:17" x14ac:dyDescent="0.15">
      <c r="A1848" s="544"/>
      <c r="B1848" s="544"/>
      <c r="C1848" s="544"/>
      <c r="D1848" s="544"/>
      <c r="E1848" s="544"/>
      <c r="F1848" s="544"/>
      <c r="G1848" s="544"/>
      <c r="H1848" s="544"/>
      <c r="I1848" s="544"/>
      <c r="J1848" s="544"/>
      <c r="K1848" s="544"/>
      <c r="L1848" s="544"/>
      <c r="M1848" s="544"/>
      <c r="N1848" s="544"/>
      <c r="O1848" s="544"/>
      <c r="P1848" s="544"/>
      <c r="Q1848" s="544"/>
    </row>
    <row r="1849" spans="1:17" x14ac:dyDescent="0.15">
      <c r="A1849" s="544"/>
      <c r="B1849" s="544"/>
      <c r="C1849" s="544"/>
      <c r="D1849" s="544"/>
      <c r="E1849" s="544"/>
      <c r="F1849" s="544"/>
      <c r="G1849" s="544"/>
      <c r="H1849" s="544"/>
      <c r="I1849" s="544"/>
      <c r="J1849" s="544"/>
      <c r="K1849" s="544"/>
      <c r="L1849" s="544"/>
      <c r="M1849" s="544"/>
      <c r="N1849" s="544"/>
      <c r="O1849" s="544"/>
      <c r="P1849" s="544"/>
      <c r="Q1849" s="544"/>
    </row>
    <row r="1850" spans="1:17" x14ac:dyDescent="0.15">
      <c r="A1850" s="544"/>
      <c r="B1850" s="544"/>
      <c r="C1850" s="544"/>
      <c r="D1850" s="544"/>
      <c r="E1850" s="544"/>
      <c r="F1850" s="544"/>
      <c r="G1850" s="544"/>
      <c r="H1850" s="544"/>
      <c r="I1850" s="544"/>
      <c r="J1850" s="544"/>
      <c r="K1850" s="544"/>
      <c r="L1850" s="544"/>
      <c r="M1850" s="544"/>
      <c r="N1850" s="544"/>
      <c r="O1850" s="544"/>
      <c r="P1850" s="544"/>
      <c r="Q1850" s="544"/>
    </row>
    <row r="1851" spans="1:17" x14ac:dyDescent="0.15">
      <c r="A1851" s="544"/>
      <c r="B1851" s="544"/>
      <c r="C1851" s="544"/>
      <c r="D1851" s="544"/>
      <c r="E1851" s="544"/>
      <c r="F1851" s="544"/>
      <c r="G1851" s="544"/>
      <c r="H1851" s="544"/>
      <c r="I1851" s="544"/>
      <c r="J1851" s="544"/>
      <c r="K1851" s="544"/>
      <c r="L1851" s="544"/>
      <c r="M1851" s="544"/>
      <c r="N1851" s="544"/>
      <c r="O1851" s="544"/>
      <c r="P1851" s="544"/>
      <c r="Q1851" s="544"/>
    </row>
    <row r="1852" spans="1:17" x14ac:dyDescent="0.15">
      <c r="A1852" s="544"/>
      <c r="B1852" s="544"/>
      <c r="C1852" s="544"/>
      <c r="D1852" s="544"/>
      <c r="E1852" s="544"/>
      <c r="F1852" s="544"/>
      <c r="G1852" s="544"/>
      <c r="H1852" s="544"/>
      <c r="I1852" s="544"/>
      <c r="J1852" s="544"/>
      <c r="K1852" s="544"/>
      <c r="L1852" s="544"/>
      <c r="M1852" s="544"/>
      <c r="N1852" s="544"/>
      <c r="O1852" s="544"/>
      <c r="P1852" s="544"/>
      <c r="Q1852" s="544"/>
    </row>
    <row r="1853" spans="1:17" x14ac:dyDescent="0.15">
      <c r="A1853" s="544"/>
      <c r="B1853" s="544"/>
      <c r="C1853" s="544"/>
      <c r="D1853" s="544"/>
      <c r="E1853" s="544"/>
      <c r="F1853" s="544"/>
      <c r="G1853" s="544"/>
      <c r="H1853" s="544"/>
      <c r="I1853" s="544"/>
      <c r="J1853" s="544"/>
      <c r="K1853" s="544"/>
      <c r="L1853" s="544"/>
      <c r="M1853" s="544"/>
      <c r="N1853" s="544"/>
      <c r="O1853" s="544"/>
      <c r="P1853" s="544"/>
      <c r="Q1853" s="544"/>
    </row>
    <row r="1854" spans="1:17" x14ac:dyDescent="0.15">
      <c r="A1854" s="544"/>
      <c r="B1854" s="544"/>
      <c r="C1854" s="544"/>
      <c r="D1854" s="544"/>
      <c r="E1854" s="544"/>
      <c r="F1854" s="544"/>
      <c r="G1854" s="544"/>
      <c r="H1854" s="544"/>
      <c r="I1854" s="544"/>
      <c r="J1854" s="544"/>
      <c r="K1854" s="544"/>
      <c r="L1854" s="544"/>
      <c r="M1854" s="544"/>
      <c r="N1854" s="544"/>
      <c r="O1854" s="544"/>
      <c r="P1854" s="544"/>
      <c r="Q1854" s="544"/>
    </row>
    <row r="1855" spans="1:17" x14ac:dyDescent="0.15">
      <c r="A1855" s="544"/>
      <c r="B1855" s="544"/>
      <c r="C1855" s="544"/>
      <c r="D1855" s="544"/>
      <c r="E1855" s="544"/>
      <c r="F1855" s="544"/>
      <c r="G1855" s="544"/>
      <c r="H1855" s="544"/>
      <c r="I1855" s="544"/>
      <c r="J1855" s="544"/>
      <c r="K1855" s="544"/>
      <c r="L1855" s="544"/>
      <c r="M1855" s="544"/>
      <c r="N1855" s="544"/>
      <c r="O1855" s="544"/>
      <c r="P1855" s="544"/>
      <c r="Q1855" s="544"/>
    </row>
    <row r="1856" spans="1:17" x14ac:dyDescent="0.15">
      <c r="A1856" s="544"/>
      <c r="B1856" s="544"/>
      <c r="C1856" s="544"/>
      <c r="D1856" s="544"/>
      <c r="E1856" s="544"/>
      <c r="F1856" s="544"/>
      <c r="G1856" s="544"/>
      <c r="H1856" s="544"/>
      <c r="I1856" s="544"/>
      <c r="J1856" s="544"/>
      <c r="K1856" s="544"/>
      <c r="L1856" s="544"/>
      <c r="M1856" s="544"/>
      <c r="N1856" s="544"/>
      <c r="O1856" s="544"/>
      <c r="P1856" s="544"/>
      <c r="Q1856" s="544"/>
    </row>
    <row r="1857" spans="1:17" x14ac:dyDescent="0.15">
      <c r="A1857" s="544"/>
      <c r="B1857" s="544"/>
      <c r="C1857" s="544"/>
      <c r="D1857" s="544"/>
      <c r="E1857" s="544"/>
      <c r="F1857" s="544"/>
      <c r="G1857" s="544"/>
      <c r="H1857" s="544"/>
      <c r="I1857" s="544"/>
      <c r="J1857" s="544"/>
      <c r="K1857" s="544"/>
      <c r="L1857" s="544"/>
      <c r="M1857" s="544"/>
      <c r="N1857" s="544"/>
      <c r="O1857" s="544"/>
      <c r="P1857" s="544"/>
      <c r="Q1857" s="544"/>
    </row>
    <row r="1858" spans="1:17" x14ac:dyDescent="0.15">
      <c r="A1858" s="544"/>
      <c r="B1858" s="544"/>
      <c r="C1858" s="544"/>
      <c r="D1858" s="544"/>
      <c r="E1858" s="544"/>
      <c r="F1858" s="544"/>
      <c r="G1858" s="544"/>
      <c r="H1858" s="544"/>
      <c r="I1858" s="544"/>
      <c r="J1858" s="544"/>
      <c r="K1858" s="544"/>
      <c r="L1858" s="544"/>
      <c r="M1858" s="544"/>
      <c r="N1858" s="544"/>
      <c r="O1858" s="544"/>
      <c r="P1858" s="544"/>
      <c r="Q1858" s="544"/>
    </row>
    <row r="1859" spans="1:17" x14ac:dyDescent="0.15">
      <c r="A1859" s="544"/>
      <c r="B1859" s="544"/>
      <c r="C1859" s="544"/>
      <c r="D1859" s="544"/>
      <c r="E1859" s="544"/>
      <c r="F1859" s="544"/>
      <c r="G1859" s="544"/>
      <c r="H1859" s="544"/>
      <c r="I1859" s="544"/>
      <c r="J1859" s="544"/>
      <c r="K1859" s="544"/>
      <c r="L1859" s="544"/>
      <c r="M1859" s="544"/>
      <c r="N1859" s="544"/>
      <c r="O1859" s="544"/>
      <c r="P1859" s="544"/>
      <c r="Q1859" s="544"/>
    </row>
    <row r="1860" spans="1:17" x14ac:dyDescent="0.15">
      <c r="A1860" s="544"/>
      <c r="B1860" s="544"/>
      <c r="C1860" s="544"/>
      <c r="D1860" s="544"/>
      <c r="E1860" s="544"/>
      <c r="F1860" s="544"/>
      <c r="G1860" s="544"/>
      <c r="H1860" s="544"/>
      <c r="I1860" s="544"/>
      <c r="J1860" s="544"/>
      <c r="K1860" s="544"/>
      <c r="L1860" s="544"/>
      <c r="M1860" s="544"/>
      <c r="N1860" s="544"/>
      <c r="O1860" s="544"/>
      <c r="P1860" s="544"/>
      <c r="Q1860" s="544"/>
    </row>
    <row r="1861" spans="1:17" x14ac:dyDescent="0.15">
      <c r="A1861" s="544"/>
      <c r="B1861" s="544"/>
      <c r="C1861" s="544"/>
      <c r="D1861" s="544"/>
      <c r="E1861" s="544"/>
      <c r="F1861" s="544"/>
      <c r="G1861" s="544"/>
      <c r="H1861" s="544"/>
      <c r="I1861" s="544"/>
      <c r="J1861" s="544"/>
      <c r="K1861" s="544"/>
      <c r="L1861" s="544"/>
      <c r="M1861" s="544"/>
      <c r="N1861" s="544"/>
      <c r="O1861" s="544"/>
      <c r="P1861" s="544"/>
      <c r="Q1861" s="544"/>
    </row>
    <row r="1862" spans="1:17" x14ac:dyDescent="0.15">
      <c r="A1862" s="544"/>
      <c r="B1862" s="544"/>
      <c r="C1862" s="544"/>
      <c r="D1862" s="544"/>
      <c r="E1862" s="544"/>
      <c r="F1862" s="544"/>
      <c r="G1862" s="544"/>
      <c r="H1862" s="544"/>
      <c r="I1862" s="544"/>
      <c r="J1862" s="544"/>
      <c r="K1862" s="544"/>
      <c r="L1862" s="544"/>
      <c r="M1862" s="544"/>
      <c r="N1862" s="544"/>
      <c r="O1862" s="544"/>
      <c r="P1862" s="544"/>
      <c r="Q1862" s="544"/>
    </row>
    <row r="1863" spans="1:17" x14ac:dyDescent="0.15">
      <c r="A1863" s="544"/>
      <c r="B1863" s="544"/>
      <c r="C1863" s="544"/>
      <c r="D1863" s="544"/>
      <c r="E1863" s="544"/>
      <c r="F1863" s="544"/>
      <c r="G1863" s="544"/>
      <c r="H1863" s="544"/>
      <c r="I1863" s="544"/>
      <c r="J1863" s="544"/>
      <c r="K1863" s="544"/>
      <c r="L1863" s="544"/>
      <c r="M1863" s="544"/>
      <c r="N1863" s="544"/>
      <c r="O1863" s="544"/>
      <c r="P1863" s="544"/>
      <c r="Q1863" s="544"/>
    </row>
    <row r="1864" spans="1:17" x14ac:dyDescent="0.15">
      <c r="A1864" s="544"/>
      <c r="B1864" s="544"/>
      <c r="C1864" s="544"/>
      <c r="D1864" s="544"/>
      <c r="E1864" s="544"/>
      <c r="F1864" s="544"/>
      <c r="G1864" s="544"/>
      <c r="H1864" s="544"/>
      <c r="I1864" s="544"/>
      <c r="J1864" s="544"/>
      <c r="K1864" s="544"/>
      <c r="L1864" s="544"/>
      <c r="M1864" s="544"/>
      <c r="N1864" s="544"/>
      <c r="O1864" s="544"/>
      <c r="P1864" s="544"/>
      <c r="Q1864" s="544"/>
    </row>
    <row r="1865" spans="1:17" x14ac:dyDescent="0.15">
      <c r="A1865" s="544"/>
      <c r="B1865" s="544"/>
      <c r="C1865" s="544"/>
      <c r="D1865" s="544"/>
      <c r="E1865" s="544"/>
      <c r="F1865" s="544"/>
      <c r="G1865" s="544"/>
      <c r="H1865" s="544"/>
      <c r="I1865" s="544"/>
      <c r="J1865" s="544"/>
      <c r="K1865" s="544"/>
      <c r="L1865" s="544"/>
      <c r="M1865" s="544"/>
      <c r="N1865" s="544"/>
      <c r="O1865" s="544"/>
      <c r="P1865" s="544"/>
      <c r="Q1865" s="544"/>
    </row>
    <row r="1866" spans="1:17" x14ac:dyDescent="0.15">
      <c r="A1866" s="544"/>
      <c r="B1866" s="544"/>
      <c r="C1866" s="544"/>
      <c r="D1866" s="544"/>
      <c r="E1866" s="544"/>
      <c r="F1866" s="544"/>
      <c r="G1866" s="544"/>
      <c r="H1866" s="544"/>
      <c r="I1866" s="544"/>
      <c r="J1866" s="544"/>
      <c r="K1866" s="544"/>
      <c r="L1866" s="544"/>
      <c r="M1866" s="544"/>
      <c r="N1866" s="544"/>
      <c r="O1866" s="544"/>
      <c r="P1866" s="544"/>
      <c r="Q1866" s="544"/>
    </row>
    <row r="1867" spans="1:17" x14ac:dyDescent="0.15">
      <c r="A1867" s="544"/>
      <c r="B1867" s="544"/>
      <c r="C1867" s="544"/>
      <c r="D1867" s="544"/>
      <c r="E1867" s="544"/>
      <c r="F1867" s="544"/>
      <c r="G1867" s="544"/>
      <c r="H1867" s="544"/>
      <c r="I1867" s="544"/>
      <c r="J1867" s="544"/>
      <c r="K1867" s="544"/>
      <c r="L1867" s="544"/>
      <c r="M1867" s="544"/>
      <c r="N1867" s="544"/>
      <c r="O1867" s="544"/>
      <c r="P1867" s="544"/>
      <c r="Q1867" s="544"/>
    </row>
    <row r="1868" spans="1:17" x14ac:dyDescent="0.15">
      <c r="A1868" s="544"/>
      <c r="B1868" s="544"/>
      <c r="C1868" s="544"/>
      <c r="D1868" s="544"/>
      <c r="E1868" s="544"/>
      <c r="F1868" s="544"/>
      <c r="G1868" s="544"/>
      <c r="H1868" s="544"/>
      <c r="I1868" s="544"/>
      <c r="J1868" s="544"/>
      <c r="K1868" s="544"/>
      <c r="L1868" s="544"/>
      <c r="M1868" s="544"/>
      <c r="N1868" s="544"/>
      <c r="O1868" s="544"/>
      <c r="P1868" s="544"/>
      <c r="Q1868" s="544"/>
    </row>
    <row r="1869" spans="1:17" x14ac:dyDescent="0.15">
      <c r="A1869" s="544"/>
      <c r="B1869" s="544"/>
      <c r="C1869" s="544"/>
      <c r="D1869" s="544"/>
      <c r="E1869" s="544"/>
      <c r="F1869" s="544"/>
      <c r="G1869" s="544"/>
      <c r="H1869" s="544"/>
      <c r="I1869" s="544"/>
      <c r="J1869" s="544"/>
      <c r="K1869" s="544"/>
      <c r="L1869" s="544"/>
      <c r="M1869" s="544"/>
      <c r="N1869" s="544"/>
      <c r="O1869" s="544"/>
      <c r="P1869" s="544"/>
      <c r="Q1869" s="544"/>
    </row>
    <row r="1870" spans="1:17" x14ac:dyDescent="0.15">
      <c r="A1870" s="544"/>
      <c r="B1870" s="544"/>
      <c r="C1870" s="544"/>
      <c r="D1870" s="544"/>
      <c r="E1870" s="544"/>
      <c r="F1870" s="544"/>
      <c r="G1870" s="544"/>
      <c r="H1870" s="544"/>
      <c r="I1870" s="544"/>
      <c r="J1870" s="544"/>
      <c r="K1870" s="544"/>
      <c r="L1870" s="544"/>
      <c r="M1870" s="544"/>
      <c r="N1870" s="544"/>
      <c r="O1870" s="544"/>
      <c r="P1870" s="544"/>
      <c r="Q1870" s="544"/>
    </row>
    <row r="1871" spans="1:17" x14ac:dyDescent="0.15">
      <c r="A1871" s="544"/>
      <c r="B1871" s="544"/>
      <c r="C1871" s="544"/>
      <c r="D1871" s="544"/>
      <c r="E1871" s="544"/>
      <c r="F1871" s="544"/>
      <c r="G1871" s="544"/>
      <c r="H1871" s="544"/>
      <c r="I1871" s="544"/>
      <c r="J1871" s="544"/>
      <c r="K1871" s="544"/>
      <c r="L1871" s="544"/>
      <c r="M1871" s="544"/>
      <c r="N1871" s="544"/>
      <c r="O1871" s="544"/>
      <c r="P1871" s="544"/>
      <c r="Q1871" s="544"/>
    </row>
    <row r="1872" spans="1:17" x14ac:dyDescent="0.15">
      <c r="A1872" s="544"/>
      <c r="B1872" s="544"/>
      <c r="C1872" s="544"/>
      <c r="D1872" s="544"/>
      <c r="E1872" s="544"/>
      <c r="F1872" s="544"/>
      <c r="G1872" s="544"/>
      <c r="H1872" s="544"/>
      <c r="I1872" s="544"/>
      <c r="J1872" s="544"/>
      <c r="K1872" s="544"/>
      <c r="L1872" s="544"/>
      <c r="M1872" s="544"/>
      <c r="N1872" s="544"/>
      <c r="O1872" s="544"/>
      <c r="P1872" s="544"/>
      <c r="Q1872" s="544"/>
    </row>
    <row r="1873" spans="1:17" x14ac:dyDescent="0.15">
      <c r="A1873" s="544"/>
      <c r="B1873" s="544"/>
      <c r="C1873" s="544"/>
      <c r="D1873" s="544"/>
      <c r="E1873" s="544"/>
      <c r="F1873" s="544"/>
      <c r="G1873" s="544"/>
      <c r="H1873" s="544"/>
      <c r="I1873" s="544"/>
      <c r="J1873" s="544"/>
      <c r="K1873" s="544"/>
      <c r="L1873" s="544"/>
      <c r="M1873" s="544"/>
      <c r="N1873" s="544"/>
      <c r="O1873" s="544"/>
      <c r="P1873" s="544"/>
      <c r="Q1873" s="544"/>
    </row>
    <row r="1874" spans="1:17" x14ac:dyDescent="0.15">
      <c r="A1874" s="544"/>
      <c r="B1874" s="544"/>
      <c r="C1874" s="544"/>
      <c r="D1874" s="544"/>
      <c r="E1874" s="544"/>
      <c r="F1874" s="544"/>
      <c r="G1874" s="544"/>
      <c r="H1874" s="544"/>
      <c r="I1874" s="544"/>
      <c r="J1874" s="544"/>
      <c r="K1874" s="544"/>
      <c r="L1874" s="544"/>
      <c r="M1874" s="544"/>
      <c r="N1874" s="544"/>
      <c r="O1874" s="544"/>
      <c r="P1874" s="544"/>
      <c r="Q1874" s="544"/>
    </row>
    <row r="1875" spans="1:17" x14ac:dyDescent="0.15">
      <c r="A1875" s="544"/>
      <c r="B1875" s="544"/>
      <c r="C1875" s="544"/>
      <c r="D1875" s="544"/>
      <c r="E1875" s="544"/>
      <c r="F1875" s="544"/>
      <c r="G1875" s="544"/>
      <c r="H1875" s="544"/>
      <c r="I1875" s="544"/>
      <c r="J1875" s="544"/>
      <c r="K1875" s="544"/>
      <c r="L1875" s="544"/>
      <c r="M1875" s="544"/>
      <c r="N1875" s="544"/>
      <c r="O1875" s="544"/>
      <c r="P1875" s="544"/>
      <c r="Q1875" s="544"/>
    </row>
    <row r="1876" spans="1:17" x14ac:dyDescent="0.15">
      <c r="A1876" s="544"/>
      <c r="B1876" s="544"/>
      <c r="C1876" s="544"/>
      <c r="D1876" s="544"/>
      <c r="E1876" s="544"/>
      <c r="F1876" s="544"/>
      <c r="G1876" s="544"/>
      <c r="H1876" s="544"/>
      <c r="I1876" s="544"/>
      <c r="J1876" s="544"/>
      <c r="K1876" s="544"/>
      <c r="L1876" s="544"/>
      <c r="M1876" s="544"/>
      <c r="N1876" s="544"/>
      <c r="O1876" s="544"/>
      <c r="P1876" s="544"/>
      <c r="Q1876" s="544"/>
    </row>
    <row r="1877" spans="1:17" x14ac:dyDescent="0.15">
      <c r="A1877" s="544"/>
      <c r="B1877" s="544"/>
      <c r="C1877" s="544"/>
      <c r="D1877" s="544"/>
      <c r="E1877" s="544"/>
      <c r="F1877" s="544"/>
      <c r="G1877" s="544"/>
      <c r="H1877" s="544"/>
      <c r="I1877" s="544"/>
      <c r="J1877" s="544"/>
      <c r="K1877" s="544"/>
      <c r="L1877" s="544"/>
      <c r="M1877" s="544"/>
      <c r="N1877" s="544"/>
      <c r="O1877" s="544"/>
      <c r="P1877" s="544"/>
      <c r="Q1877" s="544"/>
    </row>
    <row r="1878" spans="1:17" x14ac:dyDescent="0.15">
      <c r="A1878" s="544"/>
      <c r="B1878" s="544"/>
      <c r="C1878" s="544"/>
      <c r="D1878" s="544"/>
      <c r="E1878" s="544"/>
      <c r="F1878" s="544"/>
      <c r="G1878" s="544"/>
      <c r="H1878" s="544"/>
      <c r="I1878" s="544"/>
      <c r="J1878" s="544"/>
      <c r="K1878" s="544"/>
      <c r="L1878" s="544"/>
      <c r="M1878" s="544"/>
      <c r="N1878" s="544"/>
      <c r="O1878" s="544"/>
      <c r="P1878" s="544"/>
      <c r="Q1878" s="544"/>
    </row>
    <row r="1879" spans="1:17" x14ac:dyDescent="0.15">
      <c r="A1879" s="544"/>
      <c r="B1879" s="544"/>
      <c r="C1879" s="544"/>
      <c r="D1879" s="544"/>
      <c r="E1879" s="544"/>
      <c r="F1879" s="544"/>
      <c r="G1879" s="544"/>
      <c r="H1879" s="544"/>
      <c r="I1879" s="544"/>
      <c r="J1879" s="544"/>
      <c r="K1879" s="544"/>
      <c r="L1879" s="544"/>
      <c r="M1879" s="544"/>
      <c r="N1879" s="544"/>
      <c r="O1879" s="544"/>
      <c r="P1879" s="544"/>
      <c r="Q1879" s="544"/>
    </row>
    <row r="1880" spans="1:17" x14ac:dyDescent="0.15">
      <c r="A1880" s="544"/>
      <c r="B1880" s="544"/>
      <c r="C1880" s="544"/>
      <c r="D1880" s="544"/>
      <c r="E1880" s="544"/>
      <c r="F1880" s="544"/>
      <c r="G1880" s="544"/>
      <c r="H1880" s="544"/>
      <c r="I1880" s="544"/>
      <c r="J1880" s="544"/>
      <c r="K1880" s="544"/>
      <c r="L1880" s="544"/>
      <c r="M1880" s="544"/>
      <c r="N1880" s="544"/>
      <c r="O1880" s="544"/>
      <c r="P1880" s="544"/>
      <c r="Q1880" s="544"/>
    </row>
    <row r="1881" spans="1:17" x14ac:dyDescent="0.15">
      <c r="A1881" s="544"/>
      <c r="B1881" s="544"/>
      <c r="C1881" s="544"/>
      <c r="D1881" s="544"/>
      <c r="E1881" s="544"/>
      <c r="F1881" s="544"/>
      <c r="G1881" s="544"/>
      <c r="H1881" s="544"/>
      <c r="I1881" s="544"/>
      <c r="J1881" s="544"/>
      <c r="K1881" s="544"/>
      <c r="L1881" s="544"/>
      <c r="M1881" s="544"/>
      <c r="N1881" s="544"/>
      <c r="O1881" s="544"/>
      <c r="P1881" s="544"/>
      <c r="Q1881" s="544"/>
    </row>
    <row r="1882" spans="1:17" x14ac:dyDescent="0.15">
      <c r="A1882" s="544"/>
      <c r="B1882" s="544"/>
      <c r="C1882" s="544"/>
      <c r="D1882" s="544"/>
      <c r="E1882" s="544"/>
      <c r="F1882" s="544"/>
      <c r="G1882" s="544"/>
      <c r="H1882" s="544"/>
      <c r="I1882" s="544"/>
      <c r="J1882" s="544"/>
      <c r="K1882" s="544"/>
      <c r="L1882" s="544"/>
      <c r="M1882" s="544"/>
      <c r="N1882" s="544"/>
      <c r="O1882" s="544"/>
      <c r="P1882" s="544"/>
      <c r="Q1882" s="544"/>
    </row>
    <row r="1883" spans="1:17" x14ac:dyDescent="0.15">
      <c r="A1883" s="544"/>
      <c r="B1883" s="544"/>
      <c r="C1883" s="544"/>
      <c r="D1883" s="544"/>
      <c r="E1883" s="544"/>
      <c r="F1883" s="544"/>
      <c r="G1883" s="544"/>
      <c r="H1883" s="544"/>
      <c r="I1883" s="544"/>
      <c r="J1883" s="544"/>
      <c r="K1883" s="544"/>
      <c r="L1883" s="544"/>
      <c r="M1883" s="544"/>
      <c r="N1883" s="544"/>
      <c r="O1883" s="544"/>
      <c r="P1883" s="544"/>
      <c r="Q1883" s="544"/>
    </row>
    <row r="1884" spans="1:17" x14ac:dyDescent="0.15">
      <c r="A1884" s="544"/>
      <c r="B1884" s="544"/>
      <c r="C1884" s="544"/>
      <c r="D1884" s="544"/>
      <c r="E1884" s="544"/>
      <c r="F1884" s="544"/>
      <c r="G1884" s="544"/>
      <c r="H1884" s="544"/>
      <c r="I1884" s="544"/>
      <c r="J1884" s="544"/>
      <c r="K1884" s="544"/>
      <c r="L1884" s="544"/>
      <c r="M1884" s="544"/>
      <c r="N1884" s="544"/>
      <c r="O1884" s="544"/>
      <c r="P1884" s="544"/>
      <c r="Q1884" s="544"/>
    </row>
    <row r="1885" spans="1:17" x14ac:dyDescent="0.15">
      <c r="A1885" s="544"/>
      <c r="B1885" s="544"/>
      <c r="C1885" s="544"/>
      <c r="D1885" s="544"/>
      <c r="E1885" s="544"/>
      <c r="F1885" s="544"/>
      <c r="G1885" s="544"/>
      <c r="H1885" s="544"/>
      <c r="I1885" s="544"/>
      <c r="J1885" s="544"/>
      <c r="K1885" s="544"/>
      <c r="L1885" s="544"/>
      <c r="M1885" s="544"/>
      <c r="N1885" s="544"/>
      <c r="O1885" s="544"/>
      <c r="P1885" s="544"/>
      <c r="Q1885" s="544"/>
    </row>
    <row r="1886" spans="1:17" x14ac:dyDescent="0.15">
      <c r="A1886" s="544"/>
      <c r="B1886" s="544"/>
      <c r="C1886" s="544"/>
      <c r="D1886" s="544"/>
      <c r="E1886" s="544"/>
      <c r="F1886" s="544"/>
      <c r="G1886" s="544"/>
      <c r="H1886" s="544"/>
      <c r="I1886" s="544"/>
      <c r="J1886" s="544"/>
      <c r="K1886" s="544"/>
      <c r="L1886" s="544"/>
      <c r="M1886" s="544"/>
      <c r="N1886" s="544"/>
      <c r="O1886" s="544"/>
      <c r="P1886" s="544"/>
      <c r="Q1886" s="544"/>
    </row>
    <row r="1887" spans="1:17" x14ac:dyDescent="0.15">
      <c r="A1887" s="544"/>
      <c r="B1887" s="544"/>
      <c r="C1887" s="544"/>
      <c r="D1887" s="544"/>
      <c r="E1887" s="544"/>
      <c r="F1887" s="544"/>
      <c r="G1887" s="544"/>
      <c r="H1887" s="544"/>
      <c r="I1887" s="544"/>
      <c r="J1887" s="544"/>
      <c r="K1887" s="544"/>
      <c r="L1887" s="544"/>
      <c r="M1887" s="544"/>
      <c r="N1887" s="544"/>
      <c r="O1887" s="544"/>
      <c r="P1887" s="544"/>
      <c r="Q1887" s="544"/>
    </row>
    <row r="1888" spans="1:17" x14ac:dyDescent="0.15">
      <c r="A1888" s="544"/>
      <c r="B1888" s="544"/>
      <c r="C1888" s="544"/>
      <c r="D1888" s="544"/>
      <c r="E1888" s="544"/>
      <c r="F1888" s="544"/>
      <c r="G1888" s="544"/>
      <c r="H1888" s="544"/>
      <c r="I1888" s="544"/>
      <c r="J1888" s="544"/>
      <c r="K1888" s="544"/>
      <c r="L1888" s="544"/>
      <c r="M1888" s="544"/>
      <c r="N1888" s="544"/>
      <c r="O1888" s="544"/>
      <c r="P1888" s="544"/>
      <c r="Q1888" s="544"/>
    </row>
    <row r="1889" spans="1:17" x14ac:dyDescent="0.15">
      <c r="A1889" s="544"/>
      <c r="B1889" s="544"/>
      <c r="C1889" s="544"/>
      <c r="D1889" s="544"/>
      <c r="E1889" s="544"/>
      <c r="F1889" s="544"/>
      <c r="G1889" s="544"/>
      <c r="H1889" s="544"/>
      <c r="I1889" s="544"/>
      <c r="J1889" s="544"/>
      <c r="K1889" s="544"/>
      <c r="L1889" s="544"/>
      <c r="M1889" s="544"/>
      <c r="N1889" s="544"/>
      <c r="O1889" s="544"/>
      <c r="P1889" s="544"/>
      <c r="Q1889" s="544"/>
    </row>
    <row r="1890" spans="1:17" x14ac:dyDescent="0.15">
      <c r="A1890" s="544"/>
      <c r="B1890" s="544"/>
      <c r="C1890" s="544"/>
      <c r="D1890" s="544"/>
      <c r="E1890" s="544"/>
      <c r="F1890" s="544"/>
      <c r="G1890" s="544"/>
      <c r="H1890" s="544"/>
      <c r="I1890" s="544"/>
      <c r="J1890" s="544"/>
      <c r="K1890" s="544"/>
      <c r="L1890" s="544"/>
      <c r="M1890" s="544"/>
      <c r="N1890" s="544"/>
      <c r="O1890" s="544"/>
      <c r="P1890" s="544"/>
      <c r="Q1890" s="544"/>
    </row>
    <row r="1891" spans="1:17" x14ac:dyDescent="0.15">
      <c r="A1891" s="544"/>
      <c r="B1891" s="544"/>
      <c r="C1891" s="544"/>
      <c r="D1891" s="544"/>
      <c r="E1891" s="544"/>
      <c r="F1891" s="544"/>
      <c r="G1891" s="544"/>
      <c r="H1891" s="544"/>
      <c r="I1891" s="544"/>
      <c r="J1891" s="544"/>
      <c r="K1891" s="544"/>
      <c r="L1891" s="544"/>
      <c r="M1891" s="544"/>
      <c r="N1891" s="544"/>
      <c r="O1891" s="544"/>
      <c r="P1891" s="544"/>
      <c r="Q1891" s="544"/>
    </row>
    <row r="1892" spans="1:17" x14ac:dyDescent="0.15">
      <c r="A1892" s="544"/>
      <c r="B1892" s="544"/>
      <c r="C1892" s="544"/>
      <c r="D1892" s="544"/>
      <c r="E1892" s="544"/>
      <c r="F1892" s="544"/>
      <c r="G1892" s="544"/>
      <c r="H1892" s="544"/>
      <c r="I1892" s="544"/>
      <c r="J1892" s="544"/>
      <c r="K1892" s="544"/>
      <c r="L1892" s="544"/>
      <c r="M1892" s="544"/>
      <c r="N1892" s="544"/>
      <c r="O1892" s="544"/>
      <c r="P1892" s="544"/>
      <c r="Q1892" s="544"/>
    </row>
    <row r="1893" spans="1:17" x14ac:dyDescent="0.15">
      <c r="A1893" s="544"/>
      <c r="B1893" s="544"/>
      <c r="C1893" s="544"/>
      <c r="D1893" s="544"/>
      <c r="E1893" s="544"/>
      <c r="F1893" s="544"/>
      <c r="G1893" s="544"/>
      <c r="H1893" s="544"/>
      <c r="I1893" s="544"/>
      <c r="J1893" s="544"/>
      <c r="K1893" s="544"/>
      <c r="L1893" s="544"/>
      <c r="M1893" s="544"/>
      <c r="N1893" s="544"/>
      <c r="O1893" s="544"/>
      <c r="P1893" s="544"/>
      <c r="Q1893" s="544"/>
    </row>
  </sheetData>
  <sheetProtection selectLockedCells="1" selectUnlockedCells="1"/>
  <customSheetViews>
    <customSheetView guid="{6B23CD52-EB21-4D50-A0E9-9F9D02E9DE74}" showGridLines="0" showRowCol="0">
      <selection activeCell="A2" sqref="A2"/>
      <pageMargins left="0.17" right="0.2" top="0.23" bottom="0.22" header="0.17" footer="0.17"/>
      <pageSetup scale="95" orientation="portrait" r:id="rId1"/>
    </customSheetView>
  </customSheetViews>
  <mergeCells count="8">
    <mergeCell ref="B2:N2"/>
    <mergeCell ref="B89:B99"/>
    <mergeCell ref="K91:P91"/>
    <mergeCell ref="B57:B67"/>
    <mergeCell ref="K59:P59"/>
    <mergeCell ref="F72:H72"/>
    <mergeCell ref="B77:B84"/>
    <mergeCell ref="C21:M21"/>
  </mergeCells>
  <hyperlinks>
    <hyperlink ref="A1" location="'تحليل قوائم مالية'!E7" display="'تحليل قوائم مالية'!E7" xr:uid="{00000000-0004-0000-0000-000000000000}"/>
    <hyperlink ref="A2" location="'تحليل التدفقات النقدية المستقبل'!E7" display="'تحليل التدفقات النقدية المستقبل'!E7" xr:uid="{00000000-0004-0000-0000-000001000000}"/>
    <hyperlink ref="L35" r:id="rId2" xr:uid="{00000000-0004-0000-0000-000002000000}"/>
    <hyperlink ref="L36" r:id="rId3" location="!/kfranji" display="https://twitter.com/ - !/kfranji" xr:uid="{00000000-0004-0000-0000-000003000000}"/>
    <hyperlink ref="C27" location="Ads!A1" display="Ads!A1" xr:uid="{00000000-0004-0000-0000-000004000000}"/>
  </hyperlinks>
  <pageMargins left="0.17" right="0.2" top="0.23" bottom="0.22" header="0.17" footer="0.17"/>
  <pageSetup scale="95" orientation="portrait" r:id="rId4"/>
  <drawing r:id="rId5"/>
  <picture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 tint="0.39997558519241921"/>
  </sheetPr>
  <dimension ref="A1:R1887"/>
  <sheetViews>
    <sheetView showGridLines="0" showRowColHeaders="0" rightToLeft="1" workbookViewId="0">
      <pane ySplit="1" topLeftCell="A2" activePane="bottomLeft" state="frozen"/>
      <selection pane="bottomLeft" activeCell="A2" sqref="A2"/>
    </sheetView>
  </sheetViews>
  <sheetFormatPr defaultColWidth="9.1484375" defaultRowHeight="14.25" x14ac:dyDescent="0.15"/>
  <cols>
    <col min="1" max="1" width="3.8984375" style="137" customWidth="1"/>
    <col min="2" max="2" width="1.6484375" style="137" customWidth="1"/>
    <col min="3" max="3" width="30.59765625" style="137" bestFit="1" customWidth="1"/>
    <col min="4" max="4" width="27.44921875" style="137" bestFit="1" customWidth="1"/>
    <col min="5" max="7" width="12.74609375" style="137" customWidth="1"/>
    <col min="8" max="10" width="1.6484375" style="137" customWidth="1"/>
    <col min="11" max="11" width="31.49609375" style="137" bestFit="1" customWidth="1"/>
    <col min="12" max="12" width="34.94921875" style="137" bestFit="1" customWidth="1"/>
    <col min="13" max="15" width="12.74609375" style="137" customWidth="1"/>
    <col min="16" max="16" width="1.6484375" style="137" customWidth="1"/>
    <col min="17" max="16384" width="9.1484375" style="137"/>
  </cols>
  <sheetData>
    <row r="1" spans="1:17" s="461" customFormat="1" ht="30.75" customHeight="1" x14ac:dyDescent="0.15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477"/>
      <c r="M1" s="477"/>
      <c r="N1" s="477"/>
      <c r="O1" s="477"/>
      <c r="P1" s="698" t="s">
        <v>515</v>
      </c>
      <c r="Q1" s="137"/>
    </row>
    <row r="2" spans="1:17" s="461" customFormat="1" ht="42" customHeight="1" x14ac:dyDescent="0.15">
      <c r="A2" s="707" t="s">
        <v>521</v>
      </c>
      <c r="B2" s="476" t="s">
        <v>514</v>
      </c>
      <c r="C2" s="709"/>
      <c r="D2" s="496"/>
      <c r="E2" s="706"/>
      <c r="F2" s="497"/>
      <c r="G2" s="497"/>
      <c r="H2" s="497"/>
      <c r="I2" s="137"/>
      <c r="J2" s="137"/>
      <c r="K2" s="925"/>
      <c r="L2" s="926"/>
      <c r="M2" s="926"/>
      <c r="N2" s="926"/>
      <c r="O2" s="926"/>
      <c r="P2" s="926"/>
      <c r="Q2" s="137"/>
    </row>
    <row r="3" spans="1:17" ht="15.75" customHeight="1" x14ac:dyDescent="0.15">
      <c r="A3" s="485"/>
      <c r="B3" s="493"/>
      <c r="C3" s="491" t="s">
        <v>1</v>
      </c>
      <c r="D3" s="491" t="s">
        <v>0</v>
      </c>
      <c r="E3" s="494"/>
      <c r="F3" s="494"/>
      <c r="G3" s="892" t="s">
        <v>548</v>
      </c>
      <c r="H3" s="495"/>
      <c r="J3" s="498"/>
      <c r="K3" s="491" t="s">
        <v>52</v>
      </c>
      <c r="L3" s="491" t="s">
        <v>51</v>
      </c>
      <c r="M3" s="499"/>
      <c r="N3" s="499"/>
      <c r="O3" s="492" t="str">
        <f>G3</f>
        <v>USD</v>
      </c>
      <c r="P3" s="500"/>
    </row>
    <row r="4" spans="1:17" ht="15.75" customHeight="1" x14ac:dyDescent="0.15">
      <c r="A4" s="485"/>
      <c r="B4" s="440"/>
      <c r="C4" s="143"/>
      <c r="D4" s="138"/>
      <c r="E4" s="138"/>
      <c r="F4" s="138"/>
      <c r="G4" s="138"/>
      <c r="H4" s="441"/>
      <c r="J4" s="501"/>
      <c r="K4" s="143"/>
      <c r="L4" s="138"/>
      <c r="M4" s="138"/>
      <c r="N4" s="138"/>
      <c r="O4" s="138"/>
      <c r="P4" s="502"/>
    </row>
    <row r="5" spans="1:17" ht="15.75" customHeight="1" x14ac:dyDescent="0.2">
      <c r="A5" s="485"/>
      <c r="B5" s="442"/>
      <c r="C5" s="466" t="s">
        <v>6</v>
      </c>
      <c r="D5" s="710" t="s">
        <v>5</v>
      </c>
      <c r="E5" s="466">
        <f>F5-1</f>
        <v>2009</v>
      </c>
      <c r="F5" s="466">
        <f>G5-1</f>
        <v>2010</v>
      </c>
      <c r="G5" s="893" t="s">
        <v>538</v>
      </c>
      <c r="H5" s="443"/>
      <c r="J5" s="501"/>
      <c r="K5" s="464"/>
      <c r="L5" s="465"/>
      <c r="M5" s="466">
        <f>E5</f>
        <v>2009</v>
      </c>
      <c r="N5" s="466">
        <f>F5</f>
        <v>2010</v>
      </c>
      <c r="O5" s="466" t="str">
        <f>G5</f>
        <v>2011</v>
      </c>
      <c r="P5" s="502"/>
    </row>
    <row r="6" spans="1:17" ht="15.75" customHeight="1" x14ac:dyDescent="0.15">
      <c r="A6" s="485"/>
      <c r="B6" s="442"/>
      <c r="C6" s="415"/>
      <c r="D6" s="139"/>
      <c r="E6" s="139"/>
      <c r="F6" s="139"/>
      <c r="G6" s="139"/>
      <c r="H6" s="443"/>
      <c r="J6" s="501"/>
      <c r="K6" s="143"/>
      <c r="L6" s="138"/>
      <c r="M6" s="139"/>
      <c r="N6" s="139"/>
      <c r="O6" s="139"/>
      <c r="P6" s="502"/>
    </row>
    <row r="7" spans="1:17" ht="15.75" customHeight="1" x14ac:dyDescent="0.3">
      <c r="A7" s="485"/>
      <c r="B7" s="927"/>
      <c r="C7" s="408" t="s">
        <v>8</v>
      </c>
      <c r="D7" s="409" t="s">
        <v>7</v>
      </c>
      <c r="E7" s="428"/>
      <c r="F7" s="414"/>
      <c r="G7" s="429"/>
      <c r="H7" s="444"/>
      <c r="J7" s="503"/>
      <c r="K7" s="408" t="s">
        <v>54</v>
      </c>
      <c r="L7" s="409" t="s">
        <v>53</v>
      </c>
      <c r="M7" s="482"/>
      <c r="N7" s="483"/>
      <c r="O7" s="484"/>
      <c r="P7" s="504"/>
    </row>
    <row r="8" spans="1:17" ht="15.75" customHeight="1" x14ac:dyDescent="0.3">
      <c r="A8" s="485"/>
      <c r="B8" s="927"/>
      <c r="C8" s="410" t="s">
        <v>10</v>
      </c>
      <c r="D8" s="411" t="s">
        <v>9</v>
      </c>
      <c r="E8" s="479"/>
      <c r="F8" s="480"/>
      <c r="G8" s="481"/>
      <c r="H8" s="444"/>
      <c r="J8" s="503"/>
      <c r="K8" s="410" t="s">
        <v>56</v>
      </c>
      <c r="L8" s="411" t="s">
        <v>55</v>
      </c>
      <c r="M8" s="479"/>
      <c r="N8" s="480"/>
      <c r="O8" s="481"/>
      <c r="P8" s="504"/>
    </row>
    <row r="9" spans="1:17" ht="15.75" customHeight="1" x14ac:dyDescent="0.3">
      <c r="A9" s="485"/>
      <c r="B9" s="927"/>
      <c r="C9" s="408" t="s">
        <v>12</v>
      </c>
      <c r="D9" s="409" t="s">
        <v>11</v>
      </c>
      <c r="E9" s="479"/>
      <c r="F9" s="480"/>
      <c r="G9" s="481"/>
      <c r="H9" s="444"/>
      <c r="J9" s="503"/>
      <c r="K9" s="408" t="s">
        <v>58</v>
      </c>
      <c r="L9" s="409" t="s">
        <v>57</v>
      </c>
      <c r="M9" s="479"/>
      <c r="N9" s="480"/>
      <c r="O9" s="481"/>
      <c r="P9" s="504"/>
    </row>
    <row r="10" spans="1:17" ht="15.75" customHeight="1" x14ac:dyDescent="0.3">
      <c r="A10" s="485"/>
      <c r="B10" s="927"/>
      <c r="C10" s="410" t="s">
        <v>14</v>
      </c>
      <c r="D10" s="411" t="s">
        <v>13</v>
      </c>
      <c r="E10" s="479"/>
      <c r="F10" s="480"/>
      <c r="G10" s="481"/>
      <c r="H10" s="444"/>
      <c r="J10" s="503"/>
      <c r="K10" s="419" t="s">
        <v>60</v>
      </c>
      <c r="L10" s="420" t="s">
        <v>59</v>
      </c>
      <c r="M10" s="430">
        <f>M7-M8-M9</f>
        <v>0</v>
      </c>
      <c r="N10" s="430">
        <f t="shared" ref="N10:O10" si="0">N7-N8-N9</f>
        <v>0</v>
      </c>
      <c r="O10" s="430">
        <f t="shared" si="0"/>
        <v>0</v>
      </c>
      <c r="P10" s="505"/>
    </row>
    <row r="11" spans="1:17" ht="15.75" customHeight="1" x14ac:dyDescent="0.3">
      <c r="A11" s="485"/>
      <c r="B11" s="927"/>
      <c r="C11" s="423" t="s">
        <v>16</v>
      </c>
      <c r="D11" s="424" t="s">
        <v>15</v>
      </c>
      <c r="E11" s="433">
        <f>SUM(E7:E10)</f>
        <v>0</v>
      </c>
      <c r="F11" s="433">
        <f t="shared" ref="F11:G11" si="1">SUM(F7:F10)</f>
        <v>0</v>
      </c>
      <c r="G11" s="433">
        <f t="shared" si="1"/>
        <v>0</v>
      </c>
      <c r="H11" s="445"/>
      <c r="J11" s="503"/>
      <c r="K11" s="408" t="s">
        <v>62</v>
      </c>
      <c r="L11" s="409" t="s">
        <v>61</v>
      </c>
      <c r="M11" s="482"/>
      <c r="N11" s="483"/>
      <c r="O11" s="484"/>
      <c r="P11" s="504"/>
    </row>
    <row r="12" spans="1:17" ht="15.75" customHeight="1" x14ac:dyDescent="0.3">
      <c r="A12" s="485"/>
      <c r="B12" s="927"/>
      <c r="C12" s="410" t="s">
        <v>18</v>
      </c>
      <c r="D12" s="411" t="s">
        <v>17</v>
      </c>
      <c r="E12" s="482"/>
      <c r="F12" s="483"/>
      <c r="G12" s="484"/>
      <c r="H12" s="444"/>
      <c r="J12" s="503"/>
      <c r="K12" s="410" t="s">
        <v>64</v>
      </c>
      <c r="L12" s="411" t="s">
        <v>63</v>
      </c>
      <c r="M12" s="479"/>
      <c r="N12" s="480"/>
      <c r="O12" s="481"/>
      <c r="P12" s="504"/>
    </row>
    <row r="13" spans="1:17" ht="15.75" customHeight="1" x14ac:dyDescent="0.3">
      <c r="A13" s="485"/>
      <c r="B13" s="927"/>
      <c r="C13" s="408" t="s">
        <v>483</v>
      </c>
      <c r="D13" s="409" t="s">
        <v>484</v>
      </c>
      <c r="E13" s="479"/>
      <c r="F13" s="480"/>
      <c r="G13" s="481"/>
      <c r="H13" s="444"/>
      <c r="J13" s="503"/>
      <c r="K13" s="421" t="s">
        <v>66</v>
      </c>
      <c r="L13" s="422" t="s">
        <v>65</v>
      </c>
      <c r="M13" s="431">
        <f>M10-M11-M12</f>
        <v>0</v>
      </c>
      <c r="N13" s="431">
        <f t="shared" ref="N13:O13" si="2">N10-N11-N12</f>
        <v>0</v>
      </c>
      <c r="O13" s="431">
        <f t="shared" si="2"/>
        <v>0</v>
      </c>
      <c r="P13" s="505"/>
    </row>
    <row r="14" spans="1:17" ht="15.75" customHeight="1" x14ac:dyDescent="0.3">
      <c r="A14" s="485"/>
      <c r="B14" s="927"/>
      <c r="C14" s="425" t="s">
        <v>22</v>
      </c>
      <c r="D14" s="426" t="s">
        <v>21</v>
      </c>
      <c r="E14" s="434">
        <f>E12-E13</f>
        <v>0</v>
      </c>
      <c r="F14" s="434">
        <f t="shared" ref="F14:G14" si="3">F12-F13</f>
        <v>0</v>
      </c>
      <c r="G14" s="434">
        <f t="shared" si="3"/>
        <v>0</v>
      </c>
      <c r="H14" s="445"/>
      <c r="J14" s="503"/>
      <c r="K14" s="410" t="s">
        <v>68</v>
      </c>
      <c r="L14" s="411" t="s">
        <v>67</v>
      </c>
      <c r="M14" s="482"/>
      <c r="N14" s="483"/>
      <c r="O14" s="484"/>
      <c r="P14" s="504"/>
    </row>
    <row r="15" spans="1:17" ht="15.75" customHeight="1" x14ac:dyDescent="0.3">
      <c r="A15" s="485"/>
      <c r="B15" s="446"/>
      <c r="C15" s="412" t="s">
        <v>24</v>
      </c>
      <c r="D15" s="413" t="s">
        <v>23</v>
      </c>
      <c r="E15" s="435">
        <f>E11+E14</f>
        <v>0</v>
      </c>
      <c r="F15" s="435">
        <f t="shared" ref="F15:G15" si="4">F11+F14</f>
        <v>0</v>
      </c>
      <c r="G15" s="435">
        <f t="shared" si="4"/>
        <v>0</v>
      </c>
      <c r="H15" s="447"/>
      <c r="J15" s="503"/>
      <c r="K15" s="408" t="s">
        <v>70</v>
      </c>
      <c r="L15" s="409" t="s">
        <v>69</v>
      </c>
      <c r="M15" s="479"/>
      <c r="N15" s="480"/>
      <c r="O15" s="481"/>
      <c r="P15" s="504"/>
    </row>
    <row r="16" spans="1:17" ht="15.75" customHeight="1" x14ac:dyDescent="0.3">
      <c r="A16" s="485"/>
      <c r="B16" s="446"/>
      <c r="C16" s="144"/>
      <c r="D16" s="140"/>
      <c r="E16" s="141"/>
      <c r="F16" s="141"/>
      <c r="G16" s="141"/>
      <c r="H16" s="447"/>
      <c r="J16" s="503"/>
      <c r="K16" s="410" t="s">
        <v>72</v>
      </c>
      <c r="L16" s="411" t="s">
        <v>71</v>
      </c>
      <c r="M16" s="479"/>
      <c r="N16" s="480"/>
      <c r="O16" s="481"/>
      <c r="P16" s="504"/>
    </row>
    <row r="17" spans="1:18" ht="15.75" customHeight="1" x14ac:dyDescent="0.3">
      <c r="A17" s="485"/>
      <c r="B17" s="446"/>
      <c r="C17" s="466" t="s">
        <v>26</v>
      </c>
      <c r="D17" s="710" t="s">
        <v>25</v>
      </c>
      <c r="E17" s="467">
        <f>E5</f>
        <v>2009</v>
      </c>
      <c r="F17" s="467">
        <f t="shared" ref="F17:G17" si="5">F5</f>
        <v>2010</v>
      </c>
      <c r="G17" s="467" t="str">
        <f t="shared" si="5"/>
        <v>2011</v>
      </c>
      <c r="H17" s="447"/>
      <c r="J17" s="503"/>
      <c r="K17" s="421" t="s">
        <v>74</v>
      </c>
      <c r="L17" s="422" t="s">
        <v>73</v>
      </c>
      <c r="M17" s="431">
        <f>M13-M14+M15-M16</f>
        <v>0</v>
      </c>
      <c r="N17" s="431">
        <f t="shared" ref="N17:O17" si="6">N13-N14+N15-N16</f>
        <v>0</v>
      </c>
      <c r="O17" s="431">
        <f t="shared" si="6"/>
        <v>0</v>
      </c>
      <c r="P17" s="505"/>
    </row>
    <row r="18" spans="1:18" ht="15.75" customHeight="1" x14ac:dyDescent="0.3">
      <c r="A18" s="485"/>
      <c r="B18" s="446"/>
      <c r="C18" s="142"/>
      <c r="D18" s="145"/>
      <c r="E18" s="418"/>
      <c r="F18" s="418"/>
      <c r="G18" s="418"/>
      <c r="H18" s="447"/>
      <c r="J18" s="503"/>
      <c r="K18" s="410" t="s">
        <v>76</v>
      </c>
      <c r="L18" s="411" t="s">
        <v>75</v>
      </c>
      <c r="M18" s="482"/>
      <c r="N18" s="483"/>
      <c r="O18" s="484"/>
      <c r="P18" s="504"/>
    </row>
    <row r="19" spans="1:18" ht="15.75" customHeight="1" x14ac:dyDescent="0.3">
      <c r="A19" s="485"/>
      <c r="B19" s="474"/>
      <c r="C19" s="408" t="s">
        <v>28</v>
      </c>
      <c r="D19" s="409" t="s">
        <v>27</v>
      </c>
      <c r="E19" s="482"/>
      <c r="F19" s="483"/>
      <c r="G19" s="484"/>
      <c r="H19" s="444"/>
      <c r="J19" s="503"/>
      <c r="K19" s="412" t="s">
        <v>78</v>
      </c>
      <c r="L19" s="413" t="s">
        <v>77</v>
      </c>
      <c r="M19" s="471">
        <f>M17-M18</f>
        <v>0</v>
      </c>
      <c r="N19" s="471">
        <f t="shared" ref="N19:O19" si="7">N17-N18</f>
        <v>0</v>
      </c>
      <c r="O19" s="471">
        <f t="shared" si="7"/>
        <v>0</v>
      </c>
      <c r="P19" s="506"/>
    </row>
    <row r="20" spans="1:18" ht="15.75" customHeight="1" x14ac:dyDescent="0.3">
      <c r="A20" s="485"/>
      <c r="B20" s="474"/>
      <c r="C20" s="410" t="s">
        <v>30</v>
      </c>
      <c r="D20" s="411" t="s">
        <v>29</v>
      </c>
      <c r="E20" s="479"/>
      <c r="F20" s="480"/>
      <c r="G20" s="481"/>
      <c r="H20" s="444"/>
      <c r="J20" s="507"/>
      <c r="K20" s="508"/>
      <c r="L20" s="509"/>
      <c r="M20" s="510"/>
      <c r="N20" s="510"/>
      <c r="O20" s="510"/>
      <c r="P20" s="511"/>
    </row>
    <row r="21" spans="1:18" ht="15.75" customHeight="1" x14ac:dyDescent="0.2">
      <c r="A21" s="485"/>
      <c r="B21" s="474"/>
      <c r="C21" s="408" t="s">
        <v>32</v>
      </c>
      <c r="D21" s="409" t="s">
        <v>31</v>
      </c>
      <c r="E21" s="479"/>
      <c r="F21" s="480"/>
      <c r="G21" s="481"/>
      <c r="H21" s="444"/>
      <c r="I21" s="485"/>
      <c r="J21" s="485"/>
      <c r="R21" s="460"/>
    </row>
    <row r="22" spans="1:18" ht="15.75" customHeight="1" x14ac:dyDescent="0.2">
      <c r="A22" s="485"/>
      <c r="B22" s="474"/>
      <c r="C22" s="410" t="s">
        <v>34</v>
      </c>
      <c r="D22" s="411" t="s">
        <v>33</v>
      </c>
      <c r="E22" s="479"/>
      <c r="F22" s="480"/>
      <c r="G22" s="481"/>
      <c r="H22" s="444"/>
      <c r="I22" s="485"/>
      <c r="J22" s="485"/>
      <c r="O22" s="477"/>
      <c r="P22" s="487"/>
      <c r="R22" s="460"/>
    </row>
    <row r="23" spans="1:18" ht="15.75" customHeight="1" x14ac:dyDescent="0.2">
      <c r="A23" s="485"/>
      <c r="B23" s="474"/>
      <c r="C23" s="423" t="s">
        <v>36</v>
      </c>
      <c r="D23" s="424" t="s">
        <v>35</v>
      </c>
      <c r="E23" s="433">
        <f>SUM(E19:E22)</f>
        <v>0</v>
      </c>
      <c r="F23" s="433">
        <f t="shared" ref="F23:G23" si="8">SUM(F19:F22)</f>
        <v>0</v>
      </c>
      <c r="G23" s="433">
        <f t="shared" si="8"/>
        <v>0</v>
      </c>
      <c r="H23" s="445"/>
      <c r="I23" s="485"/>
      <c r="J23" s="485"/>
      <c r="R23" s="460"/>
    </row>
    <row r="24" spans="1:18" ht="15.75" customHeight="1" x14ac:dyDescent="0.2">
      <c r="A24" s="485"/>
      <c r="B24" s="474"/>
      <c r="C24" s="410" t="s">
        <v>38</v>
      </c>
      <c r="D24" s="411" t="s">
        <v>37</v>
      </c>
      <c r="E24" s="482"/>
      <c r="F24" s="483"/>
      <c r="G24" s="484"/>
      <c r="H24" s="444"/>
      <c r="I24" s="485"/>
      <c r="J24" s="485"/>
      <c r="R24" s="460"/>
    </row>
    <row r="25" spans="1:18" ht="15.75" customHeight="1" x14ac:dyDescent="0.2">
      <c r="A25" s="485"/>
      <c r="B25" s="474"/>
      <c r="C25" s="408" t="s">
        <v>40</v>
      </c>
      <c r="D25" s="409" t="s">
        <v>39</v>
      </c>
      <c r="E25" s="479"/>
      <c r="F25" s="480"/>
      <c r="G25" s="481"/>
      <c r="H25" s="444"/>
      <c r="I25" s="485"/>
      <c r="J25" s="485"/>
      <c r="R25" s="460"/>
    </row>
    <row r="26" spans="1:18" ht="15.75" customHeight="1" x14ac:dyDescent="0.2">
      <c r="A26" s="485"/>
      <c r="B26" s="474"/>
      <c r="C26" s="427" t="s">
        <v>42</v>
      </c>
      <c r="D26" s="420" t="s">
        <v>41</v>
      </c>
      <c r="E26" s="430">
        <f>E23+E24+E25</f>
        <v>0</v>
      </c>
      <c r="F26" s="430">
        <f t="shared" ref="F26:G26" si="9">F23+F24+F25</f>
        <v>0</v>
      </c>
      <c r="G26" s="430">
        <f t="shared" si="9"/>
        <v>0</v>
      </c>
      <c r="H26" s="448"/>
      <c r="I26" s="485"/>
      <c r="J26" s="485"/>
      <c r="R26" s="460"/>
    </row>
    <row r="27" spans="1:18" ht="15.75" customHeight="1" x14ac:dyDescent="0.2">
      <c r="A27" s="485"/>
      <c r="B27" s="474"/>
      <c r="C27" s="408" t="s">
        <v>44</v>
      </c>
      <c r="D27" s="409" t="s">
        <v>43</v>
      </c>
      <c r="E27" s="482"/>
      <c r="F27" s="483"/>
      <c r="G27" s="484"/>
      <c r="H27" s="449"/>
      <c r="I27" s="485"/>
      <c r="J27" s="485"/>
      <c r="R27" s="460"/>
    </row>
    <row r="28" spans="1:18" ht="15.75" customHeight="1" x14ac:dyDescent="0.2">
      <c r="A28" s="485"/>
      <c r="B28" s="474"/>
      <c r="C28" s="410" t="s">
        <v>46</v>
      </c>
      <c r="D28" s="411" t="s">
        <v>45</v>
      </c>
      <c r="E28" s="479"/>
      <c r="F28" s="480"/>
      <c r="G28" s="481"/>
      <c r="H28" s="449"/>
      <c r="I28" s="485"/>
      <c r="J28" s="485"/>
      <c r="R28" s="460"/>
    </row>
    <row r="29" spans="1:18" ht="15.75" customHeight="1" x14ac:dyDescent="0.2">
      <c r="A29" s="485"/>
      <c r="B29" s="474"/>
      <c r="C29" s="421" t="s">
        <v>48</v>
      </c>
      <c r="D29" s="422" t="s">
        <v>47</v>
      </c>
      <c r="E29" s="431">
        <f>E27+E28</f>
        <v>0</v>
      </c>
      <c r="F29" s="431">
        <f t="shared" ref="F29:G29" si="10">F27+F28</f>
        <v>0</v>
      </c>
      <c r="G29" s="431">
        <f t="shared" si="10"/>
        <v>0</v>
      </c>
      <c r="H29" s="448"/>
      <c r="I29" s="485"/>
      <c r="J29" s="485"/>
      <c r="R29" s="460"/>
    </row>
    <row r="30" spans="1:18" ht="15.75" customHeight="1" x14ac:dyDescent="0.2">
      <c r="A30" s="485"/>
      <c r="B30" s="463"/>
      <c r="C30" s="416" t="s">
        <v>50</v>
      </c>
      <c r="D30" s="417" t="s">
        <v>49</v>
      </c>
      <c r="E30" s="432">
        <f>E26+E29</f>
        <v>0</v>
      </c>
      <c r="F30" s="432">
        <f t="shared" ref="F30:G30" si="11">F26+F29</f>
        <v>0</v>
      </c>
      <c r="G30" s="432">
        <f t="shared" si="11"/>
        <v>0</v>
      </c>
      <c r="H30" s="454"/>
      <c r="I30" s="485"/>
      <c r="J30" s="485"/>
      <c r="R30" s="460"/>
    </row>
    <row r="31" spans="1:18" ht="15.75" customHeight="1" x14ac:dyDescent="0.15">
      <c r="A31" s="486"/>
      <c r="B31" s="486"/>
      <c r="C31" s="488" t="s">
        <v>481</v>
      </c>
      <c r="D31" s="488" t="s">
        <v>482</v>
      </c>
      <c r="E31" s="488" t="str">
        <f>IF(E32=0,$D$32,"X")</f>
        <v>√</v>
      </c>
      <c r="F31" s="488" t="str">
        <f t="shared" ref="F31:G31" si="12">IF(F32=0,$D$32,"X")</f>
        <v>√</v>
      </c>
      <c r="G31" s="488" t="str">
        <f t="shared" si="12"/>
        <v>√</v>
      </c>
      <c r="H31" s="490"/>
      <c r="I31" s="485"/>
      <c r="J31" s="485"/>
      <c r="R31" s="460"/>
    </row>
    <row r="32" spans="1:18" ht="15.75" customHeight="1" x14ac:dyDescent="0.15">
      <c r="A32" s="485"/>
      <c r="B32" s="485"/>
      <c r="C32" s="485"/>
      <c r="D32" s="704" t="s">
        <v>518</v>
      </c>
      <c r="E32" s="705">
        <f>E15-E30</f>
        <v>0</v>
      </c>
      <c r="F32" s="705">
        <f>F15-F30</f>
        <v>0</v>
      </c>
      <c r="G32" s="705">
        <f>G15-G30</f>
        <v>0</v>
      </c>
      <c r="H32" s="485"/>
      <c r="I32" s="485"/>
      <c r="J32" s="485"/>
      <c r="R32" s="460"/>
    </row>
    <row r="33" spans="1:18" ht="9" customHeight="1" x14ac:dyDescent="0.15">
      <c r="A33" s="485"/>
      <c r="B33" s="469"/>
      <c r="C33" s="469"/>
      <c r="D33" s="469"/>
      <c r="E33" s="469"/>
      <c r="F33" s="469"/>
      <c r="G33" s="469"/>
      <c r="H33" s="469"/>
      <c r="I33" s="469"/>
      <c r="J33" s="469"/>
      <c r="K33" s="470"/>
      <c r="L33" s="470"/>
      <c r="M33" s="470"/>
      <c r="N33" s="470"/>
      <c r="O33" s="470"/>
      <c r="P33" s="470"/>
      <c r="R33" s="460"/>
    </row>
    <row r="34" spans="1:18" ht="42" customHeight="1" x14ac:dyDescent="0.25">
      <c r="A34" s="485"/>
      <c r="B34" s="476" t="s">
        <v>519</v>
      </c>
      <c r="C34" s="709"/>
      <c r="D34" s="477"/>
      <c r="E34" s="477"/>
      <c r="F34" s="924"/>
      <c r="G34" s="924"/>
      <c r="H34" s="924"/>
      <c r="O34" s="478"/>
      <c r="P34" s="475"/>
      <c r="R34" s="460"/>
    </row>
    <row r="35" spans="1:18" ht="15.75" customHeight="1" x14ac:dyDescent="0.15">
      <c r="A35" s="485"/>
      <c r="B35" s="436"/>
      <c r="C35" s="437" t="s">
        <v>1</v>
      </c>
      <c r="D35" s="437" t="s">
        <v>0</v>
      </c>
      <c r="E35" s="438"/>
      <c r="F35" s="438"/>
      <c r="G35" s="468" t="s">
        <v>425</v>
      </c>
      <c r="H35" s="439"/>
      <c r="J35" s="450"/>
      <c r="K35" s="437" t="s">
        <v>52</v>
      </c>
      <c r="L35" s="437" t="s">
        <v>51</v>
      </c>
      <c r="M35" s="451"/>
      <c r="N35" s="451"/>
      <c r="O35" s="468" t="str">
        <f>G35</f>
        <v>العملة</v>
      </c>
      <c r="P35" s="452"/>
      <c r="R35" s="460"/>
    </row>
    <row r="36" spans="1:18" ht="15.75" customHeight="1" x14ac:dyDescent="0.15">
      <c r="A36" s="485"/>
      <c r="B36" s="440"/>
      <c r="C36" s="143"/>
      <c r="D36" s="138"/>
      <c r="E36" s="138"/>
      <c r="F36" s="138"/>
      <c r="G36" s="138"/>
      <c r="H36" s="441"/>
      <c r="J36" s="440"/>
      <c r="K36" s="143"/>
      <c r="L36" s="138"/>
      <c r="M36" s="138"/>
      <c r="N36" s="138"/>
      <c r="O36" s="138"/>
      <c r="P36" s="441"/>
      <c r="R36" s="460"/>
    </row>
    <row r="37" spans="1:18" ht="15.75" customHeight="1" x14ac:dyDescent="0.2">
      <c r="A37" s="485"/>
      <c r="B37" s="442"/>
      <c r="C37" s="466" t="s">
        <v>6</v>
      </c>
      <c r="D37" s="710" t="s">
        <v>5</v>
      </c>
      <c r="E37" s="467">
        <f>F37-1</f>
        <v>2008</v>
      </c>
      <c r="F37" s="467">
        <f>G37-1</f>
        <v>2009</v>
      </c>
      <c r="G37" s="467">
        <v>2010</v>
      </c>
      <c r="H37" s="443"/>
      <c r="J37" s="440"/>
      <c r="K37" s="466"/>
      <c r="L37" s="710"/>
      <c r="M37" s="467">
        <f>E37</f>
        <v>2008</v>
      </c>
      <c r="N37" s="467">
        <f>F37</f>
        <v>2009</v>
      </c>
      <c r="O37" s="467">
        <f>G37</f>
        <v>2010</v>
      </c>
      <c r="P37" s="441"/>
      <c r="Q37" s="485"/>
    </row>
    <row r="38" spans="1:18" ht="15.75" customHeight="1" x14ac:dyDescent="0.15">
      <c r="A38" s="485"/>
      <c r="B38" s="442"/>
      <c r="C38" s="415"/>
      <c r="D38" s="139"/>
      <c r="E38" s="139"/>
      <c r="F38" s="139"/>
      <c r="G38" s="139"/>
      <c r="H38" s="443"/>
      <c r="J38" s="440"/>
      <c r="K38" s="143"/>
      <c r="L38" s="138"/>
      <c r="M38" s="138"/>
      <c r="N38" s="138"/>
      <c r="O38" s="138"/>
      <c r="P38" s="441"/>
      <c r="Q38" s="485"/>
    </row>
    <row r="39" spans="1:18" ht="15.75" customHeight="1" x14ac:dyDescent="0.3">
      <c r="A39" s="485"/>
      <c r="B39" s="927"/>
      <c r="C39" s="408" t="s">
        <v>8</v>
      </c>
      <c r="D39" s="409" t="s">
        <v>7</v>
      </c>
      <c r="E39" s="711" t="e">
        <f>E7/$E$15</f>
        <v>#DIV/0!</v>
      </c>
      <c r="F39" s="711" t="e">
        <f>F7/$F$15</f>
        <v>#DIV/0!</v>
      </c>
      <c r="G39" s="711" t="e">
        <f>G7/$G$15</f>
        <v>#DIV/0!</v>
      </c>
      <c r="H39" s="444"/>
      <c r="J39" s="453"/>
      <c r="K39" s="408" t="s">
        <v>54</v>
      </c>
      <c r="L39" s="409" t="s">
        <v>53</v>
      </c>
      <c r="M39" s="711" t="e">
        <f>M7/$M$7</f>
        <v>#DIV/0!</v>
      </c>
      <c r="N39" s="711" t="e">
        <f>N7/$N$7</f>
        <v>#DIV/0!</v>
      </c>
      <c r="O39" s="711" t="e">
        <f>O7/$O$7</f>
        <v>#DIV/0!</v>
      </c>
      <c r="P39" s="449"/>
      <c r="Q39" s="485"/>
    </row>
    <row r="40" spans="1:18" ht="15.75" customHeight="1" x14ac:dyDescent="0.3">
      <c r="A40" s="485"/>
      <c r="B40" s="927"/>
      <c r="C40" s="410" t="s">
        <v>10</v>
      </c>
      <c r="D40" s="411" t="s">
        <v>9</v>
      </c>
      <c r="E40" s="712" t="e">
        <f t="shared" ref="E40:E47" si="13">E8/$E$15</f>
        <v>#DIV/0!</v>
      </c>
      <c r="F40" s="712" t="e">
        <f t="shared" ref="F40:F47" si="14">F8/$F$15</f>
        <v>#DIV/0!</v>
      </c>
      <c r="G40" s="712" t="e">
        <f t="shared" ref="G40:G47" si="15">G8/$G$15</f>
        <v>#DIV/0!</v>
      </c>
      <c r="H40" s="444"/>
      <c r="J40" s="453"/>
      <c r="K40" s="410" t="s">
        <v>56</v>
      </c>
      <c r="L40" s="411" t="s">
        <v>55</v>
      </c>
      <c r="M40" s="712" t="e">
        <f t="shared" ref="M40:M50" si="16">M8/$M$7</f>
        <v>#DIV/0!</v>
      </c>
      <c r="N40" s="712" t="e">
        <f t="shared" ref="N40:N51" si="17">N8/$N$7</f>
        <v>#DIV/0!</v>
      </c>
      <c r="O40" s="712" t="e">
        <f t="shared" ref="O40:O51" si="18">O8/$O$7</f>
        <v>#DIV/0!</v>
      </c>
      <c r="P40" s="449"/>
      <c r="Q40" s="485"/>
    </row>
    <row r="41" spans="1:18" ht="15.75" customHeight="1" x14ac:dyDescent="0.3">
      <c r="A41" s="485"/>
      <c r="B41" s="927"/>
      <c r="C41" s="408" t="s">
        <v>12</v>
      </c>
      <c r="D41" s="409" t="s">
        <v>11</v>
      </c>
      <c r="E41" s="711" t="e">
        <f t="shared" si="13"/>
        <v>#DIV/0!</v>
      </c>
      <c r="F41" s="711" t="e">
        <f t="shared" si="14"/>
        <v>#DIV/0!</v>
      </c>
      <c r="G41" s="711" t="e">
        <f t="shared" si="15"/>
        <v>#DIV/0!</v>
      </c>
      <c r="H41" s="444"/>
      <c r="J41" s="453"/>
      <c r="K41" s="408" t="s">
        <v>58</v>
      </c>
      <c r="L41" s="409" t="s">
        <v>57</v>
      </c>
      <c r="M41" s="711" t="e">
        <f t="shared" si="16"/>
        <v>#DIV/0!</v>
      </c>
      <c r="N41" s="711" t="e">
        <f t="shared" si="17"/>
        <v>#DIV/0!</v>
      </c>
      <c r="O41" s="711" t="e">
        <f t="shared" si="18"/>
        <v>#DIV/0!</v>
      </c>
      <c r="P41" s="449"/>
      <c r="Q41" s="485"/>
    </row>
    <row r="42" spans="1:18" ht="15.75" customHeight="1" x14ac:dyDescent="0.3">
      <c r="A42" s="485"/>
      <c r="B42" s="927"/>
      <c r="C42" s="410" t="s">
        <v>14</v>
      </c>
      <c r="D42" s="411" t="s">
        <v>13</v>
      </c>
      <c r="E42" s="712" t="e">
        <f t="shared" si="13"/>
        <v>#DIV/0!</v>
      </c>
      <c r="F42" s="712" t="e">
        <f t="shared" si="14"/>
        <v>#DIV/0!</v>
      </c>
      <c r="G42" s="712" t="e">
        <f t="shared" si="15"/>
        <v>#DIV/0!</v>
      </c>
      <c r="H42" s="444"/>
      <c r="J42" s="453"/>
      <c r="K42" s="419" t="s">
        <v>60</v>
      </c>
      <c r="L42" s="420" t="s">
        <v>59</v>
      </c>
      <c r="M42" s="712" t="e">
        <f t="shared" si="16"/>
        <v>#DIV/0!</v>
      </c>
      <c r="N42" s="712" t="e">
        <f t="shared" si="17"/>
        <v>#DIV/0!</v>
      </c>
      <c r="O42" s="712" t="e">
        <f t="shared" si="18"/>
        <v>#DIV/0!</v>
      </c>
      <c r="P42" s="448"/>
      <c r="Q42" s="485"/>
    </row>
    <row r="43" spans="1:18" ht="15.75" customHeight="1" x14ac:dyDescent="0.3">
      <c r="A43" s="485"/>
      <c r="B43" s="927"/>
      <c r="C43" s="423" t="s">
        <v>16</v>
      </c>
      <c r="D43" s="424" t="s">
        <v>15</v>
      </c>
      <c r="E43" s="711" t="e">
        <f t="shared" si="13"/>
        <v>#DIV/0!</v>
      </c>
      <c r="F43" s="711" t="e">
        <f t="shared" si="14"/>
        <v>#DIV/0!</v>
      </c>
      <c r="G43" s="711" t="e">
        <f t="shared" si="15"/>
        <v>#DIV/0!</v>
      </c>
      <c r="H43" s="445"/>
      <c r="J43" s="453"/>
      <c r="K43" s="408" t="s">
        <v>62</v>
      </c>
      <c r="L43" s="409" t="s">
        <v>61</v>
      </c>
      <c r="M43" s="711" t="e">
        <f t="shared" si="16"/>
        <v>#DIV/0!</v>
      </c>
      <c r="N43" s="711" t="e">
        <f t="shared" si="17"/>
        <v>#DIV/0!</v>
      </c>
      <c r="O43" s="711" t="e">
        <f t="shared" si="18"/>
        <v>#DIV/0!</v>
      </c>
      <c r="P43" s="449"/>
      <c r="Q43" s="485"/>
    </row>
    <row r="44" spans="1:18" ht="15.75" customHeight="1" x14ac:dyDescent="0.3">
      <c r="A44" s="485"/>
      <c r="B44" s="927"/>
      <c r="C44" s="410" t="s">
        <v>18</v>
      </c>
      <c r="D44" s="411" t="s">
        <v>17</v>
      </c>
      <c r="E44" s="712" t="e">
        <f t="shared" si="13"/>
        <v>#DIV/0!</v>
      </c>
      <c r="F44" s="712" t="e">
        <f t="shared" si="14"/>
        <v>#DIV/0!</v>
      </c>
      <c r="G44" s="712" t="e">
        <f t="shared" si="15"/>
        <v>#DIV/0!</v>
      </c>
      <c r="H44" s="444"/>
      <c r="J44" s="453"/>
      <c r="K44" s="410" t="s">
        <v>64</v>
      </c>
      <c r="L44" s="411" t="s">
        <v>63</v>
      </c>
      <c r="M44" s="712" t="e">
        <f t="shared" si="16"/>
        <v>#DIV/0!</v>
      </c>
      <c r="N44" s="712" t="e">
        <f t="shared" si="17"/>
        <v>#DIV/0!</v>
      </c>
      <c r="O44" s="712" t="e">
        <f t="shared" si="18"/>
        <v>#DIV/0!</v>
      </c>
      <c r="P44" s="449"/>
      <c r="Q44" s="485"/>
    </row>
    <row r="45" spans="1:18" ht="15.75" customHeight="1" x14ac:dyDescent="0.3">
      <c r="A45" s="485"/>
      <c r="B45" s="927"/>
      <c r="C45" s="408" t="s">
        <v>483</v>
      </c>
      <c r="D45" s="409" t="s">
        <v>484</v>
      </c>
      <c r="E45" s="711" t="e">
        <f t="shared" si="13"/>
        <v>#DIV/0!</v>
      </c>
      <c r="F45" s="711" t="e">
        <f t="shared" si="14"/>
        <v>#DIV/0!</v>
      </c>
      <c r="G45" s="711" t="e">
        <f t="shared" si="15"/>
        <v>#DIV/0!</v>
      </c>
      <c r="H45" s="444"/>
      <c r="J45" s="453"/>
      <c r="K45" s="421" t="s">
        <v>66</v>
      </c>
      <c r="L45" s="422" t="s">
        <v>65</v>
      </c>
      <c r="M45" s="711" t="e">
        <f t="shared" si="16"/>
        <v>#DIV/0!</v>
      </c>
      <c r="N45" s="711" t="e">
        <f t="shared" si="17"/>
        <v>#DIV/0!</v>
      </c>
      <c r="O45" s="711" t="e">
        <f t="shared" si="18"/>
        <v>#DIV/0!</v>
      </c>
      <c r="P45" s="448"/>
      <c r="Q45" s="485"/>
    </row>
    <row r="46" spans="1:18" ht="15.75" customHeight="1" x14ac:dyDescent="0.3">
      <c r="A46" s="485"/>
      <c r="B46" s="927"/>
      <c r="C46" s="425" t="s">
        <v>22</v>
      </c>
      <c r="D46" s="426" t="s">
        <v>21</v>
      </c>
      <c r="E46" s="712" t="e">
        <f t="shared" si="13"/>
        <v>#DIV/0!</v>
      </c>
      <c r="F46" s="712" t="e">
        <f t="shared" si="14"/>
        <v>#DIV/0!</v>
      </c>
      <c r="G46" s="712" t="e">
        <f t="shared" si="15"/>
        <v>#DIV/0!</v>
      </c>
      <c r="H46" s="445"/>
      <c r="J46" s="453"/>
      <c r="K46" s="410" t="s">
        <v>68</v>
      </c>
      <c r="L46" s="411" t="s">
        <v>67</v>
      </c>
      <c r="M46" s="712" t="e">
        <f t="shared" si="16"/>
        <v>#DIV/0!</v>
      </c>
      <c r="N46" s="712" t="e">
        <f t="shared" si="17"/>
        <v>#DIV/0!</v>
      </c>
      <c r="O46" s="712" t="e">
        <f t="shared" si="18"/>
        <v>#DIV/0!</v>
      </c>
      <c r="P46" s="449"/>
      <c r="Q46" s="485"/>
    </row>
    <row r="47" spans="1:18" ht="15.75" customHeight="1" x14ac:dyDescent="0.3">
      <c r="A47" s="485"/>
      <c r="B47" s="446"/>
      <c r="C47" s="412" t="s">
        <v>24</v>
      </c>
      <c r="D47" s="413" t="s">
        <v>23</v>
      </c>
      <c r="E47" s="472" t="e">
        <f t="shared" si="13"/>
        <v>#DIV/0!</v>
      </c>
      <c r="F47" s="472" t="e">
        <f t="shared" si="14"/>
        <v>#DIV/0!</v>
      </c>
      <c r="G47" s="472" t="e">
        <f t="shared" si="15"/>
        <v>#DIV/0!</v>
      </c>
      <c r="H47" s="447"/>
      <c r="J47" s="453"/>
      <c r="K47" s="408" t="s">
        <v>70</v>
      </c>
      <c r="L47" s="409" t="s">
        <v>69</v>
      </c>
      <c r="M47" s="711" t="e">
        <f t="shared" si="16"/>
        <v>#DIV/0!</v>
      </c>
      <c r="N47" s="711" t="e">
        <f t="shared" si="17"/>
        <v>#DIV/0!</v>
      </c>
      <c r="O47" s="711" t="e">
        <f t="shared" si="18"/>
        <v>#DIV/0!</v>
      </c>
      <c r="P47" s="449"/>
      <c r="Q47" s="485"/>
    </row>
    <row r="48" spans="1:18" ht="15.75" customHeight="1" x14ac:dyDescent="0.3">
      <c r="A48" s="485"/>
      <c r="B48" s="446"/>
      <c r="C48" s="144"/>
      <c r="D48" s="140"/>
      <c r="E48" s="141"/>
      <c r="F48" s="141"/>
      <c r="G48" s="141"/>
      <c r="H48" s="447"/>
      <c r="J48" s="453"/>
      <c r="K48" s="410" t="s">
        <v>72</v>
      </c>
      <c r="L48" s="411" t="s">
        <v>71</v>
      </c>
      <c r="M48" s="712" t="e">
        <f t="shared" si="16"/>
        <v>#DIV/0!</v>
      </c>
      <c r="N48" s="712" t="e">
        <f t="shared" si="17"/>
        <v>#DIV/0!</v>
      </c>
      <c r="O48" s="712" t="e">
        <f t="shared" si="18"/>
        <v>#DIV/0!</v>
      </c>
      <c r="P48" s="449"/>
      <c r="Q48" s="485"/>
    </row>
    <row r="49" spans="1:17" ht="15.75" customHeight="1" x14ac:dyDescent="0.3">
      <c r="A49" s="485"/>
      <c r="B49" s="446"/>
      <c r="C49" s="466" t="s">
        <v>26</v>
      </c>
      <c r="D49" s="710" t="s">
        <v>25</v>
      </c>
      <c r="E49" s="467">
        <f>E37</f>
        <v>2008</v>
      </c>
      <c r="F49" s="467">
        <f t="shared" ref="F49:G49" si="19">F37</f>
        <v>2009</v>
      </c>
      <c r="G49" s="467">
        <f t="shared" si="19"/>
        <v>2010</v>
      </c>
      <c r="H49" s="447"/>
      <c r="J49" s="453"/>
      <c r="K49" s="421" t="s">
        <v>74</v>
      </c>
      <c r="L49" s="422" t="s">
        <v>73</v>
      </c>
      <c r="M49" s="711" t="e">
        <f t="shared" si="16"/>
        <v>#DIV/0!</v>
      </c>
      <c r="N49" s="711" t="e">
        <f t="shared" si="17"/>
        <v>#DIV/0!</v>
      </c>
      <c r="O49" s="711" t="e">
        <f t="shared" si="18"/>
        <v>#DIV/0!</v>
      </c>
      <c r="P49" s="448"/>
      <c r="Q49" s="485"/>
    </row>
    <row r="50" spans="1:17" ht="15.75" customHeight="1" x14ac:dyDescent="0.3">
      <c r="A50" s="485"/>
      <c r="B50" s="446"/>
      <c r="C50" s="142"/>
      <c r="D50" s="145"/>
      <c r="E50" s="418"/>
      <c r="F50" s="418"/>
      <c r="G50" s="418"/>
      <c r="H50" s="447"/>
      <c r="J50" s="453"/>
      <c r="K50" s="410" t="s">
        <v>76</v>
      </c>
      <c r="L50" s="411" t="s">
        <v>75</v>
      </c>
      <c r="M50" s="712" t="e">
        <f t="shared" si="16"/>
        <v>#DIV/0!</v>
      </c>
      <c r="N50" s="712" t="e">
        <f t="shared" si="17"/>
        <v>#DIV/0!</v>
      </c>
      <c r="O50" s="712" t="e">
        <f t="shared" si="18"/>
        <v>#DIV/0!</v>
      </c>
      <c r="P50" s="449"/>
      <c r="Q50" s="485"/>
    </row>
    <row r="51" spans="1:17" ht="15.75" customHeight="1" x14ac:dyDescent="0.3">
      <c r="A51" s="485"/>
      <c r="B51" s="927"/>
      <c r="C51" s="408" t="s">
        <v>28</v>
      </c>
      <c r="D51" s="409" t="s">
        <v>27</v>
      </c>
      <c r="E51" s="711" t="e">
        <f>E19/$E$30</f>
        <v>#DIV/0!</v>
      </c>
      <c r="F51" s="711" t="e">
        <f>F19/$F$30</f>
        <v>#DIV/0!</v>
      </c>
      <c r="G51" s="711" t="e">
        <f>G19/$G$30</f>
        <v>#DIV/0!</v>
      </c>
      <c r="H51" s="444"/>
      <c r="J51" s="453"/>
      <c r="K51" s="412" t="s">
        <v>78</v>
      </c>
      <c r="L51" s="413" t="s">
        <v>77</v>
      </c>
      <c r="M51" s="472" t="e">
        <f>M19/$M$7</f>
        <v>#DIV/0!</v>
      </c>
      <c r="N51" s="472" t="e">
        <f t="shared" si="17"/>
        <v>#DIV/0!</v>
      </c>
      <c r="O51" s="472" t="e">
        <f t="shared" si="18"/>
        <v>#DIV/0!</v>
      </c>
      <c r="P51" s="454"/>
      <c r="Q51" s="485"/>
    </row>
    <row r="52" spans="1:17" ht="16.5" x14ac:dyDescent="0.3">
      <c r="A52" s="485"/>
      <c r="B52" s="927"/>
      <c r="C52" s="410" t="s">
        <v>30</v>
      </c>
      <c r="D52" s="411" t="s">
        <v>29</v>
      </c>
      <c r="E52" s="712" t="e">
        <f t="shared" ref="E52:E62" si="20">E20/$E$30</f>
        <v>#DIV/0!</v>
      </c>
      <c r="F52" s="711" t="e">
        <f t="shared" ref="F52:F62" si="21">F20/$F$30</f>
        <v>#DIV/0!</v>
      </c>
      <c r="G52" s="711" t="e">
        <f t="shared" ref="G52:G62" si="22">G20/$G$30</f>
        <v>#DIV/0!</v>
      </c>
      <c r="H52" s="444"/>
      <c r="J52" s="455"/>
      <c r="K52" s="456"/>
      <c r="L52" s="457"/>
      <c r="M52" s="458"/>
      <c r="N52" s="458"/>
      <c r="O52" s="458"/>
      <c r="P52" s="459"/>
      <c r="Q52" s="485"/>
    </row>
    <row r="53" spans="1:17" ht="15" x14ac:dyDescent="0.2">
      <c r="A53" s="485"/>
      <c r="B53" s="927"/>
      <c r="C53" s="408" t="s">
        <v>32</v>
      </c>
      <c r="D53" s="409" t="s">
        <v>31</v>
      </c>
      <c r="E53" s="711" t="e">
        <f t="shared" si="20"/>
        <v>#DIV/0!</v>
      </c>
      <c r="F53" s="711" t="e">
        <f t="shared" si="21"/>
        <v>#DIV/0!</v>
      </c>
      <c r="G53" s="711" t="e">
        <f t="shared" si="22"/>
        <v>#DIV/0!</v>
      </c>
      <c r="H53" s="444"/>
      <c r="I53" s="485"/>
      <c r="J53" s="485"/>
      <c r="K53" s="928"/>
      <c r="L53" s="928"/>
      <c r="M53" s="928"/>
      <c r="N53" s="928"/>
      <c r="O53" s="928"/>
      <c r="P53" s="928"/>
      <c r="Q53" s="485"/>
    </row>
    <row r="54" spans="1:17" ht="15" x14ac:dyDescent="0.2">
      <c r="A54" s="485"/>
      <c r="B54" s="927"/>
      <c r="C54" s="410" t="s">
        <v>34</v>
      </c>
      <c r="D54" s="411" t="s">
        <v>33</v>
      </c>
      <c r="E54" s="712" t="e">
        <f t="shared" si="20"/>
        <v>#DIV/0!</v>
      </c>
      <c r="F54" s="711" t="e">
        <f t="shared" si="21"/>
        <v>#DIV/0!</v>
      </c>
      <c r="G54" s="711" t="e">
        <f t="shared" si="22"/>
        <v>#DIV/0!</v>
      </c>
      <c r="H54" s="444"/>
      <c r="I54" s="485"/>
      <c r="J54" s="485"/>
      <c r="O54" s="477"/>
      <c r="P54" s="487"/>
      <c r="Q54" s="485"/>
    </row>
    <row r="55" spans="1:17" ht="15" x14ac:dyDescent="0.2">
      <c r="A55" s="485"/>
      <c r="B55" s="927"/>
      <c r="C55" s="423" t="s">
        <v>36</v>
      </c>
      <c r="D55" s="424" t="s">
        <v>35</v>
      </c>
      <c r="E55" s="711" t="e">
        <f t="shared" si="20"/>
        <v>#DIV/0!</v>
      </c>
      <c r="F55" s="711" t="e">
        <f t="shared" si="21"/>
        <v>#DIV/0!</v>
      </c>
      <c r="G55" s="711" t="e">
        <f t="shared" si="22"/>
        <v>#DIV/0!</v>
      </c>
      <c r="H55" s="445"/>
      <c r="I55" s="485"/>
      <c r="J55" s="485"/>
      <c r="Q55" s="485"/>
    </row>
    <row r="56" spans="1:17" ht="15" x14ac:dyDescent="0.2">
      <c r="A56" s="485"/>
      <c r="B56" s="927"/>
      <c r="C56" s="410" t="s">
        <v>38</v>
      </c>
      <c r="D56" s="411" t="s">
        <v>37</v>
      </c>
      <c r="E56" s="712" t="e">
        <f t="shared" si="20"/>
        <v>#DIV/0!</v>
      </c>
      <c r="F56" s="711" t="e">
        <f t="shared" si="21"/>
        <v>#DIV/0!</v>
      </c>
      <c r="G56" s="711" t="e">
        <f t="shared" si="22"/>
        <v>#DIV/0!</v>
      </c>
      <c r="H56" s="444"/>
      <c r="I56" s="485"/>
      <c r="J56" s="485"/>
      <c r="Q56" s="485"/>
    </row>
    <row r="57" spans="1:17" ht="15" x14ac:dyDescent="0.2">
      <c r="A57" s="485"/>
      <c r="B57" s="927"/>
      <c r="C57" s="408" t="s">
        <v>40</v>
      </c>
      <c r="D57" s="409" t="s">
        <v>39</v>
      </c>
      <c r="E57" s="711" t="e">
        <f t="shared" si="20"/>
        <v>#DIV/0!</v>
      </c>
      <c r="F57" s="711" t="e">
        <f t="shared" si="21"/>
        <v>#DIV/0!</v>
      </c>
      <c r="G57" s="711" t="e">
        <f t="shared" si="22"/>
        <v>#DIV/0!</v>
      </c>
      <c r="H57" s="444"/>
      <c r="I57" s="485"/>
      <c r="J57" s="485"/>
      <c r="Q57" s="485"/>
    </row>
    <row r="58" spans="1:17" ht="15" x14ac:dyDescent="0.2">
      <c r="A58" s="485"/>
      <c r="B58" s="927"/>
      <c r="C58" s="427" t="s">
        <v>42</v>
      </c>
      <c r="D58" s="420" t="s">
        <v>41</v>
      </c>
      <c r="E58" s="712" t="e">
        <f t="shared" si="20"/>
        <v>#DIV/0!</v>
      </c>
      <c r="F58" s="711" t="e">
        <f t="shared" si="21"/>
        <v>#DIV/0!</v>
      </c>
      <c r="G58" s="711" t="e">
        <f t="shared" si="22"/>
        <v>#DIV/0!</v>
      </c>
      <c r="H58" s="448"/>
      <c r="I58" s="485"/>
      <c r="J58" s="485"/>
      <c r="Q58" s="485"/>
    </row>
    <row r="59" spans="1:17" ht="15" x14ac:dyDescent="0.2">
      <c r="A59" s="485"/>
      <c r="B59" s="927"/>
      <c r="C59" s="408" t="s">
        <v>44</v>
      </c>
      <c r="D59" s="409" t="s">
        <v>43</v>
      </c>
      <c r="E59" s="711" t="e">
        <f t="shared" si="20"/>
        <v>#DIV/0!</v>
      </c>
      <c r="F59" s="711" t="e">
        <f t="shared" si="21"/>
        <v>#DIV/0!</v>
      </c>
      <c r="G59" s="711" t="e">
        <f t="shared" si="22"/>
        <v>#DIV/0!</v>
      </c>
      <c r="H59" s="449"/>
      <c r="I59" s="485"/>
      <c r="J59" s="485"/>
      <c r="Q59" s="485"/>
    </row>
    <row r="60" spans="1:17" ht="15" x14ac:dyDescent="0.2">
      <c r="A60" s="485"/>
      <c r="B60" s="927"/>
      <c r="C60" s="410" t="s">
        <v>46</v>
      </c>
      <c r="D60" s="411" t="s">
        <v>45</v>
      </c>
      <c r="E60" s="712" t="e">
        <f t="shared" si="20"/>
        <v>#DIV/0!</v>
      </c>
      <c r="F60" s="711" t="e">
        <f t="shared" si="21"/>
        <v>#DIV/0!</v>
      </c>
      <c r="G60" s="711" t="e">
        <f t="shared" si="22"/>
        <v>#DIV/0!</v>
      </c>
      <c r="H60" s="449"/>
      <c r="I60" s="485"/>
      <c r="J60" s="485"/>
      <c r="Q60" s="485"/>
    </row>
    <row r="61" spans="1:17" ht="15" x14ac:dyDescent="0.2">
      <c r="A61" s="485"/>
      <c r="B61" s="927"/>
      <c r="C61" s="421" t="s">
        <v>48</v>
      </c>
      <c r="D61" s="422" t="s">
        <v>47</v>
      </c>
      <c r="E61" s="711" t="e">
        <f t="shared" si="20"/>
        <v>#DIV/0!</v>
      </c>
      <c r="F61" s="711" t="e">
        <f t="shared" si="21"/>
        <v>#DIV/0!</v>
      </c>
      <c r="G61" s="711" t="e">
        <f t="shared" si="22"/>
        <v>#DIV/0!</v>
      </c>
      <c r="H61" s="448"/>
      <c r="I61" s="485"/>
      <c r="J61" s="485"/>
      <c r="Q61" s="485"/>
    </row>
    <row r="62" spans="1:17" ht="15" x14ac:dyDescent="0.2">
      <c r="A62" s="485"/>
      <c r="B62" s="463"/>
      <c r="C62" s="416" t="s">
        <v>50</v>
      </c>
      <c r="D62" s="417" t="s">
        <v>49</v>
      </c>
      <c r="E62" s="472" t="e">
        <f t="shared" si="20"/>
        <v>#DIV/0!</v>
      </c>
      <c r="F62" s="472" t="e">
        <f t="shared" si="21"/>
        <v>#DIV/0!</v>
      </c>
      <c r="G62" s="472" t="e">
        <f t="shared" si="22"/>
        <v>#DIV/0!</v>
      </c>
      <c r="H62" s="454"/>
      <c r="I62" s="485"/>
      <c r="J62" s="485"/>
      <c r="Q62" s="485"/>
    </row>
    <row r="63" spans="1:17" x14ac:dyDescent="0.15">
      <c r="A63" s="485"/>
      <c r="B63" s="486"/>
      <c r="C63" s="488"/>
      <c r="D63" s="488"/>
      <c r="E63" s="489"/>
      <c r="F63" s="489"/>
      <c r="G63" s="489"/>
      <c r="H63" s="490"/>
      <c r="I63" s="485"/>
      <c r="J63" s="485"/>
      <c r="Q63" s="485"/>
    </row>
    <row r="64" spans="1:17" x14ac:dyDescent="0.15">
      <c r="A64" s="485"/>
      <c r="B64" s="485"/>
      <c r="C64" s="485"/>
      <c r="D64" s="485"/>
      <c r="E64" s="485"/>
      <c r="F64" s="485"/>
      <c r="G64" s="485"/>
      <c r="H64" s="485"/>
      <c r="I64" s="485"/>
      <c r="J64" s="485"/>
      <c r="K64" s="485"/>
      <c r="L64" s="485"/>
      <c r="M64" s="485"/>
      <c r="N64" s="485"/>
      <c r="O64" s="485"/>
      <c r="P64" s="485"/>
      <c r="Q64" s="485"/>
    </row>
    <row r="65" spans="1:17" ht="9" customHeight="1" x14ac:dyDescent="0.15">
      <c r="A65" s="485"/>
      <c r="B65" s="469"/>
      <c r="C65" s="469"/>
      <c r="D65" s="469"/>
      <c r="E65" s="469"/>
      <c r="F65" s="469"/>
      <c r="G65" s="469"/>
      <c r="H65" s="469"/>
      <c r="I65" s="469"/>
      <c r="J65" s="469"/>
      <c r="K65" s="470"/>
      <c r="L65" s="470"/>
      <c r="M65" s="470"/>
      <c r="N65" s="470"/>
      <c r="O65" s="470"/>
      <c r="P65" s="470"/>
      <c r="Q65" s="485"/>
    </row>
    <row r="66" spans="1:17" ht="42" customHeight="1" x14ac:dyDescent="0.25">
      <c r="A66" s="485"/>
      <c r="B66" s="476" t="s">
        <v>520</v>
      </c>
      <c r="C66" s="709"/>
      <c r="D66" s="477"/>
      <c r="E66" s="477"/>
      <c r="F66" s="924"/>
      <c r="G66" s="924"/>
      <c r="H66" s="924"/>
      <c r="O66" s="478"/>
      <c r="P66" s="475"/>
      <c r="Q66" s="485"/>
    </row>
    <row r="67" spans="1:17" ht="16.5" x14ac:dyDescent="0.15">
      <c r="A67" s="485"/>
      <c r="B67" s="436"/>
      <c r="C67" s="437" t="s">
        <v>1</v>
      </c>
      <c r="D67" s="437" t="s">
        <v>0</v>
      </c>
      <c r="E67" s="438"/>
      <c r="F67" s="438"/>
      <c r="G67" s="468" t="s">
        <v>425</v>
      </c>
      <c r="H67" s="439"/>
      <c r="J67" s="450"/>
      <c r="K67" s="437" t="s">
        <v>52</v>
      </c>
      <c r="L67" s="437" t="s">
        <v>51</v>
      </c>
      <c r="M67" s="451"/>
      <c r="N67" s="451"/>
      <c r="O67" s="468" t="str">
        <f>G67</f>
        <v>العملة</v>
      </c>
      <c r="P67" s="452"/>
      <c r="Q67" s="485"/>
    </row>
    <row r="68" spans="1:17" x14ac:dyDescent="0.15">
      <c r="A68" s="485"/>
      <c r="B68" s="440"/>
      <c r="C68" s="143"/>
      <c r="D68" s="138"/>
      <c r="E68" s="138"/>
      <c r="F68" s="138"/>
      <c r="G68" s="138"/>
      <c r="H68" s="441"/>
      <c r="J68" s="440"/>
      <c r="K68" s="143"/>
      <c r="L68" s="138"/>
      <c r="M68" s="138"/>
      <c r="N68" s="138"/>
      <c r="O68" s="138"/>
      <c r="P68" s="441"/>
      <c r="Q68" s="485"/>
    </row>
    <row r="69" spans="1:17" ht="15" x14ac:dyDescent="0.2">
      <c r="A69" s="485"/>
      <c r="B69" s="442"/>
      <c r="C69" s="466" t="s">
        <v>6</v>
      </c>
      <c r="D69" s="710" t="s">
        <v>5</v>
      </c>
      <c r="E69" s="466">
        <f>F69-1</f>
        <v>2008</v>
      </c>
      <c r="F69" s="466">
        <f>G69-1</f>
        <v>2009</v>
      </c>
      <c r="G69" s="466">
        <v>2010</v>
      </c>
      <c r="H69" s="443"/>
      <c r="J69" s="440"/>
      <c r="K69" s="464"/>
      <c r="L69" s="465"/>
      <c r="M69" s="466">
        <f>E69</f>
        <v>2008</v>
      </c>
      <c r="N69" s="466">
        <f>F69</f>
        <v>2009</v>
      </c>
      <c r="O69" s="466">
        <f>G69</f>
        <v>2010</v>
      </c>
      <c r="P69" s="441"/>
      <c r="Q69" s="485"/>
    </row>
    <row r="70" spans="1:17" x14ac:dyDescent="0.15">
      <c r="A70" s="485"/>
      <c r="B70" s="442"/>
      <c r="C70" s="415"/>
      <c r="D70" s="139"/>
      <c r="E70" s="139"/>
      <c r="F70" s="139"/>
      <c r="G70" s="139"/>
      <c r="H70" s="443"/>
      <c r="J70" s="440"/>
      <c r="K70" s="143"/>
      <c r="L70" s="138"/>
      <c r="M70" s="138"/>
      <c r="N70" s="138"/>
      <c r="O70" s="138"/>
      <c r="P70" s="441"/>
      <c r="Q70" s="485"/>
    </row>
    <row r="71" spans="1:17" ht="16.5" x14ac:dyDescent="0.3">
      <c r="A71" s="485"/>
      <c r="B71" s="927"/>
      <c r="C71" s="408" t="s">
        <v>8</v>
      </c>
      <c r="D71" s="409" t="s">
        <v>7</v>
      </c>
      <c r="E71" s="711"/>
      <c r="F71" s="711" t="e">
        <f>(F7+E7)/E7</f>
        <v>#DIV/0!</v>
      </c>
      <c r="G71" s="711" t="e">
        <f>(G7+F7)/F7</f>
        <v>#DIV/0!</v>
      </c>
      <c r="H71" s="444"/>
      <c r="J71" s="453"/>
      <c r="K71" s="408" t="s">
        <v>54</v>
      </c>
      <c r="L71" s="409" t="s">
        <v>53</v>
      </c>
      <c r="M71" s="713"/>
      <c r="N71" s="711" t="e">
        <f>(N7+M7)/M7</f>
        <v>#DIV/0!</v>
      </c>
      <c r="O71" s="711" t="e">
        <f>(O7+N7)/N7</f>
        <v>#DIV/0!</v>
      </c>
      <c r="P71" s="449"/>
      <c r="Q71" s="485"/>
    </row>
    <row r="72" spans="1:17" ht="16.5" x14ac:dyDescent="0.3">
      <c r="A72" s="485"/>
      <c r="B72" s="927"/>
      <c r="C72" s="410" t="s">
        <v>10</v>
      </c>
      <c r="D72" s="411" t="s">
        <v>9</v>
      </c>
      <c r="E72" s="712"/>
      <c r="F72" s="711" t="e">
        <f t="shared" ref="F72:G79" si="23">(F8+E8)/E8</f>
        <v>#DIV/0!</v>
      </c>
      <c r="G72" s="711" t="e">
        <f t="shared" si="23"/>
        <v>#DIV/0!</v>
      </c>
      <c r="H72" s="444"/>
      <c r="J72" s="453"/>
      <c r="K72" s="410" t="s">
        <v>56</v>
      </c>
      <c r="L72" s="411" t="s">
        <v>55</v>
      </c>
      <c r="M72" s="714"/>
      <c r="N72" s="711" t="e">
        <f t="shared" ref="N72:O72" si="24">(N8+M8)/M8</f>
        <v>#DIV/0!</v>
      </c>
      <c r="O72" s="711" t="e">
        <f t="shared" si="24"/>
        <v>#DIV/0!</v>
      </c>
      <c r="P72" s="449"/>
      <c r="Q72" s="485"/>
    </row>
    <row r="73" spans="1:17" ht="16.5" x14ac:dyDescent="0.3">
      <c r="A73" s="485"/>
      <c r="B73" s="927"/>
      <c r="C73" s="408" t="s">
        <v>12</v>
      </c>
      <c r="D73" s="409" t="s">
        <v>11</v>
      </c>
      <c r="E73" s="711"/>
      <c r="F73" s="711" t="e">
        <f t="shared" si="23"/>
        <v>#DIV/0!</v>
      </c>
      <c r="G73" s="711" t="e">
        <f t="shared" si="23"/>
        <v>#DIV/0!</v>
      </c>
      <c r="H73" s="444"/>
      <c r="J73" s="453"/>
      <c r="K73" s="408" t="s">
        <v>58</v>
      </c>
      <c r="L73" s="409" t="s">
        <v>57</v>
      </c>
      <c r="M73" s="713"/>
      <c r="N73" s="711" t="e">
        <f t="shared" ref="N73:O73" si="25">(N9+M9)/M9</f>
        <v>#DIV/0!</v>
      </c>
      <c r="O73" s="711" t="e">
        <f t="shared" si="25"/>
        <v>#DIV/0!</v>
      </c>
      <c r="P73" s="449"/>
      <c r="Q73" s="485"/>
    </row>
    <row r="74" spans="1:17" ht="16.5" x14ac:dyDescent="0.3">
      <c r="A74" s="485"/>
      <c r="B74" s="927"/>
      <c r="C74" s="410" t="s">
        <v>14</v>
      </c>
      <c r="D74" s="411" t="s">
        <v>13</v>
      </c>
      <c r="E74" s="712"/>
      <c r="F74" s="711" t="e">
        <f t="shared" si="23"/>
        <v>#DIV/0!</v>
      </c>
      <c r="G74" s="711" t="e">
        <f t="shared" si="23"/>
        <v>#DIV/0!</v>
      </c>
      <c r="H74" s="444"/>
      <c r="J74" s="453"/>
      <c r="K74" s="419" t="s">
        <v>60</v>
      </c>
      <c r="L74" s="420" t="s">
        <v>59</v>
      </c>
      <c r="M74" s="714"/>
      <c r="N74" s="711" t="e">
        <f t="shared" ref="N74:O74" si="26">(N10+M10)/M10</f>
        <v>#DIV/0!</v>
      </c>
      <c r="O74" s="711" t="e">
        <f t="shared" si="26"/>
        <v>#DIV/0!</v>
      </c>
      <c r="P74" s="448"/>
      <c r="Q74" s="485"/>
    </row>
    <row r="75" spans="1:17" ht="16.5" x14ac:dyDescent="0.3">
      <c r="A75" s="485"/>
      <c r="B75" s="927"/>
      <c r="C75" s="423" t="s">
        <v>16</v>
      </c>
      <c r="D75" s="424" t="s">
        <v>15</v>
      </c>
      <c r="E75" s="711"/>
      <c r="F75" s="711" t="e">
        <f t="shared" si="23"/>
        <v>#DIV/0!</v>
      </c>
      <c r="G75" s="711" t="e">
        <f t="shared" si="23"/>
        <v>#DIV/0!</v>
      </c>
      <c r="H75" s="445"/>
      <c r="J75" s="453"/>
      <c r="K75" s="408" t="s">
        <v>62</v>
      </c>
      <c r="L75" s="409" t="s">
        <v>61</v>
      </c>
      <c r="M75" s="713"/>
      <c r="N75" s="711" t="e">
        <f t="shared" ref="N75:O75" si="27">(N11+M11)/M11</f>
        <v>#DIV/0!</v>
      </c>
      <c r="O75" s="711" t="e">
        <f t="shared" si="27"/>
        <v>#DIV/0!</v>
      </c>
      <c r="P75" s="449"/>
      <c r="Q75" s="485"/>
    </row>
    <row r="76" spans="1:17" ht="16.5" x14ac:dyDescent="0.3">
      <c r="A76" s="485"/>
      <c r="B76" s="927"/>
      <c r="C76" s="410" t="s">
        <v>18</v>
      </c>
      <c r="D76" s="411" t="s">
        <v>17</v>
      </c>
      <c r="E76" s="712"/>
      <c r="F76" s="711" t="e">
        <f t="shared" si="23"/>
        <v>#DIV/0!</v>
      </c>
      <c r="G76" s="711" t="e">
        <f t="shared" si="23"/>
        <v>#DIV/0!</v>
      </c>
      <c r="H76" s="444"/>
      <c r="J76" s="453"/>
      <c r="K76" s="410" t="s">
        <v>64</v>
      </c>
      <c r="L76" s="411" t="s">
        <v>63</v>
      </c>
      <c r="M76" s="714"/>
      <c r="N76" s="711" t="e">
        <f t="shared" ref="N76:O76" si="28">(N12+M12)/M12</f>
        <v>#DIV/0!</v>
      </c>
      <c r="O76" s="711" t="e">
        <f t="shared" si="28"/>
        <v>#DIV/0!</v>
      </c>
      <c r="P76" s="449"/>
      <c r="Q76" s="485"/>
    </row>
    <row r="77" spans="1:17" ht="16.5" x14ac:dyDescent="0.3">
      <c r="A77" s="485"/>
      <c r="B77" s="927"/>
      <c r="C77" s="408" t="s">
        <v>483</v>
      </c>
      <c r="D77" s="409" t="s">
        <v>484</v>
      </c>
      <c r="E77" s="711"/>
      <c r="F77" s="711" t="e">
        <f t="shared" si="23"/>
        <v>#DIV/0!</v>
      </c>
      <c r="G77" s="711" t="e">
        <f t="shared" si="23"/>
        <v>#DIV/0!</v>
      </c>
      <c r="H77" s="444"/>
      <c r="J77" s="453"/>
      <c r="K77" s="421" t="s">
        <v>66</v>
      </c>
      <c r="L77" s="422" t="s">
        <v>65</v>
      </c>
      <c r="M77" s="713"/>
      <c r="N77" s="711" t="e">
        <f t="shared" ref="N77:O77" si="29">(N13+M13)/M13</f>
        <v>#DIV/0!</v>
      </c>
      <c r="O77" s="711" t="e">
        <f t="shared" si="29"/>
        <v>#DIV/0!</v>
      </c>
      <c r="P77" s="448"/>
      <c r="Q77" s="485"/>
    </row>
    <row r="78" spans="1:17" ht="16.5" x14ac:dyDescent="0.3">
      <c r="A78" s="485"/>
      <c r="B78" s="927"/>
      <c r="C78" s="425" t="s">
        <v>22</v>
      </c>
      <c r="D78" s="426" t="s">
        <v>21</v>
      </c>
      <c r="E78" s="712"/>
      <c r="F78" s="711" t="e">
        <f t="shared" si="23"/>
        <v>#DIV/0!</v>
      </c>
      <c r="G78" s="711" t="e">
        <f t="shared" si="23"/>
        <v>#DIV/0!</v>
      </c>
      <c r="H78" s="445"/>
      <c r="J78" s="453"/>
      <c r="K78" s="410" t="s">
        <v>68</v>
      </c>
      <c r="L78" s="411" t="s">
        <v>67</v>
      </c>
      <c r="M78" s="714"/>
      <c r="N78" s="711" t="e">
        <f t="shared" ref="N78:O78" si="30">(N14+M14)/M14</f>
        <v>#DIV/0!</v>
      </c>
      <c r="O78" s="711" t="e">
        <f t="shared" si="30"/>
        <v>#DIV/0!</v>
      </c>
      <c r="P78" s="449"/>
      <c r="Q78" s="485"/>
    </row>
    <row r="79" spans="1:17" ht="16.5" x14ac:dyDescent="0.3">
      <c r="A79" s="485"/>
      <c r="B79" s="446"/>
      <c r="C79" s="412" t="s">
        <v>24</v>
      </c>
      <c r="D79" s="413" t="s">
        <v>23</v>
      </c>
      <c r="E79" s="711"/>
      <c r="F79" s="472" t="e">
        <f t="shared" si="23"/>
        <v>#DIV/0!</v>
      </c>
      <c r="G79" s="472" t="e">
        <f t="shared" si="23"/>
        <v>#DIV/0!</v>
      </c>
      <c r="H79" s="447"/>
      <c r="J79" s="453"/>
      <c r="K79" s="408" t="s">
        <v>70</v>
      </c>
      <c r="L79" s="409" t="s">
        <v>69</v>
      </c>
      <c r="M79" s="713"/>
      <c r="N79" s="711" t="e">
        <f t="shared" ref="N79:O79" si="31">(N15+M15)/M15</f>
        <v>#DIV/0!</v>
      </c>
      <c r="O79" s="711" t="e">
        <f t="shared" si="31"/>
        <v>#DIV/0!</v>
      </c>
      <c r="P79" s="449"/>
      <c r="Q79" s="485"/>
    </row>
    <row r="80" spans="1:17" ht="16.5" x14ac:dyDescent="0.3">
      <c r="A80" s="485"/>
      <c r="B80" s="446"/>
      <c r="C80" s="144"/>
      <c r="D80" s="140"/>
      <c r="E80" s="141"/>
      <c r="F80" s="141"/>
      <c r="G80" s="141"/>
      <c r="H80" s="447"/>
      <c r="J80" s="453"/>
      <c r="K80" s="410" t="s">
        <v>72</v>
      </c>
      <c r="L80" s="411" t="s">
        <v>71</v>
      </c>
      <c r="M80" s="714"/>
      <c r="N80" s="711" t="e">
        <f t="shared" ref="N80:O80" si="32">(N16+M16)/M16</f>
        <v>#DIV/0!</v>
      </c>
      <c r="O80" s="711" t="e">
        <f t="shared" si="32"/>
        <v>#DIV/0!</v>
      </c>
      <c r="P80" s="449"/>
      <c r="Q80" s="485"/>
    </row>
    <row r="81" spans="1:17" ht="16.5" x14ac:dyDescent="0.3">
      <c r="A81" s="485"/>
      <c r="B81" s="446"/>
      <c r="C81" s="466" t="s">
        <v>26</v>
      </c>
      <c r="D81" s="710" t="s">
        <v>25</v>
      </c>
      <c r="E81" s="467">
        <f>E69</f>
        <v>2008</v>
      </c>
      <c r="F81" s="467">
        <f t="shared" ref="F81:G81" si="33">F69</f>
        <v>2009</v>
      </c>
      <c r="G81" s="467">
        <f t="shared" si="33"/>
        <v>2010</v>
      </c>
      <c r="H81" s="447"/>
      <c r="J81" s="453"/>
      <c r="K81" s="421" t="s">
        <v>74</v>
      </c>
      <c r="L81" s="422" t="s">
        <v>73</v>
      </c>
      <c r="M81" s="713"/>
      <c r="N81" s="711" t="e">
        <f t="shared" ref="N81:O81" si="34">(N17+M17)/M17</f>
        <v>#DIV/0!</v>
      </c>
      <c r="O81" s="711" t="e">
        <f t="shared" si="34"/>
        <v>#DIV/0!</v>
      </c>
      <c r="P81" s="448"/>
      <c r="Q81" s="485"/>
    </row>
    <row r="82" spans="1:17" ht="16.5" x14ac:dyDescent="0.3">
      <c r="A82" s="485"/>
      <c r="B82" s="446"/>
      <c r="C82" s="142"/>
      <c r="D82" s="145"/>
      <c r="E82" s="418"/>
      <c r="F82" s="418"/>
      <c r="G82" s="418"/>
      <c r="H82" s="447"/>
      <c r="J82" s="453"/>
      <c r="K82" s="410" t="s">
        <v>76</v>
      </c>
      <c r="L82" s="411" t="s">
        <v>75</v>
      </c>
      <c r="M82" s="714"/>
      <c r="N82" s="711" t="e">
        <f t="shared" ref="N82:O82" si="35">(N18+M18)/M18</f>
        <v>#DIV/0!</v>
      </c>
      <c r="O82" s="711" t="e">
        <f t="shared" si="35"/>
        <v>#DIV/0!</v>
      </c>
      <c r="P82" s="449"/>
      <c r="Q82" s="485"/>
    </row>
    <row r="83" spans="1:17" ht="16.5" x14ac:dyDescent="0.3">
      <c r="A83" s="485"/>
      <c r="B83" s="927"/>
      <c r="C83" s="408" t="s">
        <v>28</v>
      </c>
      <c r="D83" s="409" t="s">
        <v>27</v>
      </c>
      <c r="E83" s="713"/>
      <c r="F83" s="711" t="e">
        <f>(F19+E19)/E19</f>
        <v>#DIV/0!</v>
      </c>
      <c r="G83" s="711" t="e">
        <f>(G19+F19)/F19</f>
        <v>#DIV/0!</v>
      </c>
      <c r="H83" s="444"/>
      <c r="J83" s="453"/>
      <c r="K83" s="412" t="s">
        <v>78</v>
      </c>
      <c r="L83" s="413" t="s">
        <v>77</v>
      </c>
      <c r="M83" s="713"/>
      <c r="N83" s="472" t="e">
        <f t="shared" ref="N83:O83" si="36">(N19+M19)/M19</f>
        <v>#DIV/0!</v>
      </c>
      <c r="O83" s="472" t="e">
        <f t="shared" si="36"/>
        <v>#DIV/0!</v>
      </c>
      <c r="P83" s="454"/>
      <c r="Q83" s="485"/>
    </row>
    <row r="84" spans="1:17" ht="16.5" x14ac:dyDescent="0.3">
      <c r="A84" s="485"/>
      <c r="B84" s="927"/>
      <c r="C84" s="410" t="s">
        <v>30</v>
      </c>
      <c r="D84" s="411" t="s">
        <v>29</v>
      </c>
      <c r="E84" s="714"/>
      <c r="F84" s="711" t="e">
        <f t="shared" ref="F84:G93" si="37">(F20+E20)/E20</f>
        <v>#DIV/0!</v>
      </c>
      <c r="G84" s="711" t="e">
        <f t="shared" si="37"/>
        <v>#DIV/0!</v>
      </c>
      <c r="H84" s="444"/>
      <c r="J84" s="455"/>
      <c r="K84" s="456"/>
      <c r="L84" s="457"/>
      <c r="M84" s="458"/>
      <c r="N84" s="458"/>
      <c r="O84" s="458"/>
      <c r="P84" s="459"/>
      <c r="Q84" s="485"/>
    </row>
    <row r="85" spans="1:17" ht="15" x14ac:dyDescent="0.2">
      <c r="A85" s="485"/>
      <c r="B85" s="927"/>
      <c r="C85" s="408" t="s">
        <v>32</v>
      </c>
      <c r="D85" s="409" t="s">
        <v>31</v>
      </c>
      <c r="E85" s="713"/>
      <c r="F85" s="711" t="e">
        <f t="shared" si="37"/>
        <v>#DIV/0!</v>
      </c>
      <c r="G85" s="711" t="e">
        <f t="shared" si="37"/>
        <v>#DIV/0!</v>
      </c>
      <c r="H85" s="444"/>
      <c r="I85" s="485"/>
      <c r="J85" s="485"/>
      <c r="K85" s="928"/>
      <c r="L85" s="928"/>
      <c r="M85" s="928"/>
      <c r="N85" s="928"/>
      <c r="O85" s="928"/>
      <c r="P85" s="928"/>
      <c r="Q85" s="485"/>
    </row>
    <row r="86" spans="1:17" ht="15" x14ac:dyDescent="0.2">
      <c r="A86" s="485"/>
      <c r="B86" s="927"/>
      <c r="C86" s="410" t="s">
        <v>34</v>
      </c>
      <c r="D86" s="411" t="s">
        <v>33</v>
      </c>
      <c r="E86" s="714"/>
      <c r="F86" s="711" t="e">
        <f t="shared" si="37"/>
        <v>#DIV/0!</v>
      </c>
      <c r="G86" s="711" t="e">
        <f t="shared" si="37"/>
        <v>#DIV/0!</v>
      </c>
      <c r="H86" s="444"/>
      <c r="I86" s="485"/>
      <c r="J86" s="485"/>
      <c r="O86" s="477"/>
      <c r="P86" s="487"/>
      <c r="Q86" s="485"/>
    </row>
    <row r="87" spans="1:17" ht="15" x14ac:dyDescent="0.2">
      <c r="A87" s="485"/>
      <c r="B87" s="927"/>
      <c r="C87" s="423" t="s">
        <v>36</v>
      </c>
      <c r="D87" s="424" t="s">
        <v>35</v>
      </c>
      <c r="E87" s="713"/>
      <c r="F87" s="711" t="e">
        <f t="shared" si="37"/>
        <v>#DIV/0!</v>
      </c>
      <c r="G87" s="711" t="e">
        <f t="shared" si="37"/>
        <v>#DIV/0!</v>
      </c>
      <c r="H87" s="445"/>
      <c r="I87" s="485"/>
      <c r="J87" s="485"/>
      <c r="Q87" s="485"/>
    </row>
    <row r="88" spans="1:17" ht="15" x14ac:dyDescent="0.2">
      <c r="A88" s="485"/>
      <c r="B88" s="927"/>
      <c r="C88" s="410" t="s">
        <v>38</v>
      </c>
      <c r="D88" s="411" t="s">
        <v>37</v>
      </c>
      <c r="E88" s="714"/>
      <c r="F88" s="711" t="e">
        <f t="shared" si="37"/>
        <v>#DIV/0!</v>
      </c>
      <c r="G88" s="711" t="e">
        <f t="shared" si="37"/>
        <v>#DIV/0!</v>
      </c>
      <c r="H88" s="444"/>
      <c r="I88" s="485"/>
      <c r="J88" s="485"/>
      <c r="Q88" s="485"/>
    </row>
    <row r="89" spans="1:17" ht="15" x14ac:dyDescent="0.2">
      <c r="A89" s="485"/>
      <c r="B89" s="927"/>
      <c r="C89" s="408" t="s">
        <v>40</v>
      </c>
      <c r="D89" s="409" t="s">
        <v>39</v>
      </c>
      <c r="E89" s="713"/>
      <c r="F89" s="711" t="e">
        <f t="shared" si="37"/>
        <v>#DIV/0!</v>
      </c>
      <c r="G89" s="711" t="e">
        <f t="shared" si="37"/>
        <v>#DIV/0!</v>
      </c>
      <c r="H89" s="444"/>
      <c r="I89" s="485"/>
      <c r="J89" s="485"/>
      <c r="Q89" s="485"/>
    </row>
    <row r="90" spans="1:17" ht="15" x14ac:dyDescent="0.2">
      <c r="A90" s="485"/>
      <c r="B90" s="927"/>
      <c r="C90" s="427" t="s">
        <v>42</v>
      </c>
      <c r="D90" s="420" t="s">
        <v>41</v>
      </c>
      <c r="E90" s="714"/>
      <c r="F90" s="711" t="e">
        <f t="shared" si="37"/>
        <v>#DIV/0!</v>
      </c>
      <c r="G90" s="711" t="e">
        <f t="shared" si="37"/>
        <v>#DIV/0!</v>
      </c>
      <c r="H90" s="448"/>
      <c r="I90" s="485"/>
      <c r="J90" s="485"/>
      <c r="Q90" s="485"/>
    </row>
    <row r="91" spans="1:17" ht="15" x14ac:dyDescent="0.2">
      <c r="A91" s="485"/>
      <c r="B91" s="927"/>
      <c r="C91" s="408" t="s">
        <v>44</v>
      </c>
      <c r="D91" s="409" t="s">
        <v>43</v>
      </c>
      <c r="E91" s="713"/>
      <c r="F91" s="711" t="e">
        <f t="shared" si="37"/>
        <v>#DIV/0!</v>
      </c>
      <c r="G91" s="711" t="e">
        <f t="shared" si="37"/>
        <v>#DIV/0!</v>
      </c>
      <c r="H91" s="449"/>
      <c r="I91" s="485"/>
      <c r="J91" s="485"/>
      <c r="Q91" s="485"/>
    </row>
    <row r="92" spans="1:17" ht="15" x14ac:dyDescent="0.2">
      <c r="A92" s="485"/>
      <c r="B92" s="927"/>
      <c r="C92" s="410" t="s">
        <v>46</v>
      </c>
      <c r="D92" s="411" t="s">
        <v>45</v>
      </c>
      <c r="E92" s="714"/>
      <c r="F92" s="711" t="e">
        <f t="shared" si="37"/>
        <v>#DIV/0!</v>
      </c>
      <c r="G92" s="711" t="e">
        <f t="shared" si="37"/>
        <v>#DIV/0!</v>
      </c>
      <c r="H92" s="449"/>
      <c r="I92" s="485"/>
      <c r="J92" s="485"/>
      <c r="Q92" s="485"/>
    </row>
    <row r="93" spans="1:17" ht="15" x14ac:dyDescent="0.2">
      <c r="A93" s="485"/>
      <c r="B93" s="927"/>
      <c r="C93" s="421" t="s">
        <v>48</v>
      </c>
      <c r="D93" s="422" t="s">
        <v>47</v>
      </c>
      <c r="E93" s="713"/>
      <c r="F93" s="711" t="e">
        <f t="shared" si="37"/>
        <v>#DIV/0!</v>
      </c>
      <c r="G93" s="711" t="e">
        <f t="shared" si="37"/>
        <v>#DIV/0!</v>
      </c>
      <c r="H93" s="448"/>
      <c r="I93" s="485"/>
      <c r="J93" s="485"/>
      <c r="Q93" s="485"/>
    </row>
    <row r="94" spans="1:17" ht="15" x14ac:dyDescent="0.2">
      <c r="A94" s="485"/>
      <c r="B94" s="463"/>
      <c r="C94" s="416" t="s">
        <v>50</v>
      </c>
      <c r="D94" s="417" t="s">
        <v>49</v>
      </c>
      <c r="E94" s="417"/>
      <c r="F94" s="472" t="e">
        <f>(F30+E30)/E30</f>
        <v>#DIV/0!</v>
      </c>
      <c r="G94" s="472" t="e">
        <f>(G30+F30)/F30</f>
        <v>#DIV/0!</v>
      </c>
      <c r="H94" s="454"/>
      <c r="I94" s="485"/>
      <c r="J94" s="485"/>
      <c r="Q94" s="485"/>
    </row>
    <row r="95" spans="1:17" x14ac:dyDescent="0.15">
      <c r="A95" s="485"/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5"/>
      <c r="M95" s="485"/>
      <c r="N95" s="485"/>
      <c r="O95" s="485"/>
      <c r="P95" s="485"/>
      <c r="Q95" s="485"/>
    </row>
    <row r="96" spans="1:17" x14ac:dyDescent="0.15">
      <c r="A96" s="485"/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5"/>
      <c r="M96" s="485"/>
      <c r="N96" s="485"/>
      <c r="O96" s="485"/>
      <c r="P96" s="485"/>
      <c r="Q96" s="485"/>
    </row>
    <row r="97" spans="1:18" ht="9" customHeight="1" x14ac:dyDescent="0.15">
      <c r="A97" s="485"/>
      <c r="B97" s="469"/>
      <c r="C97" s="469"/>
      <c r="D97" s="469"/>
      <c r="E97" s="469"/>
      <c r="F97" s="469"/>
      <c r="G97" s="469"/>
      <c r="H97" s="469"/>
      <c r="I97" s="469"/>
      <c r="J97" s="469"/>
      <c r="K97" s="470"/>
      <c r="L97" s="470"/>
      <c r="M97" s="470"/>
      <c r="N97" s="470"/>
      <c r="O97" s="470"/>
      <c r="P97" s="470"/>
      <c r="Q97" s="485"/>
    </row>
    <row r="98" spans="1:18" ht="42" customHeight="1" x14ac:dyDescent="0.15">
      <c r="A98" s="485"/>
      <c r="B98" s="476" t="s">
        <v>517</v>
      </c>
      <c r="C98" s="485"/>
      <c r="D98" s="485"/>
      <c r="E98" s="485"/>
      <c r="F98" s="485"/>
      <c r="G98" s="485"/>
      <c r="H98" s="485"/>
      <c r="I98" s="485"/>
      <c r="J98" s="485"/>
      <c r="K98" s="485"/>
      <c r="L98" s="485"/>
      <c r="M98" s="485"/>
      <c r="N98" s="485"/>
      <c r="O98" s="485"/>
      <c r="P98" s="485"/>
      <c r="Q98" s="485"/>
    </row>
    <row r="99" spans="1:18" ht="16.5" customHeight="1" x14ac:dyDescent="0.15">
      <c r="A99" s="485"/>
      <c r="B99" s="715"/>
      <c r="C99" s="437" t="s">
        <v>80</v>
      </c>
      <c r="D99" s="437" t="s">
        <v>79</v>
      </c>
      <c r="E99" s="716"/>
      <c r="F99" s="716"/>
      <c r="G99" s="717" t="str">
        <f>G3</f>
        <v>USD</v>
      </c>
      <c r="H99" s="718"/>
      <c r="I99" s="485"/>
      <c r="J99" s="715"/>
      <c r="K99" s="437" t="s">
        <v>248</v>
      </c>
      <c r="L99" s="717" t="s">
        <v>516</v>
      </c>
      <c r="M99" s="716"/>
      <c r="N99" s="716"/>
      <c r="O99" s="717" t="str">
        <f>G99</f>
        <v>USD</v>
      </c>
      <c r="P99" s="718"/>
      <c r="Q99" s="485"/>
    </row>
    <row r="100" spans="1:18" x14ac:dyDescent="0.15">
      <c r="A100" s="485"/>
      <c r="B100" s="719"/>
      <c r="C100" s="720"/>
      <c r="D100" s="721"/>
      <c r="E100" s="721"/>
      <c r="F100" s="721"/>
      <c r="G100" s="721"/>
      <c r="H100" s="722"/>
      <c r="I100" s="485"/>
      <c r="J100" s="723"/>
      <c r="K100" s="415"/>
      <c r="L100" s="139"/>
      <c r="M100" s="139"/>
      <c r="N100" s="139"/>
      <c r="O100" s="139"/>
      <c r="P100" s="139"/>
      <c r="Q100" s="485"/>
    </row>
    <row r="101" spans="1:18" ht="15" x14ac:dyDescent="0.2">
      <c r="A101" s="485"/>
      <c r="B101" s="723"/>
      <c r="C101" s="466" t="s">
        <v>82</v>
      </c>
      <c r="D101" s="710" t="s">
        <v>81</v>
      </c>
      <c r="E101" s="467"/>
      <c r="F101" s="467">
        <f>N101</f>
        <v>2010</v>
      </c>
      <c r="G101" s="467" t="str">
        <f>O101</f>
        <v>2011</v>
      </c>
      <c r="H101" s="139"/>
      <c r="I101" s="485"/>
      <c r="J101" s="724"/>
      <c r="K101" s="466" t="s">
        <v>117</v>
      </c>
      <c r="L101" s="710" t="s">
        <v>116</v>
      </c>
      <c r="M101" s="467">
        <f>M5</f>
        <v>2009</v>
      </c>
      <c r="N101" s="467">
        <f t="shared" ref="N101:O101" si="38">N5</f>
        <v>2010</v>
      </c>
      <c r="O101" s="467" t="str">
        <f t="shared" si="38"/>
        <v>2011</v>
      </c>
      <c r="P101" s="725"/>
      <c r="Q101" s="485"/>
      <c r="R101" s="726"/>
    </row>
    <row r="102" spans="1:18" x14ac:dyDescent="0.15">
      <c r="A102" s="485"/>
      <c r="B102" s="723"/>
      <c r="C102" s="727"/>
      <c r="D102" s="728"/>
      <c r="E102" s="729"/>
      <c r="F102" s="729"/>
      <c r="G102" s="727"/>
      <c r="H102" s="139"/>
      <c r="I102" s="485"/>
      <c r="J102" s="724"/>
      <c r="K102" s="730"/>
      <c r="L102" s="731"/>
      <c r="M102" s="732"/>
      <c r="N102" s="732"/>
      <c r="O102" s="732"/>
      <c r="P102" s="725"/>
      <c r="Q102" s="485"/>
      <c r="R102" s="733"/>
    </row>
    <row r="103" spans="1:18" ht="15" x14ac:dyDescent="0.2">
      <c r="A103" s="485"/>
      <c r="B103" s="734"/>
      <c r="C103" s="408" t="s">
        <v>78</v>
      </c>
      <c r="D103" s="409" t="s">
        <v>77</v>
      </c>
      <c r="E103" s="713"/>
      <c r="F103" s="713">
        <f>N19</f>
        <v>0</v>
      </c>
      <c r="G103" s="713">
        <f>O19</f>
        <v>0</v>
      </c>
      <c r="H103" s="735"/>
      <c r="I103" s="485"/>
      <c r="J103" s="724"/>
      <c r="K103" s="408" t="s">
        <v>119</v>
      </c>
      <c r="L103" s="409" t="s">
        <v>118</v>
      </c>
      <c r="M103" s="711" t="e">
        <f>M19/E15</f>
        <v>#DIV/0!</v>
      </c>
      <c r="N103" s="711" t="e">
        <f t="shared" ref="N103:O103" si="39">N19/F15</f>
        <v>#DIV/0!</v>
      </c>
      <c r="O103" s="711" t="e">
        <f t="shared" si="39"/>
        <v>#DIV/0!</v>
      </c>
      <c r="P103" s="736"/>
      <c r="Q103" s="485"/>
      <c r="R103" s="737"/>
    </row>
    <row r="104" spans="1:18" ht="15" x14ac:dyDescent="0.2">
      <c r="A104" s="485"/>
      <c r="B104" s="734"/>
      <c r="C104" s="410" t="s">
        <v>84</v>
      </c>
      <c r="D104" s="411" t="s">
        <v>83</v>
      </c>
      <c r="E104" s="714"/>
      <c r="F104" s="714">
        <v>0</v>
      </c>
      <c r="G104" s="714">
        <v>0</v>
      </c>
      <c r="H104" s="735"/>
      <c r="I104" s="485"/>
      <c r="J104" s="724"/>
      <c r="K104" s="410" t="s">
        <v>121</v>
      </c>
      <c r="L104" s="411" t="s">
        <v>120</v>
      </c>
      <c r="M104" s="712" t="e">
        <f>M19/E29</f>
        <v>#DIV/0!</v>
      </c>
      <c r="N104" s="712" t="e">
        <f t="shared" ref="N104:O104" si="40">N19/F29</f>
        <v>#DIV/0!</v>
      </c>
      <c r="O104" s="712" t="e">
        <f t="shared" si="40"/>
        <v>#DIV/0!</v>
      </c>
      <c r="P104" s="736"/>
      <c r="Q104" s="485"/>
      <c r="R104" s="737"/>
    </row>
    <row r="105" spans="1:18" ht="15" x14ac:dyDescent="0.2">
      <c r="A105" s="485"/>
      <c r="B105" s="734"/>
      <c r="C105" s="408" t="s">
        <v>86</v>
      </c>
      <c r="D105" s="409" t="s">
        <v>85</v>
      </c>
      <c r="E105" s="713"/>
      <c r="F105" s="713">
        <f>N11</f>
        <v>0</v>
      </c>
      <c r="G105" s="713">
        <f>O11</f>
        <v>0</v>
      </c>
      <c r="H105" s="735"/>
      <c r="I105" s="485"/>
      <c r="J105" s="724"/>
      <c r="K105" s="408"/>
      <c r="L105" s="409"/>
      <c r="M105" s="711"/>
      <c r="N105" s="711"/>
      <c r="O105" s="711"/>
      <c r="P105" s="736"/>
      <c r="Q105" s="485"/>
      <c r="R105" s="737"/>
    </row>
    <row r="106" spans="1:18" ht="15" x14ac:dyDescent="0.2">
      <c r="A106" s="485"/>
      <c r="B106" s="734"/>
      <c r="C106" s="410" t="s">
        <v>88</v>
      </c>
      <c r="D106" s="411" t="s">
        <v>87</v>
      </c>
      <c r="E106" s="714"/>
      <c r="F106" s="714">
        <f>IF(F8-E8,-(F8-E8),(E8-F8))</f>
        <v>0</v>
      </c>
      <c r="G106" s="714">
        <f>IF(G8-F8,-(G8-F8),(F8-G8))</f>
        <v>0</v>
      </c>
      <c r="H106" s="735"/>
      <c r="I106" s="485"/>
      <c r="J106" s="738"/>
      <c r="K106" s="466" t="s">
        <v>123</v>
      </c>
      <c r="L106" s="710" t="s">
        <v>122</v>
      </c>
      <c r="M106" s="467">
        <f>M101</f>
        <v>2009</v>
      </c>
      <c r="N106" s="467">
        <f>N101</f>
        <v>2010</v>
      </c>
      <c r="O106" s="467" t="str">
        <f>O101</f>
        <v>2011</v>
      </c>
      <c r="P106" s="739"/>
      <c r="Q106" s="485"/>
      <c r="R106" s="740"/>
    </row>
    <row r="107" spans="1:18" ht="15" x14ac:dyDescent="0.2">
      <c r="A107" s="485"/>
      <c r="B107" s="734"/>
      <c r="C107" s="408" t="s">
        <v>89</v>
      </c>
      <c r="D107" s="409" t="s">
        <v>11</v>
      </c>
      <c r="E107" s="713"/>
      <c r="F107" s="714">
        <f t="shared" ref="F107:G108" si="41">IF(F9-E9,-(F9-E9),(E9-F9))</f>
        <v>0</v>
      </c>
      <c r="G107" s="714">
        <f t="shared" si="41"/>
        <v>0</v>
      </c>
      <c r="H107" s="735"/>
      <c r="I107" s="485"/>
      <c r="J107" s="738"/>
      <c r="K107" s="421"/>
      <c r="L107" s="422"/>
      <c r="M107" s="741"/>
      <c r="N107" s="741"/>
      <c r="O107" s="741"/>
      <c r="P107" s="739"/>
      <c r="Q107" s="485"/>
      <c r="R107" s="524"/>
    </row>
    <row r="108" spans="1:18" ht="15" x14ac:dyDescent="0.2">
      <c r="A108" s="485"/>
      <c r="B108" s="734"/>
      <c r="C108" s="410" t="s">
        <v>14</v>
      </c>
      <c r="D108" s="411" t="s">
        <v>90</v>
      </c>
      <c r="E108" s="714"/>
      <c r="F108" s="714">
        <f>IF(F10-E10,-(F10-E10),(E10-F10))</f>
        <v>0</v>
      </c>
      <c r="G108" s="714">
        <f t="shared" si="41"/>
        <v>0</v>
      </c>
      <c r="H108" s="735"/>
      <c r="I108" s="485"/>
      <c r="J108" s="738"/>
      <c r="K108" s="410" t="s">
        <v>125</v>
      </c>
      <c r="L108" s="411" t="s">
        <v>124</v>
      </c>
      <c r="M108" s="712"/>
      <c r="N108" s="712" t="e">
        <f>(N7-M7)/M7</f>
        <v>#DIV/0!</v>
      </c>
      <c r="O108" s="712" t="e">
        <f>(O7-N7)/N7</f>
        <v>#DIV/0!</v>
      </c>
      <c r="P108" s="742"/>
      <c r="Q108" s="485"/>
      <c r="R108" s="737"/>
    </row>
    <row r="109" spans="1:18" ht="15" x14ac:dyDescent="0.2">
      <c r="A109" s="485"/>
      <c r="B109" s="734"/>
      <c r="C109" s="408" t="s">
        <v>91</v>
      </c>
      <c r="D109" s="409" t="s">
        <v>29</v>
      </c>
      <c r="E109" s="713"/>
      <c r="F109" s="713">
        <f>IF(F20-E20,(F20-E20),(F20-E20))</f>
        <v>0</v>
      </c>
      <c r="G109" s="713">
        <f>IF(G20-F20,(G20-F20),(G20-F20))</f>
        <v>0</v>
      </c>
      <c r="H109" s="735"/>
      <c r="I109" s="485"/>
      <c r="J109" s="738"/>
      <c r="K109" s="408" t="s">
        <v>127</v>
      </c>
      <c r="L109" s="409" t="s">
        <v>126</v>
      </c>
      <c r="M109" s="711" t="e">
        <f>M10/M7</f>
        <v>#DIV/0!</v>
      </c>
      <c r="N109" s="711" t="e">
        <f t="shared" ref="N109:O109" si="42">N10/N7</f>
        <v>#DIV/0!</v>
      </c>
      <c r="O109" s="711" t="e">
        <f t="shared" si="42"/>
        <v>#DIV/0!</v>
      </c>
      <c r="P109" s="736"/>
      <c r="Q109" s="485"/>
      <c r="R109" s="737"/>
    </row>
    <row r="110" spans="1:18" ht="15" x14ac:dyDescent="0.2">
      <c r="A110" s="485"/>
      <c r="B110" s="734"/>
      <c r="C110" s="410" t="s">
        <v>32</v>
      </c>
      <c r="D110" s="411" t="s">
        <v>31</v>
      </c>
      <c r="E110" s="714"/>
      <c r="F110" s="713">
        <f>IF(F21-E21,(F21-E21),(F21-E21))</f>
        <v>0</v>
      </c>
      <c r="G110" s="713">
        <f>IF(G21-F21,(G21-F21),(G21-F21))</f>
        <v>0</v>
      </c>
      <c r="H110" s="735"/>
      <c r="I110" s="485"/>
      <c r="J110" s="738"/>
      <c r="K110" s="410" t="s">
        <v>129</v>
      </c>
      <c r="L110" s="411" t="s">
        <v>128</v>
      </c>
      <c r="M110" s="712" t="e">
        <f>M13/M7</f>
        <v>#DIV/0!</v>
      </c>
      <c r="N110" s="712" t="e">
        <f t="shared" ref="N110:O110" si="43">N13/N7</f>
        <v>#DIV/0!</v>
      </c>
      <c r="O110" s="712" t="e">
        <f t="shared" si="43"/>
        <v>#DIV/0!</v>
      </c>
      <c r="P110" s="736"/>
      <c r="Q110" s="485"/>
      <c r="R110" s="737"/>
    </row>
    <row r="111" spans="1:18" ht="15" x14ac:dyDescent="0.2">
      <c r="A111" s="485"/>
      <c r="B111" s="743"/>
      <c r="C111" s="744" t="s">
        <v>93</v>
      </c>
      <c r="D111" s="745" t="s">
        <v>92</v>
      </c>
      <c r="E111" s="746"/>
      <c r="F111" s="746">
        <f>SUM(F103:F110)</f>
        <v>0</v>
      </c>
      <c r="G111" s="746">
        <f>SUM(G103:G110)</f>
        <v>0</v>
      </c>
      <c r="H111" s="739"/>
      <c r="I111" s="485"/>
      <c r="J111" s="738"/>
      <c r="K111" s="408" t="s">
        <v>131</v>
      </c>
      <c r="L111" s="409" t="s">
        <v>130</v>
      </c>
      <c r="M111" s="711" t="e">
        <f>M19/M7</f>
        <v>#DIV/0!</v>
      </c>
      <c r="N111" s="711" t="e">
        <f t="shared" ref="N111:O111" si="44">N19/N7</f>
        <v>#DIV/0!</v>
      </c>
      <c r="O111" s="711" t="e">
        <f t="shared" si="44"/>
        <v>#DIV/0!</v>
      </c>
      <c r="P111" s="736"/>
      <c r="Q111" s="485"/>
      <c r="R111" s="737"/>
    </row>
    <row r="112" spans="1:18" ht="15" x14ac:dyDescent="0.2">
      <c r="A112" s="485"/>
      <c r="B112" s="743"/>
      <c r="C112" s="747"/>
      <c r="D112" s="748"/>
      <c r="E112" s="749"/>
      <c r="F112" s="749"/>
      <c r="G112" s="749"/>
      <c r="H112" s="739"/>
      <c r="I112" s="485"/>
      <c r="J112" s="738"/>
      <c r="K112" s="410"/>
      <c r="L112" s="411"/>
      <c r="M112" s="712"/>
      <c r="N112" s="712"/>
      <c r="O112" s="712"/>
      <c r="P112" s="736"/>
      <c r="Q112" s="485"/>
      <c r="R112" s="737"/>
    </row>
    <row r="113" spans="1:18" ht="15" x14ac:dyDescent="0.2">
      <c r="A113" s="485"/>
      <c r="B113" s="750"/>
      <c r="C113" s="466" t="s">
        <v>95</v>
      </c>
      <c r="D113" s="710" t="s">
        <v>94</v>
      </c>
      <c r="E113" s="467"/>
      <c r="F113" s="467">
        <f>F101</f>
        <v>2010</v>
      </c>
      <c r="G113" s="467" t="str">
        <f>G101</f>
        <v>2011</v>
      </c>
      <c r="H113" s="139"/>
      <c r="I113" s="485"/>
      <c r="J113" s="738"/>
      <c r="K113" s="466" t="s">
        <v>133</v>
      </c>
      <c r="L113" s="710" t="s">
        <v>132</v>
      </c>
      <c r="M113" s="467">
        <f>M106</f>
        <v>2009</v>
      </c>
      <c r="N113" s="467">
        <f>N106</f>
        <v>2010</v>
      </c>
      <c r="O113" s="467" t="str">
        <f>O106</f>
        <v>2011</v>
      </c>
      <c r="P113" s="751"/>
      <c r="Q113" s="485"/>
      <c r="R113" s="740"/>
    </row>
    <row r="114" spans="1:18" ht="15" x14ac:dyDescent="0.2">
      <c r="A114" s="485"/>
      <c r="B114" s="750"/>
      <c r="C114" s="727"/>
      <c r="D114" s="728"/>
      <c r="E114" s="729"/>
      <c r="F114" s="729"/>
      <c r="G114" s="727"/>
      <c r="H114" s="139"/>
      <c r="I114" s="485"/>
      <c r="J114" s="738"/>
      <c r="K114" s="419"/>
      <c r="L114" s="420"/>
      <c r="M114" s="752"/>
      <c r="N114" s="752"/>
      <c r="O114" s="752"/>
      <c r="P114" s="751"/>
      <c r="Q114" s="485"/>
      <c r="R114" s="524"/>
    </row>
    <row r="115" spans="1:18" ht="15" x14ac:dyDescent="0.2">
      <c r="A115" s="485"/>
      <c r="B115" s="753"/>
      <c r="C115" s="408" t="s">
        <v>97</v>
      </c>
      <c r="D115" s="409" t="s">
        <v>96</v>
      </c>
      <c r="E115" s="713"/>
      <c r="F115" s="713">
        <f>IF(F14&gt;E14,-(F14-E14),(E14-F14))</f>
        <v>0</v>
      </c>
      <c r="G115" s="713">
        <f>IF(G14&gt;F14,-(G14-F14),(F14-G14))</f>
        <v>0</v>
      </c>
      <c r="H115" s="735"/>
      <c r="I115" s="485"/>
      <c r="J115" s="738"/>
      <c r="K115" s="408" t="s">
        <v>135</v>
      </c>
      <c r="L115" s="409" t="s">
        <v>134</v>
      </c>
      <c r="M115" s="754" t="e">
        <f>M7/E15</f>
        <v>#DIV/0!</v>
      </c>
      <c r="N115" s="754" t="e">
        <f t="shared" ref="N115:O115" si="45">N7/F15</f>
        <v>#DIV/0!</v>
      </c>
      <c r="O115" s="754" t="e">
        <f t="shared" si="45"/>
        <v>#DIV/0!</v>
      </c>
      <c r="P115" s="755"/>
      <c r="Q115" s="485"/>
      <c r="R115" s="737"/>
    </row>
    <row r="116" spans="1:18" ht="15" x14ac:dyDescent="0.2">
      <c r="A116" s="485"/>
      <c r="B116" s="743"/>
      <c r="C116" s="747" t="s">
        <v>99</v>
      </c>
      <c r="D116" s="748" t="s">
        <v>98</v>
      </c>
      <c r="E116" s="749"/>
      <c r="F116" s="749">
        <f>F115</f>
        <v>0</v>
      </c>
      <c r="G116" s="749">
        <f>G115</f>
        <v>0</v>
      </c>
      <c r="H116" s="739"/>
      <c r="I116" s="485"/>
      <c r="J116" s="738"/>
      <c r="K116" s="410" t="s">
        <v>137</v>
      </c>
      <c r="L116" s="411" t="s">
        <v>136</v>
      </c>
      <c r="M116" s="756" t="e">
        <f>M7/E14</f>
        <v>#DIV/0!</v>
      </c>
      <c r="N116" s="756" t="e">
        <f t="shared" ref="N116:O116" si="46">N7/F14</f>
        <v>#DIV/0!</v>
      </c>
      <c r="O116" s="756" t="e">
        <f t="shared" si="46"/>
        <v>#DIV/0!</v>
      </c>
      <c r="P116" s="755"/>
      <c r="Q116" s="485"/>
      <c r="R116" s="737"/>
    </row>
    <row r="117" spans="1:18" ht="15" x14ac:dyDescent="0.2">
      <c r="A117" s="485"/>
      <c r="B117" s="743"/>
      <c r="C117" s="744"/>
      <c r="D117" s="745"/>
      <c r="E117" s="746"/>
      <c r="F117" s="746"/>
      <c r="G117" s="746"/>
      <c r="H117" s="739"/>
      <c r="I117" s="485"/>
      <c r="J117" s="738"/>
      <c r="K117" s="408" t="s">
        <v>139</v>
      </c>
      <c r="L117" s="409" t="s">
        <v>138</v>
      </c>
      <c r="M117" s="754" t="e">
        <f>(E8/M7)*360</f>
        <v>#DIV/0!</v>
      </c>
      <c r="N117" s="754" t="e">
        <f t="shared" ref="N117:O117" si="47">(F8/N7)*360</f>
        <v>#DIV/0!</v>
      </c>
      <c r="O117" s="754" t="e">
        <f t="shared" si="47"/>
        <v>#DIV/0!</v>
      </c>
      <c r="P117" s="755"/>
      <c r="Q117" s="485"/>
      <c r="R117" s="737"/>
    </row>
    <row r="118" spans="1:18" ht="15" x14ac:dyDescent="0.2">
      <c r="A118" s="485"/>
      <c r="B118" s="750"/>
      <c r="C118" s="466" t="s">
        <v>101</v>
      </c>
      <c r="D118" s="710" t="s">
        <v>100</v>
      </c>
      <c r="E118" s="467"/>
      <c r="F118" s="467">
        <f>F101</f>
        <v>2010</v>
      </c>
      <c r="G118" s="467" t="str">
        <f>G101</f>
        <v>2011</v>
      </c>
      <c r="H118" s="757"/>
      <c r="I118" s="485"/>
      <c r="J118" s="738"/>
      <c r="K118" s="410" t="s">
        <v>141</v>
      </c>
      <c r="L118" s="411" t="s">
        <v>140</v>
      </c>
      <c r="M118" s="756" t="e">
        <f>(E9/M8)*360</f>
        <v>#DIV/0!</v>
      </c>
      <c r="N118" s="756" t="e">
        <f t="shared" ref="N118:O118" si="48">(F9/N8)*360</f>
        <v>#DIV/0!</v>
      </c>
      <c r="O118" s="756" t="e">
        <f t="shared" si="48"/>
        <v>#DIV/0!</v>
      </c>
      <c r="P118" s="755"/>
      <c r="Q118" s="485"/>
      <c r="R118" s="737"/>
    </row>
    <row r="119" spans="1:18" ht="15" x14ac:dyDescent="0.2">
      <c r="A119" s="485"/>
      <c r="B119" s="750"/>
      <c r="C119" s="758"/>
      <c r="D119" s="759"/>
      <c r="E119" s="760"/>
      <c r="F119" s="760"/>
      <c r="G119" s="758"/>
      <c r="H119" s="757"/>
      <c r="I119" s="485"/>
      <c r="J119" s="738"/>
      <c r="K119" s="408" t="s">
        <v>143</v>
      </c>
      <c r="L119" s="409" t="s">
        <v>142</v>
      </c>
      <c r="M119" s="754" t="e">
        <f>(E20/M8)*360</f>
        <v>#DIV/0!</v>
      </c>
      <c r="N119" s="754" t="e">
        <f t="shared" ref="N119:O119" si="49">(F20/N8)*360</f>
        <v>#DIV/0!</v>
      </c>
      <c r="O119" s="754" t="e">
        <f t="shared" si="49"/>
        <v>#DIV/0!</v>
      </c>
      <c r="P119" s="755"/>
      <c r="Q119" s="485"/>
      <c r="R119" s="737"/>
    </row>
    <row r="120" spans="1:18" ht="15" x14ac:dyDescent="0.2">
      <c r="A120" s="485"/>
      <c r="B120" s="753"/>
      <c r="C120" s="410" t="s">
        <v>103</v>
      </c>
      <c r="D120" s="411" t="s">
        <v>102</v>
      </c>
      <c r="E120" s="714"/>
      <c r="F120" s="714">
        <f>IF(F19&gt;E19,(F19-E19),(F19-E19))</f>
        <v>0</v>
      </c>
      <c r="G120" s="714">
        <f>IF(G19&gt;F19,(G19-F19),(G19-F19))</f>
        <v>0</v>
      </c>
      <c r="H120" s="735"/>
      <c r="I120" s="485"/>
      <c r="J120" s="738"/>
      <c r="K120" s="410"/>
      <c r="L120" s="411"/>
      <c r="M120" s="756"/>
      <c r="N120" s="756"/>
      <c r="O120" s="756"/>
      <c r="P120" s="755"/>
      <c r="Q120" s="485"/>
      <c r="R120" s="737"/>
    </row>
    <row r="121" spans="1:18" ht="15" x14ac:dyDescent="0.2">
      <c r="A121" s="485"/>
      <c r="B121" s="753"/>
      <c r="C121" s="408" t="s">
        <v>104</v>
      </c>
      <c r="D121" s="409" t="s">
        <v>37</v>
      </c>
      <c r="E121" s="713"/>
      <c r="F121" s="713">
        <f>F22+F24</f>
        <v>0</v>
      </c>
      <c r="G121" s="713">
        <f>G22+G24-F121</f>
        <v>0</v>
      </c>
      <c r="H121" s="735"/>
      <c r="I121" s="485"/>
      <c r="J121" s="734"/>
      <c r="K121" s="466" t="s">
        <v>145</v>
      </c>
      <c r="L121" s="710" t="s">
        <v>144</v>
      </c>
      <c r="M121" s="467">
        <f>M113</f>
        <v>2009</v>
      </c>
      <c r="N121" s="467">
        <f>N113</f>
        <v>2010</v>
      </c>
      <c r="O121" s="467" t="str">
        <f>O113</f>
        <v>2011</v>
      </c>
      <c r="P121" s="735"/>
      <c r="Q121" s="485"/>
      <c r="R121" s="740"/>
    </row>
    <row r="122" spans="1:18" ht="15" x14ac:dyDescent="0.2">
      <c r="A122" s="485"/>
      <c r="B122" s="753"/>
      <c r="C122" s="410" t="s">
        <v>105</v>
      </c>
      <c r="D122" s="411" t="s">
        <v>39</v>
      </c>
      <c r="E122" s="749"/>
      <c r="F122" s="714">
        <v>0</v>
      </c>
      <c r="G122" s="714">
        <v>0</v>
      </c>
      <c r="H122" s="735"/>
      <c r="I122" s="485"/>
      <c r="J122" s="734"/>
      <c r="K122" s="419"/>
      <c r="L122" s="420"/>
      <c r="M122" s="418"/>
      <c r="N122" s="418"/>
      <c r="O122" s="418"/>
      <c r="P122" s="735"/>
      <c r="Q122" s="485"/>
      <c r="R122" s="524"/>
    </row>
    <row r="123" spans="1:18" ht="15" x14ac:dyDescent="0.2">
      <c r="A123" s="485"/>
      <c r="B123" s="753"/>
      <c r="C123" s="408" t="s">
        <v>106</v>
      </c>
      <c r="D123" s="409" t="s">
        <v>43</v>
      </c>
      <c r="E123" s="713"/>
      <c r="F123" s="713">
        <f>IF(F27&gt;E27,(F27-E27),(F27-E27))</f>
        <v>0</v>
      </c>
      <c r="G123" s="713">
        <f>IF(G27&gt;F27,(G27-F27),(G27-F27))</f>
        <v>0</v>
      </c>
      <c r="H123" s="735"/>
      <c r="I123" s="485"/>
      <c r="J123" s="734"/>
      <c r="K123" s="408" t="s">
        <v>147</v>
      </c>
      <c r="L123" s="409" t="s">
        <v>146</v>
      </c>
      <c r="M123" s="761" t="e">
        <f>E11/E23</f>
        <v>#DIV/0!</v>
      </c>
      <c r="N123" s="761" t="e">
        <f t="shared" ref="N123:O123" si="50">F11/F23</f>
        <v>#DIV/0!</v>
      </c>
      <c r="O123" s="761" t="e">
        <f t="shared" si="50"/>
        <v>#DIV/0!</v>
      </c>
      <c r="P123" s="762"/>
      <c r="Q123" s="485"/>
      <c r="R123" s="737"/>
    </row>
    <row r="124" spans="1:18" ht="15" x14ac:dyDescent="0.2">
      <c r="A124" s="485"/>
      <c r="B124" s="753"/>
      <c r="C124" s="410" t="s">
        <v>108</v>
      </c>
      <c r="D124" s="411" t="s">
        <v>107</v>
      </c>
      <c r="E124" s="714"/>
      <c r="F124" s="714">
        <f>-N19+(F28-E28)</f>
        <v>0</v>
      </c>
      <c r="G124" s="714">
        <f>-O19+G28</f>
        <v>0</v>
      </c>
      <c r="H124" s="735"/>
      <c r="I124" s="485"/>
      <c r="J124" s="734"/>
      <c r="K124" s="410" t="s">
        <v>149</v>
      </c>
      <c r="L124" s="411" t="s">
        <v>148</v>
      </c>
      <c r="M124" s="763" t="e">
        <f>(E11-(E9+E10))/E23</f>
        <v>#DIV/0!</v>
      </c>
      <c r="N124" s="763" t="e">
        <f t="shared" ref="N124:O124" si="51">(F11-(F9+F10))/F23</f>
        <v>#DIV/0!</v>
      </c>
      <c r="O124" s="763" t="e">
        <f t="shared" si="51"/>
        <v>#DIV/0!</v>
      </c>
      <c r="P124" s="762"/>
      <c r="Q124" s="485"/>
      <c r="R124" s="737"/>
    </row>
    <row r="125" spans="1:18" ht="15" x14ac:dyDescent="0.2">
      <c r="A125" s="485"/>
      <c r="B125" s="743"/>
      <c r="C125" s="412" t="s">
        <v>110</v>
      </c>
      <c r="D125" s="413" t="s">
        <v>109</v>
      </c>
      <c r="E125" s="435"/>
      <c r="F125" s="435">
        <f>SUM(F120:F124)</f>
        <v>0</v>
      </c>
      <c r="G125" s="435">
        <f>SUM(G120:G124)</f>
        <v>0</v>
      </c>
      <c r="H125" s="739"/>
      <c r="I125" s="485"/>
      <c r="J125" s="734"/>
      <c r="K125" s="408" t="s">
        <v>151</v>
      </c>
      <c r="L125" s="409" t="s">
        <v>150</v>
      </c>
      <c r="M125" s="761" t="e">
        <f>E29/E15</f>
        <v>#DIV/0!</v>
      </c>
      <c r="N125" s="761" t="e">
        <f t="shared" ref="N125:O125" si="52">F29/F15</f>
        <v>#DIV/0!</v>
      </c>
      <c r="O125" s="761" t="e">
        <f t="shared" si="52"/>
        <v>#DIV/0!</v>
      </c>
      <c r="P125" s="762"/>
      <c r="Q125" s="485"/>
      <c r="R125" s="737"/>
    </row>
    <row r="126" spans="1:18" ht="15" x14ac:dyDescent="0.2">
      <c r="A126" s="485"/>
      <c r="B126" s="734"/>
      <c r="C126" s="747" t="s">
        <v>111</v>
      </c>
      <c r="D126" s="748" t="s">
        <v>7</v>
      </c>
      <c r="E126" s="749"/>
      <c r="F126" s="749">
        <f>F111+F116+F125</f>
        <v>0</v>
      </c>
      <c r="G126" s="749">
        <f>G111+G116+G125</f>
        <v>0</v>
      </c>
      <c r="H126" s="735"/>
      <c r="I126" s="485"/>
      <c r="J126" s="734"/>
      <c r="K126" s="410" t="s">
        <v>153</v>
      </c>
      <c r="L126" s="411" t="s">
        <v>152</v>
      </c>
      <c r="M126" s="763" t="e">
        <f>E26/E15</f>
        <v>#DIV/0!</v>
      </c>
      <c r="N126" s="763" t="e">
        <f t="shared" ref="N126:O126" si="53">F26/F15</f>
        <v>#DIV/0!</v>
      </c>
      <c r="O126" s="763" t="e">
        <f t="shared" si="53"/>
        <v>#DIV/0!</v>
      </c>
      <c r="P126" s="762"/>
      <c r="Q126" s="485"/>
      <c r="R126" s="737"/>
    </row>
    <row r="127" spans="1:18" ht="15" x14ac:dyDescent="0.2">
      <c r="A127" s="485"/>
      <c r="B127" s="734"/>
      <c r="C127" s="412" t="s">
        <v>113</v>
      </c>
      <c r="D127" s="413" t="s">
        <v>112</v>
      </c>
      <c r="E127" s="435"/>
      <c r="F127" s="435">
        <f>F126+E7</f>
        <v>0</v>
      </c>
      <c r="G127" s="435">
        <f>G126+F7</f>
        <v>0</v>
      </c>
      <c r="H127" s="764"/>
      <c r="I127" s="485"/>
      <c r="J127" s="734"/>
      <c r="K127" s="408" t="s">
        <v>155</v>
      </c>
      <c r="L127" s="409" t="s">
        <v>154</v>
      </c>
      <c r="M127" s="761" t="e">
        <f>E26/E29</f>
        <v>#DIV/0!</v>
      </c>
      <c r="N127" s="761" t="e">
        <f t="shared" ref="N127:O127" si="54">F26/F29</f>
        <v>#DIV/0!</v>
      </c>
      <c r="O127" s="761" t="e">
        <f t="shared" si="54"/>
        <v>#DIV/0!</v>
      </c>
      <c r="P127" s="762"/>
      <c r="Q127" s="485"/>
      <c r="R127" s="737"/>
    </row>
    <row r="128" spans="1:18" ht="15" x14ac:dyDescent="0.2">
      <c r="A128" s="485"/>
      <c r="B128" s="765"/>
      <c r="C128" s="766"/>
      <c r="D128" s="767"/>
      <c r="E128" s="751"/>
      <c r="F128" s="751"/>
      <c r="G128" s="751"/>
      <c r="H128" s="765"/>
      <c r="I128" s="485"/>
      <c r="J128" s="734"/>
      <c r="K128" s="410"/>
      <c r="L128" s="411"/>
      <c r="M128" s="763"/>
      <c r="N128" s="763"/>
      <c r="O128" s="763"/>
      <c r="P128" s="762"/>
      <c r="Q128" s="485"/>
      <c r="R128" s="737"/>
    </row>
    <row r="129" spans="1:18" ht="15" x14ac:dyDescent="0.2">
      <c r="A129" s="485"/>
      <c r="B129" s="485"/>
      <c r="C129" s="485"/>
      <c r="D129" s="485"/>
      <c r="E129" s="485"/>
      <c r="F129" s="485"/>
      <c r="G129" s="485"/>
      <c r="H129" s="485"/>
      <c r="I129" s="485"/>
      <c r="J129" s="768"/>
      <c r="K129" s="769"/>
      <c r="L129" s="770"/>
      <c r="M129" s="512"/>
      <c r="N129" s="512"/>
      <c r="O129" s="512"/>
      <c r="P129" s="521"/>
      <c r="Q129" s="485"/>
      <c r="R129" s="740"/>
    </row>
    <row r="130" spans="1:18" x14ac:dyDescent="0.15">
      <c r="A130" s="485"/>
      <c r="B130" s="485"/>
      <c r="C130" s="485"/>
      <c r="D130" s="485"/>
      <c r="E130" s="485"/>
      <c r="F130" s="485"/>
      <c r="G130" s="485"/>
      <c r="H130" s="485"/>
      <c r="I130" s="485"/>
      <c r="J130" s="485"/>
      <c r="K130" s="485"/>
      <c r="L130" s="485"/>
      <c r="M130" s="485"/>
      <c r="N130" s="485"/>
      <c r="O130" s="485"/>
      <c r="P130" s="485"/>
      <c r="Q130" s="485"/>
      <c r="R130" s="473"/>
    </row>
    <row r="131" spans="1:18" x14ac:dyDescent="0.15">
      <c r="A131" s="485"/>
      <c r="B131" s="485"/>
      <c r="C131" s="485"/>
      <c r="D131" s="485"/>
      <c r="E131" s="485"/>
      <c r="F131" s="485"/>
      <c r="G131" s="485"/>
      <c r="H131" s="485"/>
      <c r="I131" s="485"/>
      <c r="J131" s="485"/>
      <c r="K131" s="485"/>
      <c r="L131" s="485"/>
      <c r="M131" s="485"/>
      <c r="N131" s="485"/>
      <c r="O131" s="485"/>
      <c r="P131" s="485"/>
      <c r="Q131" s="485"/>
    </row>
    <row r="132" spans="1:18" x14ac:dyDescent="0.15">
      <c r="A132" s="485"/>
      <c r="B132" s="485"/>
      <c r="C132" s="923"/>
      <c r="D132" s="923"/>
      <c r="E132" s="923"/>
      <c r="F132" s="923"/>
      <c r="G132" s="923"/>
      <c r="H132" s="923"/>
      <c r="I132" s="923"/>
      <c r="J132" s="923"/>
      <c r="K132" s="923"/>
      <c r="L132" s="923"/>
      <c r="M132" s="923"/>
      <c r="N132" s="923"/>
      <c r="O132" s="923"/>
      <c r="P132" s="485"/>
      <c r="Q132" s="485"/>
    </row>
    <row r="133" spans="1:18" x14ac:dyDescent="0.15">
      <c r="A133" s="485"/>
      <c r="B133" s="485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485"/>
      <c r="Q133" s="485"/>
    </row>
    <row r="134" spans="1:18" x14ac:dyDescent="0.15">
      <c r="A134" s="485"/>
      <c r="B134" s="485"/>
      <c r="C134" s="923"/>
      <c r="D134" s="923"/>
      <c r="E134" s="923"/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485"/>
      <c r="Q134" s="485"/>
    </row>
    <row r="135" spans="1:18" x14ac:dyDescent="0.15">
      <c r="A135" s="485"/>
      <c r="B135" s="485"/>
      <c r="C135" s="923"/>
      <c r="D135" s="923"/>
      <c r="E135" s="923"/>
      <c r="F135" s="923"/>
      <c r="G135" s="923"/>
      <c r="H135" s="923"/>
      <c r="I135" s="923"/>
      <c r="J135" s="923"/>
      <c r="K135" s="923"/>
      <c r="L135" s="923"/>
      <c r="M135" s="923"/>
      <c r="N135" s="923"/>
      <c r="O135" s="923"/>
      <c r="P135" s="485"/>
      <c r="Q135" s="485"/>
    </row>
    <row r="136" spans="1:18" x14ac:dyDescent="0.15">
      <c r="A136" s="485"/>
      <c r="B136" s="485"/>
      <c r="C136" s="923"/>
      <c r="D136" s="923"/>
      <c r="E136" s="923"/>
      <c r="F136" s="923"/>
      <c r="G136" s="923"/>
      <c r="H136" s="923"/>
      <c r="I136" s="923"/>
      <c r="J136" s="923"/>
      <c r="K136" s="923"/>
      <c r="L136" s="923"/>
      <c r="M136" s="923"/>
      <c r="N136" s="923"/>
      <c r="O136" s="923"/>
      <c r="P136" s="485"/>
      <c r="Q136" s="485"/>
    </row>
    <row r="137" spans="1:18" x14ac:dyDescent="0.15">
      <c r="A137" s="485"/>
      <c r="B137" s="485"/>
      <c r="C137" s="485"/>
      <c r="D137" s="485"/>
      <c r="E137" s="485"/>
      <c r="F137" s="485"/>
      <c r="G137" s="485"/>
      <c r="H137" s="485"/>
      <c r="I137" s="485"/>
      <c r="J137" s="485"/>
      <c r="K137" s="485"/>
      <c r="L137" s="485"/>
      <c r="M137" s="485"/>
      <c r="N137" s="485"/>
      <c r="O137" s="485"/>
      <c r="P137" s="485"/>
      <c r="Q137" s="485"/>
    </row>
    <row r="138" spans="1:18" x14ac:dyDescent="0.15">
      <c r="A138" s="485"/>
      <c r="B138" s="485"/>
      <c r="C138" s="485"/>
      <c r="D138" s="485"/>
      <c r="E138" s="485"/>
      <c r="F138" s="485"/>
      <c r="G138" s="485"/>
      <c r="H138" s="485"/>
      <c r="I138" s="485"/>
      <c r="J138" s="485"/>
      <c r="K138" s="485"/>
      <c r="L138" s="485"/>
      <c r="M138" s="485"/>
      <c r="N138" s="485"/>
      <c r="O138" s="485"/>
      <c r="P138" s="485"/>
      <c r="Q138" s="485"/>
    </row>
    <row r="139" spans="1:18" x14ac:dyDescent="0.15">
      <c r="A139" s="485"/>
      <c r="B139" s="485"/>
      <c r="C139" s="485"/>
      <c r="D139" s="485"/>
      <c r="E139" s="485"/>
      <c r="F139" s="485"/>
      <c r="G139" s="485"/>
      <c r="H139" s="485"/>
      <c r="I139" s="485"/>
      <c r="J139" s="485"/>
      <c r="K139" s="485"/>
      <c r="L139" s="485"/>
      <c r="M139" s="485"/>
      <c r="N139" s="485"/>
      <c r="O139" s="485"/>
      <c r="P139" s="485"/>
      <c r="Q139" s="485"/>
    </row>
    <row r="140" spans="1:18" x14ac:dyDescent="0.15">
      <c r="A140" s="485"/>
      <c r="B140" s="485"/>
      <c r="C140" s="485"/>
      <c r="D140" s="485"/>
      <c r="E140" s="485"/>
      <c r="F140" s="485"/>
      <c r="G140" s="485"/>
      <c r="H140" s="485"/>
      <c r="I140" s="485"/>
      <c r="J140" s="485"/>
      <c r="K140" s="485"/>
      <c r="L140" s="485"/>
      <c r="M140" s="485"/>
      <c r="N140" s="485"/>
      <c r="O140" s="485"/>
      <c r="P140" s="485"/>
      <c r="Q140" s="485"/>
    </row>
    <row r="141" spans="1:18" x14ac:dyDescent="0.15">
      <c r="A141" s="485"/>
      <c r="B141" s="485"/>
      <c r="C141" s="485"/>
      <c r="D141" s="485"/>
      <c r="E141" s="485"/>
      <c r="F141" s="485"/>
      <c r="G141" s="485"/>
      <c r="H141" s="485"/>
      <c r="I141" s="485"/>
      <c r="J141" s="485"/>
      <c r="K141" s="485"/>
      <c r="L141" s="485"/>
      <c r="M141" s="485"/>
      <c r="N141" s="485"/>
      <c r="O141" s="485"/>
      <c r="P141" s="485"/>
      <c r="Q141" s="485"/>
    </row>
    <row r="142" spans="1:18" x14ac:dyDescent="0.15">
      <c r="A142" s="485"/>
      <c r="B142" s="485"/>
      <c r="C142" s="485"/>
      <c r="D142" s="485"/>
      <c r="E142" s="485"/>
      <c r="F142" s="485"/>
      <c r="G142" s="485"/>
      <c r="H142" s="485"/>
      <c r="I142" s="485"/>
      <c r="J142" s="485"/>
      <c r="K142" s="485"/>
      <c r="L142" s="485"/>
      <c r="M142" s="485"/>
      <c r="N142" s="485"/>
      <c r="O142" s="485"/>
      <c r="P142" s="485"/>
      <c r="Q142" s="485"/>
    </row>
    <row r="143" spans="1:18" x14ac:dyDescent="0.15">
      <c r="A143" s="485"/>
      <c r="B143" s="485"/>
      <c r="C143" s="485"/>
      <c r="D143" s="485"/>
      <c r="E143" s="485"/>
      <c r="F143" s="485"/>
      <c r="G143" s="485"/>
      <c r="H143" s="485"/>
      <c r="I143" s="485"/>
      <c r="J143" s="485"/>
      <c r="K143" s="485"/>
      <c r="L143" s="485"/>
      <c r="M143" s="485"/>
      <c r="N143" s="485"/>
      <c r="O143" s="485"/>
      <c r="P143" s="485"/>
      <c r="Q143" s="485"/>
    </row>
    <row r="144" spans="1:18" x14ac:dyDescent="0.15">
      <c r="A144" s="485"/>
      <c r="B144" s="485"/>
      <c r="C144" s="485"/>
      <c r="D144" s="485"/>
      <c r="E144" s="485"/>
      <c r="F144" s="485"/>
      <c r="G144" s="485"/>
      <c r="H144" s="485"/>
      <c r="I144" s="485"/>
      <c r="J144" s="485"/>
      <c r="K144" s="485"/>
      <c r="L144" s="485"/>
      <c r="M144" s="485"/>
      <c r="N144" s="485"/>
      <c r="O144" s="485"/>
      <c r="P144" s="485"/>
      <c r="Q144" s="485"/>
    </row>
    <row r="145" spans="1:17" x14ac:dyDescent="0.15">
      <c r="A145" s="485"/>
      <c r="B145" s="485"/>
      <c r="C145" s="485"/>
      <c r="D145" s="485"/>
      <c r="E145" s="485"/>
      <c r="F145" s="485"/>
      <c r="G145" s="485"/>
      <c r="H145" s="485"/>
      <c r="I145" s="485"/>
      <c r="J145" s="485"/>
      <c r="K145" s="485"/>
      <c r="L145" s="485"/>
      <c r="M145" s="485"/>
      <c r="N145" s="485"/>
      <c r="O145" s="485"/>
      <c r="P145" s="485"/>
      <c r="Q145" s="485"/>
    </row>
    <row r="146" spans="1:17" x14ac:dyDescent="0.15">
      <c r="A146" s="485"/>
      <c r="B146" s="485"/>
      <c r="C146" s="485"/>
      <c r="D146" s="485"/>
      <c r="E146" s="485"/>
      <c r="F146" s="485"/>
      <c r="G146" s="485"/>
      <c r="H146" s="485"/>
      <c r="I146" s="485"/>
      <c r="J146" s="485"/>
      <c r="K146" s="485"/>
      <c r="L146" s="485"/>
      <c r="M146" s="485"/>
      <c r="N146" s="485"/>
      <c r="O146" s="485"/>
      <c r="P146" s="485"/>
      <c r="Q146" s="485"/>
    </row>
    <row r="147" spans="1:17" x14ac:dyDescent="0.15">
      <c r="A147" s="485"/>
      <c r="B147" s="485"/>
      <c r="C147" s="485"/>
      <c r="D147" s="485"/>
      <c r="E147" s="485"/>
      <c r="F147" s="485"/>
      <c r="G147" s="485"/>
      <c r="H147" s="485"/>
      <c r="I147" s="485"/>
      <c r="J147" s="485"/>
      <c r="K147" s="485"/>
      <c r="L147" s="485"/>
      <c r="M147" s="485"/>
      <c r="N147" s="485"/>
      <c r="O147" s="485"/>
      <c r="P147" s="485"/>
      <c r="Q147" s="485"/>
    </row>
    <row r="148" spans="1:17" x14ac:dyDescent="0.15">
      <c r="A148" s="485"/>
      <c r="B148" s="485"/>
      <c r="C148" s="485"/>
      <c r="D148" s="485"/>
      <c r="E148" s="485"/>
      <c r="F148" s="485"/>
      <c r="G148" s="485"/>
      <c r="H148" s="485"/>
      <c r="I148" s="485"/>
      <c r="J148" s="485"/>
      <c r="K148" s="485"/>
      <c r="L148" s="485"/>
      <c r="M148" s="485"/>
      <c r="N148" s="485"/>
      <c r="O148" s="485"/>
      <c r="P148" s="485"/>
      <c r="Q148" s="485"/>
    </row>
    <row r="149" spans="1:17" x14ac:dyDescent="0.15">
      <c r="A149" s="485"/>
      <c r="B149" s="485"/>
      <c r="C149" s="485"/>
      <c r="D149" s="485"/>
      <c r="E149" s="485"/>
      <c r="F149" s="485"/>
      <c r="G149" s="485"/>
      <c r="H149" s="485"/>
      <c r="I149" s="485"/>
      <c r="J149" s="485"/>
      <c r="K149" s="485"/>
      <c r="L149" s="485"/>
      <c r="M149" s="485"/>
      <c r="N149" s="485"/>
      <c r="O149" s="485"/>
      <c r="P149" s="485"/>
      <c r="Q149" s="485"/>
    </row>
    <row r="150" spans="1:17" x14ac:dyDescent="0.15">
      <c r="A150" s="485"/>
      <c r="B150" s="485"/>
      <c r="C150" s="485"/>
      <c r="D150" s="485"/>
      <c r="E150" s="485"/>
      <c r="F150" s="485"/>
      <c r="G150" s="485"/>
      <c r="H150" s="485"/>
      <c r="I150" s="485"/>
      <c r="J150" s="485"/>
      <c r="K150" s="485"/>
      <c r="L150" s="485"/>
      <c r="M150" s="485"/>
      <c r="N150" s="485"/>
      <c r="O150" s="485"/>
      <c r="P150" s="485"/>
      <c r="Q150" s="485"/>
    </row>
    <row r="151" spans="1:17" x14ac:dyDescent="0.15">
      <c r="A151" s="485"/>
      <c r="B151" s="485"/>
      <c r="C151" s="485"/>
      <c r="D151" s="485"/>
      <c r="E151" s="485"/>
      <c r="F151" s="485"/>
      <c r="G151" s="485"/>
      <c r="H151" s="485"/>
      <c r="I151" s="485"/>
      <c r="J151" s="485"/>
      <c r="K151" s="485"/>
      <c r="L151" s="485"/>
      <c r="M151" s="485"/>
      <c r="N151" s="485"/>
      <c r="O151" s="485"/>
      <c r="P151" s="485"/>
      <c r="Q151" s="485"/>
    </row>
    <row r="152" spans="1:17" x14ac:dyDescent="0.15">
      <c r="A152" s="485"/>
      <c r="B152" s="485"/>
      <c r="C152" s="485"/>
      <c r="D152" s="485"/>
      <c r="E152" s="485"/>
      <c r="F152" s="485"/>
      <c r="G152" s="485"/>
      <c r="H152" s="485"/>
      <c r="I152" s="485"/>
      <c r="J152" s="485"/>
      <c r="K152" s="485"/>
      <c r="L152" s="485"/>
      <c r="M152" s="485"/>
      <c r="N152" s="485"/>
      <c r="O152" s="485"/>
      <c r="P152" s="485"/>
      <c r="Q152" s="485"/>
    </row>
    <row r="153" spans="1:17" x14ac:dyDescent="0.15">
      <c r="A153" s="485"/>
      <c r="B153" s="485"/>
      <c r="C153" s="485"/>
      <c r="D153" s="485"/>
      <c r="E153" s="485"/>
      <c r="F153" s="485"/>
      <c r="G153" s="485"/>
      <c r="H153" s="485"/>
      <c r="I153" s="485"/>
      <c r="J153" s="485"/>
      <c r="K153" s="485"/>
      <c r="L153" s="485"/>
      <c r="M153" s="485"/>
      <c r="N153" s="485"/>
      <c r="O153" s="485"/>
      <c r="P153" s="485"/>
      <c r="Q153" s="485"/>
    </row>
    <row r="154" spans="1:17" x14ac:dyDescent="0.15">
      <c r="A154" s="485"/>
      <c r="B154" s="485"/>
      <c r="C154" s="485"/>
      <c r="D154" s="485"/>
      <c r="E154" s="485"/>
      <c r="F154" s="485"/>
      <c r="G154" s="485"/>
      <c r="H154" s="485"/>
      <c r="I154" s="485"/>
      <c r="J154" s="485"/>
      <c r="K154" s="485"/>
      <c r="L154" s="485"/>
      <c r="M154" s="485"/>
      <c r="N154" s="485"/>
      <c r="O154" s="485"/>
      <c r="P154" s="485"/>
      <c r="Q154" s="485"/>
    </row>
    <row r="155" spans="1:17" x14ac:dyDescent="0.15">
      <c r="A155" s="485"/>
      <c r="B155" s="485"/>
      <c r="C155" s="485"/>
      <c r="D155" s="485"/>
      <c r="E155" s="485"/>
      <c r="F155" s="485"/>
      <c r="G155" s="485"/>
      <c r="H155" s="485"/>
      <c r="I155" s="485"/>
      <c r="J155" s="485"/>
      <c r="K155" s="485"/>
      <c r="L155" s="485"/>
      <c r="M155" s="485"/>
      <c r="N155" s="485"/>
      <c r="O155" s="485"/>
      <c r="P155" s="485"/>
      <c r="Q155" s="485"/>
    </row>
    <row r="156" spans="1:17" x14ac:dyDescent="0.15">
      <c r="A156" s="485"/>
      <c r="B156" s="485"/>
      <c r="C156" s="485"/>
      <c r="D156" s="485"/>
      <c r="E156" s="485"/>
      <c r="F156" s="485"/>
      <c r="G156" s="485"/>
      <c r="H156" s="485"/>
      <c r="I156" s="485"/>
      <c r="J156" s="485"/>
      <c r="K156" s="485"/>
      <c r="L156" s="485"/>
      <c r="M156" s="485"/>
      <c r="N156" s="485"/>
      <c r="O156" s="485"/>
      <c r="P156" s="485"/>
      <c r="Q156" s="485"/>
    </row>
    <row r="157" spans="1:17" x14ac:dyDescent="0.15">
      <c r="A157" s="485"/>
      <c r="B157" s="485"/>
      <c r="C157" s="485"/>
      <c r="D157" s="485"/>
      <c r="E157" s="485"/>
      <c r="F157" s="485"/>
      <c r="G157" s="485"/>
      <c r="H157" s="485"/>
      <c r="I157" s="485"/>
      <c r="J157" s="485"/>
      <c r="K157" s="485"/>
      <c r="L157" s="485"/>
      <c r="M157" s="485"/>
      <c r="N157" s="485"/>
      <c r="O157" s="485"/>
      <c r="P157" s="485"/>
      <c r="Q157" s="485"/>
    </row>
    <row r="158" spans="1:17" x14ac:dyDescent="0.15">
      <c r="A158" s="485"/>
      <c r="B158" s="485"/>
      <c r="C158" s="485"/>
      <c r="D158" s="485"/>
      <c r="E158" s="485"/>
      <c r="F158" s="485"/>
      <c r="G158" s="485"/>
      <c r="H158" s="485"/>
      <c r="I158" s="485"/>
      <c r="J158" s="485"/>
      <c r="K158" s="485"/>
      <c r="L158" s="485"/>
      <c r="M158" s="485"/>
      <c r="N158" s="485"/>
      <c r="O158" s="485"/>
      <c r="P158" s="485"/>
      <c r="Q158" s="485"/>
    </row>
    <row r="159" spans="1:17" x14ac:dyDescent="0.15">
      <c r="A159" s="485"/>
      <c r="B159" s="485"/>
      <c r="C159" s="485"/>
      <c r="D159" s="485"/>
      <c r="E159" s="485"/>
      <c r="F159" s="485"/>
      <c r="G159" s="485"/>
      <c r="H159" s="485"/>
      <c r="I159" s="485"/>
      <c r="J159" s="485"/>
      <c r="K159" s="485"/>
      <c r="L159" s="485"/>
      <c r="M159" s="485"/>
      <c r="N159" s="485"/>
      <c r="O159" s="485"/>
      <c r="P159" s="485"/>
      <c r="Q159" s="485"/>
    </row>
    <row r="160" spans="1:17" x14ac:dyDescent="0.15">
      <c r="A160" s="485"/>
      <c r="B160" s="485"/>
      <c r="C160" s="485"/>
      <c r="D160" s="485"/>
      <c r="E160" s="485"/>
      <c r="F160" s="485"/>
      <c r="G160" s="485"/>
      <c r="H160" s="485"/>
      <c r="I160" s="485"/>
      <c r="J160" s="485"/>
      <c r="K160" s="485"/>
      <c r="L160" s="485"/>
      <c r="M160" s="485"/>
      <c r="N160" s="485"/>
      <c r="O160" s="485"/>
      <c r="P160" s="485"/>
      <c r="Q160" s="485"/>
    </row>
    <row r="161" spans="1:17" x14ac:dyDescent="0.15">
      <c r="A161" s="485"/>
      <c r="B161" s="485"/>
      <c r="C161" s="485"/>
      <c r="D161" s="485"/>
      <c r="E161" s="485"/>
      <c r="F161" s="485"/>
      <c r="G161" s="485"/>
      <c r="H161" s="485"/>
      <c r="I161" s="485"/>
      <c r="J161" s="485"/>
      <c r="K161" s="485"/>
      <c r="L161" s="485"/>
      <c r="M161" s="485"/>
      <c r="N161" s="485"/>
      <c r="O161" s="485"/>
      <c r="P161" s="485"/>
      <c r="Q161" s="485"/>
    </row>
    <row r="162" spans="1:17" x14ac:dyDescent="0.15">
      <c r="A162" s="485"/>
      <c r="B162" s="485"/>
      <c r="C162" s="485"/>
      <c r="D162" s="485"/>
      <c r="E162" s="485"/>
      <c r="F162" s="485"/>
      <c r="G162" s="485"/>
      <c r="H162" s="485"/>
      <c r="I162" s="485"/>
      <c r="J162" s="485"/>
      <c r="K162" s="485"/>
      <c r="L162" s="485"/>
      <c r="M162" s="485"/>
      <c r="N162" s="485"/>
      <c r="O162" s="485"/>
      <c r="P162" s="485"/>
      <c r="Q162" s="485"/>
    </row>
    <row r="163" spans="1:17" x14ac:dyDescent="0.15">
      <c r="A163" s="485"/>
      <c r="B163" s="485"/>
      <c r="C163" s="485"/>
      <c r="D163" s="485"/>
      <c r="E163" s="485"/>
      <c r="F163" s="485"/>
      <c r="G163" s="485"/>
      <c r="H163" s="485"/>
      <c r="I163" s="485"/>
      <c r="J163" s="485"/>
      <c r="K163" s="485"/>
      <c r="L163" s="485"/>
      <c r="M163" s="485"/>
      <c r="N163" s="485"/>
      <c r="O163" s="485"/>
      <c r="P163" s="485"/>
      <c r="Q163" s="485"/>
    </row>
    <row r="164" spans="1:17" x14ac:dyDescent="0.15">
      <c r="A164" s="485"/>
      <c r="B164" s="485"/>
      <c r="C164" s="485"/>
      <c r="D164" s="485"/>
      <c r="E164" s="485"/>
      <c r="F164" s="485"/>
      <c r="G164" s="485"/>
      <c r="H164" s="485"/>
      <c r="I164" s="485"/>
      <c r="J164" s="485"/>
      <c r="K164" s="485"/>
      <c r="L164" s="485"/>
      <c r="M164" s="485"/>
      <c r="N164" s="485"/>
      <c r="O164" s="485"/>
      <c r="P164" s="485"/>
      <c r="Q164" s="485"/>
    </row>
    <row r="165" spans="1:17" x14ac:dyDescent="0.15">
      <c r="A165" s="485"/>
      <c r="B165" s="485"/>
      <c r="C165" s="485"/>
      <c r="D165" s="485"/>
      <c r="E165" s="485"/>
      <c r="F165" s="485"/>
      <c r="G165" s="485"/>
      <c r="H165" s="485"/>
      <c r="I165" s="485"/>
      <c r="J165" s="485"/>
      <c r="K165" s="485"/>
      <c r="L165" s="485"/>
      <c r="M165" s="485"/>
      <c r="N165" s="485"/>
      <c r="O165" s="485"/>
      <c r="P165" s="485"/>
      <c r="Q165" s="485"/>
    </row>
    <row r="166" spans="1:17" x14ac:dyDescent="0.15">
      <c r="A166" s="485"/>
      <c r="B166" s="485"/>
      <c r="C166" s="485"/>
      <c r="D166" s="485"/>
      <c r="E166" s="485"/>
      <c r="F166" s="485"/>
      <c r="G166" s="485"/>
      <c r="H166" s="485"/>
      <c r="I166" s="485"/>
      <c r="J166" s="485"/>
      <c r="K166" s="485"/>
      <c r="L166" s="485"/>
      <c r="M166" s="485"/>
      <c r="N166" s="485"/>
      <c r="O166" s="485"/>
      <c r="P166" s="485"/>
      <c r="Q166" s="485"/>
    </row>
    <row r="167" spans="1:17" x14ac:dyDescent="0.15">
      <c r="A167" s="485"/>
      <c r="B167" s="485"/>
      <c r="C167" s="485"/>
      <c r="D167" s="485"/>
      <c r="E167" s="485"/>
      <c r="F167" s="485"/>
      <c r="G167" s="485"/>
      <c r="H167" s="485"/>
      <c r="I167" s="485"/>
      <c r="J167" s="485"/>
      <c r="K167" s="485"/>
      <c r="L167" s="485"/>
      <c r="M167" s="485"/>
      <c r="N167" s="485"/>
      <c r="O167" s="485"/>
      <c r="P167" s="485"/>
      <c r="Q167" s="485"/>
    </row>
    <row r="168" spans="1:17" x14ac:dyDescent="0.15">
      <c r="A168" s="485"/>
      <c r="B168" s="485"/>
      <c r="C168" s="485"/>
      <c r="D168" s="485"/>
      <c r="E168" s="485"/>
      <c r="F168" s="485"/>
      <c r="G168" s="485"/>
      <c r="H168" s="485"/>
      <c r="I168" s="485"/>
      <c r="J168" s="485"/>
      <c r="K168" s="485"/>
      <c r="L168" s="485"/>
      <c r="M168" s="485"/>
      <c r="N168" s="485"/>
      <c r="O168" s="485"/>
      <c r="P168" s="485"/>
      <c r="Q168" s="485"/>
    </row>
    <row r="169" spans="1:17" x14ac:dyDescent="0.15">
      <c r="A169" s="485"/>
      <c r="B169" s="485"/>
      <c r="C169" s="485"/>
      <c r="D169" s="485"/>
      <c r="E169" s="485"/>
      <c r="F169" s="485"/>
      <c r="G169" s="485"/>
      <c r="H169" s="485"/>
      <c r="I169" s="485"/>
      <c r="J169" s="485"/>
      <c r="K169" s="485"/>
      <c r="L169" s="485"/>
      <c r="M169" s="485"/>
      <c r="N169" s="485"/>
      <c r="O169" s="485"/>
      <c r="P169" s="485"/>
      <c r="Q169" s="485"/>
    </row>
    <row r="170" spans="1:17" x14ac:dyDescent="0.15">
      <c r="A170" s="485"/>
      <c r="B170" s="485"/>
      <c r="C170" s="485"/>
      <c r="D170" s="485"/>
      <c r="E170" s="485"/>
      <c r="F170" s="485"/>
      <c r="G170" s="485"/>
      <c r="H170" s="485"/>
      <c r="I170" s="485"/>
      <c r="J170" s="485"/>
      <c r="K170" s="485"/>
      <c r="L170" s="485"/>
      <c r="M170" s="485"/>
      <c r="N170" s="485"/>
      <c r="O170" s="485"/>
      <c r="P170" s="485"/>
      <c r="Q170" s="485"/>
    </row>
    <row r="171" spans="1:17" x14ac:dyDescent="0.15">
      <c r="A171" s="485"/>
      <c r="B171" s="485"/>
      <c r="C171" s="485"/>
      <c r="D171" s="485"/>
      <c r="E171" s="485"/>
      <c r="F171" s="485"/>
      <c r="G171" s="485"/>
      <c r="H171" s="485"/>
      <c r="I171" s="485"/>
      <c r="J171" s="485"/>
      <c r="K171" s="485"/>
      <c r="L171" s="485"/>
      <c r="M171" s="485"/>
      <c r="N171" s="485"/>
      <c r="O171" s="485"/>
      <c r="P171" s="485"/>
      <c r="Q171" s="485"/>
    </row>
    <row r="172" spans="1:17" x14ac:dyDescent="0.15">
      <c r="A172" s="485"/>
      <c r="B172" s="485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  <c r="M172" s="485"/>
      <c r="N172" s="485"/>
      <c r="O172" s="485"/>
      <c r="P172" s="485"/>
      <c r="Q172" s="485"/>
    </row>
    <row r="173" spans="1:17" x14ac:dyDescent="0.15">
      <c r="A173" s="485"/>
      <c r="B173" s="485"/>
      <c r="C173" s="485"/>
      <c r="D173" s="485"/>
      <c r="E173" s="485"/>
      <c r="F173" s="485"/>
      <c r="G173" s="485"/>
      <c r="H173" s="485"/>
      <c r="I173" s="485"/>
      <c r="J173" s="485"/>
      <c r="K173" s="485"/>
      <c r="L173" s="485"/>
      <c r="M173" s="485"/>
      <c r="N173" s="485"/>
      <c r="O173" s="485"/>
      <c r="P173" s="485"/>
      <c r="Q173" s="485"/>
    </row>
    <row r="174" spans="1:17" x14ac:dyDescent="0.15">
      <c r="A174" s="485"/>
      <c r="B174" s="485"/>
      <c r="C174" s="485"/>
      <c r="D174" s="485"/>
      <c r="E174" s="485"/>
      <c r="F174" s="485"/>
      <c r="G174" s="485"/>
      <c r="H174" s="485"/>
      <c r="I174" s="485"/>
      <c r="J174" s="485"/>
      <c r="K174" s="485"/>
      <c r="L174" s="485"/>
      <c r="M174" s="485"/>
      <c r="N174" s="485"/>
      <c r="O174" s="485"/>
      <c r="P174" s="485"/>
      <c r="Q174" s="485"/>
    </row>
    <row r="175" spans="1:17" x14ac:dyDescent="0.15">
      <c r="A175" s="485"/>
      <c r="B175" s="485"/>
      <c r="C175" s="485"/>
      <c r="D175" s="485"/>
      <c r="E175" s="485"/>
      <c r="F175" s="485"/>
      <c r="G175" s="485"/>
      <c r="H175" s="485"/>
      <c r="I175" s="485"/>
      <c r="J175" s="485"/>
      <c r="K175" s="485"/>
      <c r="L175" s="485"/>
      <c r="M175" s="485"/>
      <c r="N175" s="485"/>
      <c r="O175" s="485"/>
      <c r="P175" s="485"/>
      <c r="Q175" s="485"/>
    </row>
    <row r="176" spans="1:17" x14ac:dyDescent="0.15">
      <c r="A176" s="485"/>
      <c r="B176" s="485"/>
      <c r="C176" s="485"/>
      <c r="D176" s="485"/>
      <c r="E176" s="485"/>
      <c r="F176" s="485"/>
      <c r="G176" s="485"/>
      <c r="H176" s="485"/>
      <c r="I176" s="485"/>
      <c r="J176" s="485"/>
      <c r="K176" s="485"/>
      <c r="L176" s="485"/>
      <c r="M176" s="485"/>
      <c r="N176" s="485"/>
      <c r="O176" s="485"/>
      <c r="P176" s="485"/>
      <c r="Q176" s="485"/>
    </row>
    <row r="177" spans="1:17" x14ac:dyDescent="0.15">
      <c r="A177" s="485"/>
      <c r="B177" s="485"/>
      <c r="C177" s="485"/>
      <c r="D177" s="485"/>
      <c r="E177" s="485"/>
      <c r="F177" s="485"/>
      <c r="G177" s="485"/>
      <c r="H177" s="485"/>
      <c r="I177" s="485"/>
      <c r="J177" s="485"/>
      <c r="K177" s="485"/>
      <c r="L177" s="485"/>
      <c r="M177" s="485"/>
      <c r="N177" s="485"/>
      <c r="O177" s="485"/>
      <c r="P177" s="485"/>
      <c r="Q177" s="485"/>
    </row>
    <row r="178" spans="1:17" x14ac:dyDescent="0.15">
      <c r="A178" s="485"/>
      <c r="B178" s="485"/>
      <c r="C178" s="485"/>
      <c r="D178" s="485"/>
      <c r="E178" s="485"/>
      <c r="F178" s="485"/>
      <c r="G178" s="485"/>
      <c r="H178" s="485"/>
      <c r="I178" s="485"/>
      <c r="J178" s="485"/>
      <c r="K178" s="485"/>
      <c r="L178" s="485"/>
      <c r="M178" s="485"/>
      <c r="N178" s="485"/>
      <c r="O178" s="485"/>
      <c r="P178" s="485"/>
      <c r="Q178" s="485"/>
    </row>
    <row r="179" spans="1:17" x14ac:dyDescent="0.15">
      <c r="A179" s="485"/>
      <c r="B179" s="485"/>
      <c r="C179" s="485"/>
      <c r="D179" s="485"/>
      <c r="E179" s="485"/>
      <c r="F179" s="485"/>
      <c r="G179" s="485"/>
      <c r="H179" s="485"/>
      <c r="I179" s="485"/>
      <c r="J179" s="485"/>
      <c r="K179" s="485"/>
      <c r="L179" s="485"/>
      <c r="M179" s="485"/>
      <c r="N179" s="485"/>
      <c r="O179" s="485"/>
      <c r="P179" s="485"/>
      <c r="Q179" s="485"/>
    </row>
    <row r="180" spans="1:17" x14ac:dyDescent="0.15">
      <c r="A180" s="485"/>
      <c r="B180" s="485"/>
      <c r="C180" s="485"/>
      <c r="D180" s="485"/>
      <c r="E180" s="485"/>
      <c r="F180" s="485"/>
      <c r="G180" s="485"/>
      <c r="H180" s="485"/>
      <c r="I180" s="485"/>
      <c r="J180" s="485"/>
      <c r="K180" s="485"/>
      <c r="L180" s="485"/>
      <c r="M180" s="485"/>
      <c r="N180" s="485"/>
      <c r="O180" s="485"/>
      <c r="P180" s="485"/>
      <c r="Q180" s="485"/>
    </row>
    <row r="181" spans="1:17" x14ac:dyDescent="0.15">
      <c r="A181" s="485"/>
      <c r="B181" s="485"/>
      <c r="C181" s="485"/>
      <c r="D181" s="485"/>
      <c r="E181" s="485"/>
      <c r="F181" s="485"/>
      <c r="G181" s="485"/>
      <c r="H181" s="485"/>
      <c r="I181" s="485"/>
      <c r="J181" s="485"/>
      <c r="K181" s="485"/>
      <c r="L181" s="485"/>
      <c r="M181" s="485"/>
      <c r="N181" s="485"/>
      <c r="O181" s="485"/>
      <c r="P181" s="485"/>
      <c r="Q181" s="485"/>
    </row>
    <row r="182" spans="1:17" x14ac:dyDescent="0.15">
      <c r="A182" s="485"/>
      <c r="B182" s="485"/>
      <c r="C182" s="485"/>
      <c r="D182" s="485"/>
      <c r="E182" s="485"/>
      <c r="F182" s="485"/>
      <c r="G182" s="485"/>
      <c r="H182" s="485"/>
      <c r="I182" s="485"/>
      <c r="J182" s="485"/>
      <c r="K182" s="485"/>
      <c r="L182" s="485"/>
      <c r="M182" s="485"/>
      <c r="N182" s="485"/>
      <c r="O182" s="485"/>
      <c r="P182" s="485"/>
      <c r="Q182" s="485"/>
    </row>
    <row r="183" spans="1:17" x14ac:dyDescent="0.15">
      <c r="A183" s="485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5"/>
      <c r="P183" s="485"/>
      <c r="Q183" s="485"/>
    </row>
    <row r="184" spans="1:17" x14ac:dyDescent="0.15">
      <c r="A184" s="485"/>
      <c r="B184" s="485"/>
      <c r="C184" s="485"/>
      <c r="D184" s="485"/>
      <c r="E184" s="485"/>
      <c r="F184" s="485"/>
      <c r="G184" s="485"/>
      <c r="H184" s="485"/>
      <c r="I184" s="485"/>
      <c r="J184" s="485"/>
      <c r="K184" s="485"/>
      <c r="L184" s="485"/>
      <c r="M184" s="485"/>
      <c r="N184" s="485"/>
      <c r="O184" s="485"/>
      <c r="P184" s="485"/>
      <c r="Q184" s="485"/>
    </row>
    <row r="185" spans="1:17" x14ac:dyDescent="0.15">
      <c r="A185" s="485"/>
      <c r="B185" s="485"/>
      <c r="C185" s="485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</row>
    <row r="186" spans="1:17" x14ac:dyDescent="0.15">
      <c r="A186" s="485"/>
      <c r="B186" s="485"/>
      <c r="C186" s="485"/>
      <c r="D186" s="485"/>
      <c r="E186" s="485"/>
      <c r="F186" s="485"/>
      <c r="G186" s="485"/>
      <c r="H186" s="485"/>
      <c r="I186" s="485"/>
      <c r="J186" s="485"/>
      <c r="K186" s="485"/>
      <c r="L186" s="485"/>
      <c r="M186" s="485"/>
      <c r="N186" s="485"/>
      <c r="O186" s="485"/>
      <c r="P186" s="485"/>
      <c r="Q186" s="485"/>
    </row>
    <row r="187" spans="1:17" x14ac:dyDescent="0.15">
      <c r="A187" s="485"/>
      <c r="B187" s="485"/>
      <c r="C187" s="485"/>
      <c r="D187" s="485"/>
      <c r="E187" s="485"/>
      <c r="F187" s="485"/>
      <c r="G187" s="485"/>
      <c r="H187" s="485"/>
      <c r="I187" s="485"/>
      <c r="J187" s="485"/>
      <c r="K187" s="485"/>
      <c r="L187" s="485"/>
      <c r="M187" s="485"/>
      <c r="N187" s="485"/>
      <c r="O187" s="485"/>
      <c r="P187" s="485"/>
      <c r="Q187" s="485"/>
    </row>
    <row r="188" spans="1:17" x14ac:dyDescent="0.15">
      <c r="A188" s="485"/>
      <c r="B188" s="485"/>
      <c r="C188" s="485"/>
      <c r="D188" s="485"/>
      <c r="E188" s="485"/>
      <c r="F188" s="485"/>
      <c r="G188" s="485"/>
      <c r="H188" s="485"/>
      <c r="I188" s="485"/>
      <c r="J188" s="485"/>
      <c r="K188" s="485"/>
      <c r="L188" s="485"/>
      <c r="M188" s="485"/>
      <c r="N188" s="485"/>
      <c r="O188" s="485"/>
      <c r="P188" s="485"/>
      <c r="Q188" s="485"/>
    </row>
    <row r="189" spans="1:17" x14ac:dyDescent="0.15">
      <c r="A189" s="485"/>
      <c r="B189" s="485"/>
      <c r="C189" s="485"/>
      <c r="D189" s="485"/>
      <c r="E189" s="485"/>
      <c r="F189" s="485"/>
      <c r="G189" s="485"/>
      <c r="H189" s="485"/>
      <c r="I189" s="485"/>
      <c r="J189" s="485"/>
      <c r="K189" s="485"/>
      <c r="L189" s="485"/>
      <c r="M189" s="485"/>
      <c r="N189" s="485"/>
      <c r="O189" s="485"/>
      <c r="P189" s="485"/>
      <c r="Q189" s="485"/>
    </row>
    <row r="190" spans="1:17" x14ac:dyDescent="0.15">
      <c r="A190" s="485"/>
      <c r="B190" s="485"/>
      <c r="C190" s="485"/>
      <c r="D190" s="485"/>
      <c r="E190" s="485"/>
      <c r="F190" s="485"/>
      <c r="G190" s="485"/>
      <c r="H190" s="485"/>
      <c r="I190" s="485"/>
      <c r="J190" s="485"/>
      <c r="K190" s="485"/>
      <c r="L190" s="485"/>
      <c r="M190" s="485"/>
      <c r="N190" s="485"/>
      <c r="O190" s="485"/>
      <c r="P190" s="485"/>
      <c r="Q190" s="485"/>
    </row>
    <row r="191" spans="1:17" x14ac:dyDescent="0.15">
      <c r="A191" s="485"/>
      <c r="B191" s="485"/>
      <c r="C191" s="485"/>
      <c r="D191" s="485"/>
      <c r="E191" s="485"/>
      <c r="F191" s="485"/>
      <c r="G191" s="485"/>
      <c r="H191" s="485"/>
      <c r="I191" s="485"/>
      <c r="J191" s="485"/>
      <c r="K191" s="485"/>
      <c r="L191" s="485"/>
      <c r="M191" s="485"/>
      <c r="N191" s="485"/>
      <c r="O191" s="485"/>
      <c r="P191" s="485"/>
      <c r="Q191" s="485"/>
    </row>
    <row r="192" spans="1:17" x14ac:dyDescent="0.15">
      <c r="A192" s="485"/>
      <c r="B192" s="485"/>
      <c r="C192" s="485"/>
      <c r="D192" s="485"/>
      <c r="E192" s="485"/>
      <c r="F192" s="485"/>
      <c r="G192" s="485"/>
      <c r="H192" s="485"/>
      <c r="I192" s="485"/>
      <c r="J192" s="485"/>
      <c r="K192" s="485"/>
      <c r="L192" s="485"/>
      <c r="M192" s="485"/>
      <c r="N192" s="485"/>
      <c r="O192" s="485"/>
      <c r="P192" s="485"/>
      <c r="Q192" s="485"/>
    </row>
    <row r="193" spans="1:17" x14ac:dyDescent="0.15">
      <c r="A193" s="485"/>
      <c r="B193" s="485"/>
      <c r="C193" s="485"/>
      <c r="D193" s="485"/>
      <c r="E193" s="485"/>
      <c r="F193" s="485"/>
      <c r="G193" s="485"/>
      <c r="H193" s="485"/>
      <c r="I193" s="485"/>
      <c r="J193" s="485"/>
      <c r="K193" s="485"/>
      <c r="L193" s="485"/>
      <c r="M193" s="485"/>
      <c r="N193" s="485"/>
      <c r="O193" s="485"/>
      <c r="P193" s="485"/>
      <c r="Q193" s="485"/>
    </row>
    <row r="194" spans="1:17" x14ac:dyDescent="0.15">
      <c r="A194" s="485"/>
      <c r="B194" s="485"/>
      <c r="C194" s="485"/>
      <c r="D194" s="485"/>
      <c r="E194" s="485"/>
      <c r="F194" s="485"/>
      <c r="G194" s="485"/>
      <c r="H194" s="485"/>
      <c r="I194" s="485"/>
      <c r="J194" s="485"/>
      <c r="K194" s="485"/>
      <c r="L194" s="485"/>
      <c r="M194" s="485"/>
      <c r="N194" s="485"/>
      <c r="O194" s="485"/>
      <c r="P194" s="485"/>
      <c r="Q194" s="485"/>
    </row>
    <row r="195" spans="1:17" x14ac:dyDescent="0.15">
      <c r="A195" s="485"/>
      <c r="B195" s="485"/>
      <c r="C195" s="485"/>
      <c r="D195" s="485"/>
      <c r="E195" s="485"/>
      <c r="F195" s="485"/>
      <c r="G195" s="485"/>
      <c r="H195" s="485"/>
      <c r="I195" s="485"/>
      <c r="J195" s="485"/>
      <c r="K195" s="485"/>
      <c r="L195" s="485"/>
      <c r="M195" s="485"/>
      <c r="N195" s="485"/>
      <c r="O195" s="485"/>
      <c r="P195" s="485"/>
      <c r="Q195" s="485"/>
    </row>
    <row r="196" spans="1:17" x14ac:dyDescent="0.15">
      <c r="A196" s="485"/>
      <c r="B196" s="485"/>
      <c r="C196" s="485"/>
      <c r="D196" s="485"/>
      <c r="E196" s="485"/>
      <c r="F196" s="485"/>
      <c r="G196" s="485"/>
      <c r="H196" s="485"/>
      <c r="I196" s="485"/>
      <c r="J196" s="485"/>
      <c r="K196" s="485"/>
      <c r="L196" s="485"/>
      <c r="M196" s="485"/>
      <c r="N196" s="485"/>
      <c r="O196" s="485"/>
      <c r="P196" s="485"/>
      <c r="Q196" s="485"/>
    </row>
    <row r="197" spans="1:17" x14ac:dyDescent="0.15">
      <c r="A197" s="485"/>
      <c r="B197" s="485"/>
      <c r="C197" s="485"/>
      <c r="D197" s="485"/>
      <c r="E197" s="485"/>
      <c r="F197" s="485"/>
      <c r="G197" s="485"/>
      <c r="H197" s="485"/>
      <c r="I197" s="485"/>
      <c r="J197" s="485"/>
      <c r="K197" s="485"/>
      <c r="L197" s="485"/>
      <c r="M197" s="485"/>
      <c r="N197" s="485"/>
      <c r="O197" s="485"/>
      <c r="P197" s="485"/>
      <c r="Q197" s="485"/>
    </row>
    <row r="198" spans="1:17" x14ac:dyDescent="0.15">
      <c r="A198" s="485"/>
      <c r="B198" s="485"/>
      <c r="C198" s="485"/>
      <c r="D198" s="485"/>
      <c r="E198" s="485"/>
      <c r="F198" s="485"/>
      <c r="G198" s="485"/>
      <c r="H198" s="485"/>
      <c r="I198" s="485"/>
      <c r="J198" s="485"/>
      <c r="K198" s="485"/>
      <c r="L198" s="485"/>
      <c r="M198" s="485"/>
      <c r="N198" s="485"/>
      <c r="O198" s="485"/>
      <c r="P198" s="485"/>
      <c r="Q198" s="485"/>
    </row>
    <row r="199" spans="1:17" x14ac:dyDescent="0.15">
      <c r="A199" s="485"/>
      <c r="B199" s="485"/>
      <c r="C199" s="485"/>
      <c r="D199" s="485"/>
      <c r="E199" s="485"/>
      <c r="F199" s="485"/>
      <c r="G199" s="485"/>
      <c r="H199" s="485"/>
      <c r="I199" s="485"/>
      <c r="J199" s="485"/>
      <c r="K199" s="485"/>
      <c r="L199" s="485"/>
      <c r="M199" s="485"/>
      <c r="N199" s="485"/>
      <c r="O199" s="485"/>
      <c r="P199" s="485"/>
      <c r="Q199" s="485"/>
    </row>
    <row r="200" spans="1:17" x14ac:dyDescent="0.15">
      <c r="A200" s="485"/>
      <c r="B200" s="485"/>
      <c r="C200" s="485"/>
      <c r="D200" s="485"/>
      <c r="E200" s="485"/>
      <c r="F200" s="485"/>
      <c r="G200" s="485"/>
      <c r="H200" s="485"/>
      <c r="I200" s="485"/>
      <c r="J200" s="485"/>
      <c r="K200" s="485"/>
      <c r="L200" s="485"/>
      <c r="M200" s="485"/>
      <c r="N200" s="485"/>
      <c r="O200" s="485"/>
      <c r="P200" s="485"/>
      <c r="Q200" s="485"/>
    </row>
    <row r="201" spans="1:17" x14ac:dyDescent="0.15">
      <c r="A201" s="485"/>
      <c r="B201" s="485"/>
      <c r="C201" s="485"/>
      <c r="D201" s="485"/>
      <c r="E201" s="485"/>
      <c r="F201" s="485"/>
      <c r="G201" s="485"/>
      <c r="H201" s="485"/>
      <c r="I201" s="485"/>
      <c r="J201" s="485"/>
      <c r="K201" s="485"/>
      <c r="L201" s="485"/>
      <c r="M201" s="485"/>
      <c r="N201" s="485"/>
      <c r="O201" s="485"/>
      <c r="P201" s="485"/>
      <c r="Q201" s="485"/>
    </row>
    <row r="202" spans="1:17" x14ac:dyDescent="0.15">
      <c r="A202" s="485"/>
      <c r="B202" s="485"/>
      <c r="C202" s="485"/>
      <c r="D202" s="485"/>
      <c r="E202" s="485"/>
      <c r="F202" s="485"/>
      <c r="G202" s="485"/>
      <c r="H202" s="485"/>
      <c r="I202" s="485"/>
      <c r="J202" s="485"/>
      <c r="K202" s="485"/>
      <c r="L202" s="485"/>
      <c r="M202" s="485"/>
      <c r="N202" s="485"/>
      <c r="O202" s="485"/>
      <c r="P202" s="485"/>
      <c r="Q202" s="485"/>
    </row>
    <row r="203" spans="1:17" x14ac:dyDescent="0.15">
      <c r="A203" s="485"/>
      <c r="B203" s="485"/>
      <c r="C203" s="485"/>
      <c r="D203" s="485"/>
      <c r="E203" s="485"/>
      <c r="F203" s="485"/>
      <c r="G203" s="485"/>
      <c r="H203" s="485"/>
      <c r="I203" s="485"/>
      <c r="J203" s="485"/>
      <c r="K203" s="485"/>
      <c r="L203" s="485"/>
      <c r="M203" s="485"/>
      <c r="N203" s="485"/>
      <c r="O203" s="485"/>
      <c r="P203" s="485"/>
      <c r="Q203" s="485"/>
    </row>
    <row r="204" spans="1:17" x14ac:dyDescent="0.15">
      <c r="A204" s="485"/>
      <c r="B204" s="485"/>
      <c r="C204" s="485"/>
      <c r="D204" s="485"/>
      <c r="E204" s="485"/>
      <c r="F204" s="485"/>
      <c r="G204" s="485"/>
      <c r="H204" s="485"/>
      <c r="I204" s="485"/>
      <c r="J204" s="485"/>
      <c r="K204" s="485"/>
      <c r="L204" s="485"/>
      <c r="M204" s="485"/>
      <c r="N204" s="485"/>
      <c r="O204" s="485"/>
      <c r="P204" s="485"/>
      <c r="Q204" s="485"/>
    </row>
    <row r="205" spans="1:17" x14ac:dyDescent="0.15">
      <c r="A205" s="485"/>
      <c r="B205" s="485"/>
      <c r="C205" s="485"/>
      <c r="D205" s="485"/>
      <c r="E205" s="485"/>
      <c r="F205" s="485"/>
      <c r="G205" s="485"/>
      <c r="H205" s="485"/>
      <c r="I205" s="485"/>
      <c r="J205" s="485"/>
      <c r="K205" s="485"/>
      <c r="L205" s="485"/>
      <c r="M205" s="485"/>
      <c r="N205" s="485"/>
      <c r="O205" s="485"/>
      <c r="P205" s="485"/>
      <c r="Q205" s="485"/>
    </row>
    <row r="206" spans="1:17" x14ac:dyDescent="0.15">
      <c r="A206" s="485"/>
      <c r="B206" s="485"/>
      <c r="C206" s="485"/>
      <c r="D206" s="485"/>
      <c r="E206" s="485"/>
      <c r="F206" s="485"/>
      <c r="G206" s="485"/>
      <c r="H206" s="485"/>
      <c r="I206" s="485"/>
      <c r="J206" s="485"/>
      <c r="K206" s="485"/>
      <c r="L206" s="485"/>
      <c r="M206" s="485"/>
      <c r="N206" s="485"/>
      <c r="O206" s="485"/>
      <c r="P206" s="485"/>
      <c r="Q206" s="485"/>
    </row>
    <row r="207" spans="1:17" x14ac:dyDescent="0.15">
      <c r="A207" s="485"/>
      <c r="B207" s="485"/>
      <c r="C207" s="485"/>
      <c r="D207" s="485"/>
      <c r="E207" s="485"/>
      <c r="F207" s="485"/>
      <c r="G207" s="485"/>
      <c r="H207" s="485"/>
      <c r="I207" s="485"/>
      <c r="J207" s="485"/>
      <c r="K207" s="485"/>
      <c r="L207" s="485"/>
      <c r="M207" s="485"/>
      <c r="N207" s="485"/>
      <c r="O207" s="485"/>
      <c r="P207" s="485"/>
      <c r="Q207" s="485"/>
    </row>
    <row r="208" spans="1:17" x14ac:dyDescent="0.15">
      <c r="A208" s="485"/>
      <c r="B208" s="485"/>
      <c r="C208" s="485"/>
      <c r="D208" s="485"/>
      <c r="E208" s="485"/>
      <c r="F208" s="485"/>
      <c r="G208" s="485"/>
      <c r="H208" s="485"/>
      <c r="I208" s="485"/>
      <c r="J208" s="485"/>
      <c r="K208" s="485"/>
      <c r="L208" s="485"/>
      <c r="M208" s="485"/>
      <c r="N208" s="485"/>
      <c r="O208" s="485"/>
      <c r="P208" s="485"/>
      <c r="Q208" s="485"/>
    </row>
    <row r="209" spans="1:17" x14ac:dyDescent="0.15">
      <c r="A209" s="485"/>
      <c r="B209" s="485"/>
      <c r="C209" s="485"/>
      <c r="D209" s="485"/>
      <c r="E209" s="485"/>
      <c r="F209" s="485"/>
      <c r="G209" s="485"/>
      <c r="H209" s="485"/>
      <c r="I209" s="485"/>
      <c r="J209" s="485"/>
      <c r="K209" s="485"/>
      <c r="L209" s="485"/>
      <c r="M209" s="485"/>
      <c r="N209" s="485"/>
      <c r="O209" s="485"/>
      <c r="P209" s="485"/>
      <c r="Q209" s="485"/>
    </row>
    <row r="210" spans="1:17" x14ac:dyDescent="0.15">
      <c r="A210" s="485"/>
      <c r="B210" s="485"/>
      <c r="C210" s="485"/>
      <c r="D210" s="485"/>
      <c r="E210" s="485"/>
      <c r="F210" s="485"/>
      <c r="G210" s="485"/>
      <c r="H210" s="485"/>
      <c r="I210" s="485"/>
      <c r="J210" s="485"/>
      <c r="K210" s="485"/>
      <c r="L210" s="485"/>
      <c r="M210" s="485"/>
      <c r="N210" s="485"/>
      <c r="O210" s="485"/>
      <c r="P210" s="485"/>
      <c r="Q210" s="485"/>
    </row>
    <row r="211" spans="1:17" x14ac:dyDescent="0.15">
      <c r="A211" s="485"/>
      <c r="B211" s="485"/>
      <c r="C211" s="485"/>
      <c r="D211" s="485"/>
      <c r="E211" s="485"/>
      <c r="F211" s="485"/>
      <c r="G211" s="485"/>
      <c r="H211" s="485"/>
      <c r="I211" s="485"/>
      <c r="J211" s="485"/>
      <c r="K211" s="485"/>
      <c r="L211" s="485"/>
      <c r="M211" s="485"/>
      <c r="N211" s="485"/>
      <c r="O211" s="485"/>
      <c r="P211" s="485"/>
      <c r="Q211" s="485"/>
    </row>
    <row r="212" spans="1:17" x14ac:dyDescent="0.15">
      <c r="A212" s="485"/>
      <c r="B212" s="485"/>
      <c r="C212" s="485"/>
      <c r="D212" s="485"/>
      <c r="E212" s="485"/>
      <c r="F212" s="485"/>
      <c r="G212" s="485"/>
      <c r="H212" s="485"/>
      <c r="I212" s="485"/>
      <c r="J212" s="485"/>
      <c r="K212" s="485"/>
      <c r="L212" s="485"/>
      <c r="M212" s="485"/>
      <c r="N212" s="485"/>
      <c r="O212" s="485"/>
      <c r="P212" s="485"/>
      <c r="Q212" s="485"/>
    </row>
    <row r="213" spans="1:17" x14ac:dyDescent="0.15">
      <c r="A213" s="485"/>
      <c r="B213" s="485"/>
      <c r="C213" s="485"/>
      <c r="D213" s="485"/>
      <c r="E213" s="485"/>
      <c r="F213" s="485"/>
      <c r="G213" s="485"/>
      <c r="H213" s="485"/>
      <c r="I213" s="485"/>
      <c r="J213" s="485"/>
      <c r="K213" s="485"/>
      <c r="L213" s="485"/>
      <c r="M213" s="485"/>
      <c r="N213" s="485"/>
      <c r="O213" s="485"/>
      <c r="P213" s="485"/>
      <c r="Q213" s="485"/>
    </row>
    <row r="214" spans="1:17" x14ac:dyDescent="0.15">
      <c r="A214" s="485"/>
      <c r="B214" s="485"/>
      <c r="C214" s="485"/>
      <c r="D214" s="485"/>
      <c r="E214" s="485"/>
      <c r="F214" s="485"/>
      <c r="G214" s="485"/>
      <c r="H214" s="485"/>
      <c r="I214" s="485"/>
      <c r="J214" s="485"/>
      <c r="K214" s="485"/>
      <c r="L214" s="485"/>
      <c r="M214" s="485"/>
      <c r="N214" s="485"/>
      <c r="O214" s="485"/>
      <c r="P214" s="485"/>
      <c r="Q214" s="485"/>
    </row>
    <row r="215" spans="1:17" x14ac:dyDescent="0.15">
      <c r="A215" s="485"/>
      <c r="B215" s="485"/>
      <c r="C215" s="485"/>
      <c r="D215" s="485"/>
      <c r="E215" s="485"/>
      <c r="F215" s="485"/>
      <c r="G215" s="485"/>
      <c r="H215" s="485"/>
      <c r="I215" s="485"/>
      <c r="J215" s="485"/>
      <c r="K215" s="485"/>
      <c r="L215" s="485"/>
      <c r="M215" s="485"/>
      <c r="N215" s="485"/>
      <c r="O215" s="485"/>
      <c r="P215" s="485"/>
      <c r="Q215" s="485"/>
    </row>
    <row r="216" spans="1:17" x14ac:dyDescent="0.15">
      <c r="A216" s="485"/>
      <c r="B216" s="485"/>
      <c r="C216" s="485"/>
      <c r="D216" s="485"/>
      <c r="E216" s="485"/>
      <c r="F216" s="485"/>
      <c r="G216" s="485"/>
      <c r="H216" s="485"/>
      <c r="I216" s="485"/>
      <c r="J216" s="485"/>
      <c r="K216" s="485"/>
      <c r="L216" s="485"/>
      <c r="M216" s="485"/>
      <c r="N216" s="485"/>
      <c r="O216" s="485"/>
      <c r="P216" s="485"/>
      <c r="Q216" s="485"/>
    </row>
    <row r="217" spans="1:17" x14ac:dyDescent="0.15">
      <c r="A217" s="485"/>
      <c r="B217" s="485"/>
      <c r="C217" s="485"/>
      <c r="D217" s="485"/>
      <c r="E217" s="485"/>
      <c r="F217" s="485"/>
      <c r="G217" s="485"/>
      <c r="H217" s="485"/>
      <c r="I217" s="485"/>
      <c r="J217" s="485"/>
      <c r="K217" s="485"/>
      <c r="L217" s="485"/>
      <c r="M217" s="485"/>
      <c r="N217" s="485"/>
      <c r="O217" s="485"/>
      <c r="P217" s="485"/>
      <c r="Q217" s="485"/>
    </row>
    <row r="218" spans="1:17" x14ac:dyDescent="0.15">
      <c r="A218" s="485"/>
      <c r="B218" s="485"/>
      <c r="C218" s="485"/>
      <c r="D218" s="485"/>
      <c r="E218" s="485"/>
      <c r="F218" s="485"/>
      <c r="G218" s="485"/>
      <c r="H218" s="485"/>
      <c r="I218" s="485"/>
      <c r="J218" s="485"/>
      <c r="K218" s="485"/>
      <c r="L218" s="485"/>
      <c r="M218" s="485"/>
      <c r="N218" s="485"/>
      <c r="O218" s="485"/>
      <c r="P218" s="485"/>
      <c r="Q218" s="485"/>
    </row>
    <row r="219" spans="1:17" x14ac:dyDescent="0.15">
      <c r="A219" s="485"/>
      <c r="B219" s="485"/>
      <c r="C219" s="485"/>
      <c r="D219" s="485"/>
      <c r="E219" s="485"/>
      <c r="F219" s="485"/>
      <c r="G219" s="485"/>
      <c r="H219" s="485"/>
      <c r="I219" s="485"/>
      <c r="J219" s="485"/>
      <c r="K219" s="485"/>
      <c r="L219" s="485"/>
      <c r="M219" s="485"/>
      <c r="N219" s="485"/>
      <c r="O219" s="485"/>
      <c r="P219" s="485"/>
      <c r="Q219" s="485"/>
    </row>
    <row r="220" spans="1:17" x14ac:dyDescent="0.15">
      <c r="A220" s="485"/>
      <c r="B220" s="485"/>
      <c r="C220" s="485"/>
      <c r="D220" s="485"/>
      <c r="E220" s="485"/>
      <c r="F220" s="485"/>
      <c r="G220" s="485"/>
      <c r="H220" s="485"/>
      <c r="I220" s="485"/>
      <c r="J220" s="485"/>
      <c r="K220" s="485"/>
      <c r="L220" s="485"/>
      <c r="M220" s="485"/>
      <c r="N220" s="485"/>
      <c r="O220" s="485"/>
      <c r="P220" s="485"/>
      <c r="Q220" s="485"/>
    </row>
    <row r="221" spans="1:17" x14ac:dyDescent="0.15">
      <c r="A221" s="485"/>
      <c r="B221" s="485"/>
      <c r="C221" s="485"/>
      <c r="D221" s="485"/>
      <c r="E221" s="485"/>
      <c r="F221" s="485"/>
      <c r="G221" s="485"/>
      <c r="H221" s="485"/>
      <c r="I221" s="485"/>
      <c r="J221" s="485"/>
      <c r="K221" s="485"/>
      <c r="L221" s="485"/>
      <c r="M221" s="485"/>
      <c r="N221" s="485"/>
      <c r="O221" s="485"/>
      <c r="P221" s="485"/>
      <c r="Q221" s="485"/>
    </row>
    <row r="222" spans="1:17" x14ac:dyDescent="0.15">
      <c r="A222" s="485"/>
      <c r="B222" s="485"/>
      <c r="C222" s="485"/>
      <c r="D222" s="485"/>
      <c r="E222" s="485"/>
      <c r="F222" s="485"/>
      <c r="G222" s="485"/>
      <c r="H222" s="485"/>
      <c r="I222" s="485"/>
      <c r="J222" s="485"/>
      <c r="K222" s="485"/>
      <c r="L222" s="485"/>
      <c r="M222" s="485"/>
      <c r="N222" s="485"/>
      <c r="O222" s="485"/>
      <c r="P222" s="485"/>
      <c r="Q222" s="485"/>
    </row>
    <row r="223" spans="1:17" x14ac:dyDescent="0.15">
      <c r="A223" s="485"/>
      <c r="B223" s="485"/>
      <c r="C223" s="485"/>
      <c r="D223" s="485"/>
      <c r="E223" s="485"/>
      <c r="F223" s="485"/>
      <c r="G223" s="485"/>
      <c r="H223" s="485"/>
      <c r="I223" s="485"/>
      <c r="J223" s="485"/>
      <c r="K223" s="485"/>
      <c r="L223" s="485"/>
      <c r="M223" s="485"/>
      <c r="N223" s="485"/>
      <c r="O223" s="485"/>
      <c r="P223" s="485"/>
      <c r="Q223" s="485"/>
    </row>
    <row r="224" spans="1:17" x14ac:dyDescent="0.15">
      <c r="A224" s="485"/>
      <c r="B224" s="485"/>
      <c r="C224" s="485"/>
      <c r="D224" s="485"/>
      <c r="E224" s="485"/>
      <c r="F224" s="485"/>
      <c r="G224" s="485"/>
      <c r="H224" s="485"/>
      <c r="I224" s="485"/>
      <c r="J224" s="485"/>
      <c r="K224" s="485"/>
      <c r="L224" s="485"/>
      <c r="M224" s="485"/>
      <c r="N224" s="485"/>
      <c r="O224" s="485"/>
      <c r="P224" s="485"/>
      <c r="Q224" s="485"/>
    </row>
    <row r="225" spans="1:17" x14ac:dyDescent="0.15">
      <c r="A225" s="485"/>
      <c r="B225" s="485"/>
      <c r="C225" s="485"/>
      <c r="D225" s="485"/>
      <c r="E225" s="485"/>
      <c r="F225" s="485"/>
      <c r="G225" s="485"/>
      <c r="H225" s="485"/>
      <c r="I225" s="485"/>
      <c r="J225" s="485"/>
      <c r="K225" s="485"/>
      <c r="L225" s="485"/>
      <c r="M225" s="485"/>
      <c r="N225" s="485"/>
      <c r="O225" s="485"/>
      <c r="P225" s="485"/>
      <c r="Q225" s="485"/>
    </row>
    <row r="226" spans="1:17" x14ac:dyDescent="0.15">
      <c r="A226" s="485"/>
      <c r="B226" s="485"/>
      <c r="C226" s="485"/>
      <c r="D226" s="485"/>
      <c r="E226" s="485"/>
      <c r="F226" s="485"/>
      <c r="G226" s="485"/>
      <c r="H226" s="485"/>
      <c r="I226" s="485"/>
      <c r="J226" s="485"/>
      <c r="K226" s="485"/>
      <c r="L226" s="485"/>
      <c r="M226" s="485"/>
      <c r="N226" s="485"/>
      <c r="O226" s="485"/>
      <c r="P226" s="485"/>
      <c r="Q226" s="485"/>
    </row>
    <row r="227" spans="1:17" x14ac:dyDescent="0.15">
      <c r="A227" s="485"/>
      <c r="B227" s="485"/>
      <c r="C227" s="485"/>
      <c r="D227" s="485"/>
      <c r="E227" s="485"/>
      <c r="F227" s="485"/>
      <c r="G227" s="485"/>
      <c r="H227" s="485"/>
      <c r="I227" s="485"/>
      <c r="J227" s="485"/>
      <c r="K227" s="485"/>
      <c r="L227" s="485"/>
      <c r="M227" s="485"/>
      <c r="N227" s="485"/>
      <c r="O227" s="485"/>
      <c r="P227" s="485"/>
      <c r="Q227" s="485"/>
    </row>
    <row r="228" spans="1:17" x14ac:dyDescent="0.15">
      <c r="A228" s="485"/>
      <c r="B228" s="485"/>
      <c r="C228" s="485"/>
      <c r="D228" s="485"/>
      <c r="E228" s="485"/>
      <c r="F228" s="485"/>
      <c r="G228" s="485"/>
      <c r="H228" s="485"/>
      <c r="I228" s="485"/>
      <c r="J228" s="485"/>
      <c r="K228" s="485"/>
      <c r="L228" s="485"/>
      <c r="M228" s="485"/>
      <c r="N228" s="485"/>
      <c r="O228" s="485"/>
      <c r="P228" s="485"/>
      <c r="Q228" s="485"/>
    </row>
    <row r="229" spans="1:17" x14ac:dyDescent="0.15">
      <c r="A229" s="485"/>
      <c r="B229" s="485"/>
      <c r="C229" s="485"/>
      <c r="D229" s="485"/>
      <c r="E229" s="485"/>
      <c r="F229" s="485"/>
      <c r="G229" s="485"/>
      <c r="H229" s="485"/>
      <c r="I229" s="485"/>
      <c r="J229" s="485"/>
      <c r="K229" s="485"/>
      <c r="L229" s="485"/>
      <c r="M229" s="485"/>
      <c r="N229" s="485"/>
      <c r="O229" s="485"/>
      <c r="P229" s="485"/>
      <c r="Q229" s="485"/>
    </row>
    <row r="230" spans="1:17" x14ac:dyDescent="0.15">
      <c r="A230" s="485"/>
      <c r="B230" s="485"/>
      <c r="C230" s="485"/>
      <c r="D230" s="485"/>
      <c r="E230" s="485"/>
      <c r="F230" s="485"/>
      <c r="G230" s="485"/>
      <c r="H230" s="485"/>
      <c r="I230" s="485"/>
      <c r="J230" s="485"/>
      <c r="K230" s="485"/>
      <c r="L230" s="485"/>
      <c r="M230" s="485"/>
      <c r="N230" s="485"/>
      <c r="O230" s="485"/>
      <c r="P230" s="485"/>
      <c r="Q230" s="485"/>
    </row>
    <row r="231" spans="1:17" x14ac:dyDescent="0.15">
      <c r="A231" s="485"/>
      <c r="B231" s="485"/>
      <c r="C231" s="485"/>
      <c r="D231" s="485"/>
      <c r="E231" s="485"/>
      <c r="F231" s="485"/>
      <c r="G231" s="485"/>
      <c r="H231" s="485"/>
      <c r="I231" s="485"/>
      <c r="J231" s="485"/>
      <c r="K231" s="485"/>
      <c r="L231" s="485"/>
      <c r="M231" s="485"/>
      <c r="N231" s="485"/>
      <c r="O231" s="485"/>
      <c r="P231" s="485"/>
      <c r="Q231" s="485"/>
    </row>
    <row r="232" spans="1:17" x14ac:dyDescent="0.15">
      <c r="A232" s="485"/>
      <c r="B232" s="485"/>
      <c r="C232" s="485"/>
      <c r="D232" s="485"/>
      <c r="E232" s="485"/>
      <c r="F232" s="485"/>
      <c r="G232" s="485"/>
      <c r="H232" s="485"/>
      <c r="I232" s="485"/>
      <c r="J232" s="485"/>
      <c r="K232" s="485"/>
      <c r="L232" s="485"/>
      <c r="M232" s="485"/>
      <c r="N232" s="485"/>
      <c r="O232" s="485"/>
      <c r="P232" s="485"/>
      <c r="Q232" s="485"/>
    </row>
    <row r="233" spans="1:17" x14ac:dyDescent="0.15">
      <c r="A233" s="485"/>
      <c r="B233" s="485"/>
      <c r="C233" s="485"/>
      <c r="D233" s="485"/>
      <c r="E233" s="485"/>
      <c r="F233" s="485"/>
      <c r="G233" s="485"/>
      <c r="H233" s="485"/>
      <c r="I233" s="485"/>
      <c r="J233" s="485"/>
      <c r="K233" s="485"/>
      <c r="L233" s="485"/>
      <c r="M233" s="485"/>
      <c r="N233" s="485"/>
      <c r="O233" s="485"/>
      <c r="P233" s="485"/>
      <c r="Q233" s="485"/>
    </row>
    <row r="234" spans="1:17" x14ac:dyDescent="0.15">
      <c r="A234" s="485"/>
      <c r="B234" s="485"/>
      <c r="C234" s="485"/>
      <c r="D234" s="485"/>
      <c r="E234" s="485"/>
      <c r="F234" s="485"/>
      <c r="G234" s="485"/>
      <c r="H234" s="485"/>
      <c r="I234" s="485"/>
      <c r="J234" s="485"/>
      <c r="K234" s="485"/>
      <c r="L234" s="485"/>
      <c r="M234" s="485"/>
      <c r="N234" s="485"/>
      <c r="O234" s="485"/>
      <c r="P234" s="485"/>
      <c r="Q234" s="485"/>
    </row>
    <row r="235" spans="1:17" x14ac:dyDescent="0.15">
      <c r="A235" s="485"/>
      <c r="B235" s="485"/>
      <c r="C235" s="485"/>
      <c r="D235" s="485"/>
      <c r="E235" s="485"/>
      <c r="F235" s="485"/>
      <c r="G235" s="485"/>
      <c r="H235" s="485"/>
      <c r="I235" s="485"/>
      <c r="J235" s="485"/>
      <c r="K235" s="485"/>
      <c r="L235" s="485"/>
      <c r="M235" s="485"/>
      <c r="N235" s="485"/>
      <c r="O235" s="485"/>
      <c r="P235" s="485"/>
      <c r="Q235" s="485"/>
    </row>
    <row r="236" spans="1:17" x14ac:dyDescent="0.15">
      <c r="A236" s="485"/>
      <c r="B236" s="485"/>
      <c r="C236" s="485"/>
      <c r="D236" s="485"/>
      <c r="E236" s="485"/>
      <c r="F236" s="485"/>
      <c r="G236" s="485"/>
      <c r="H236" s="485"/>
      <c r="I236" s="485"/>
      <c r="J236" s="485"/>
      <c r="K236" s="485"/>
      <c r="L236" s="485"/>
      <c r="M236" s="485"/>
      <c r="N236" s="485"/>
      <c r="O236" s="485"/>
      <c r="P236" s="485"/>
      <c r="Q236" s="485"/>
    </row>
    <row r="237" spans="1:17" x14ac:dyDescent="0.15">
      <c r="A237" s="485"/>
      <c r="B237" s="485"/>
      <c r="C237" s="485"/>
      <c r="D237" s="485"/>
      <c r="E237" s="485"/>
      <c r="F237" s="485"/>
      <c r="G237" s="485"/>
      <c r="H237" s="485"/>
      <c r="I237" s="485"/>
      <c r="J237" s="485"/>
      <c r="K237" s="485"/>
      <c r="L237" s="485"/>
      <c r="M237" s="485"/>
      <c r="N237" s="485"/>
      <c r="O237" s="485"/>
      <c r="P237" s="485"/>
      <c r="Q237" s="485"/>
    </row>
    <row r="238" spans="1:17" x14ac:dyDescent="0.15">
      <c r="A238" s="485"/>
      <c r="B238" s="485"/>
      <c r="C238" s="485"/>
      <c r="D238" s="485"/>
      <c r="E238" s="485"/>
      <c r="F238" s="485"/>
      <c r="G238" s="485"/>
      <c r="H238" s="485"/>
      <c r="I238" s="485"/>
      <c r="J238" s="485"/>
      <c r="K238" s="485"/>
      <c r="L238" s="485"/>
      <c r="M238" s="485"/>
      <c r="N238" s="485"/>
      <c r="O238" s="485"/>
      <c r="P238" s="485"/>
      <c r="Q238" s="485"/>
    </row>
    <row r="239" spans="1:17" x14ac:dyDescent="0.15">
      <c r="A239" s="485"/>
      <c r="B239" s="485"/>
      <c r="C239" s="485"/>
      <c r="D239" s="485"/>
      <c r="E239" s="485"/>
      <c r="F239" s="485"/>
      <c r="G239" s="485"/>
      <c r="H239" s="485"/>
      <c r="I239" s="485"/>
      <c r="J239" s="485"/>
      <c r="K239" s="485"/>
      <c r="L239" s="485"/>
      <c r="M239" s="485"/>
      <c r="N239" s="485"/>
      <c r="O239" s="485"/>
      <c r="P239" s="485"/>
      <c r="Q239" s="485"/>
    </row>
    <row r="240" spans="1:17" x14ac:dyDescent="0.15">
      <c r="A240" s="485"/>
      <c r="B240" s="485"/>
      <c r="C240" s="485"/>
      <c r="D240" s="485"/>
      <c r="E240" s="485"/>
      <c r="F240" s="485"/>
      <c r="G240" s="485"/>
      <c r="H240" s="485"/>
      <c r="I240" s="485"/>
      <c r="J240" s="485"/>
      <c r="K240" s="485"/>
      <c r="L240" s="485"/>
      <c r="M240" s="485"/>
      <c r="N240" s="485"/>
      <c r="O240" s="485"/>
      <c r="P240" s="485"/>
      <c r="Q240" s="485"/>
    </row>
    <row r="241" spans="1:17" x14ac:dyDescent="0.15">
      <c r="A241" s="485"/>
      <c r="B241" s="485"/>
      <c r="C241" s="485"/>
      <c r="D241" s="485"/>
      <c r="E241" s="485"/>
      <c r="F241" s="485"/>
      <c r="G241" s="485"/>
      <c r="H241" s="485"/>
      <c r="I241" s="485"/>
      <c r="J241" s="485"/>
      <c r="K241" s="485"/>
      <c r="L241" s="485"/>
      <c r="M241" s="485"/>
      <c r="N241" s="485"/>
      <c r="O241" s="485"/>
      <c r="P241" s="485"/>
      <c r="Q241" s="485"/>
    </row>
    <row r="242" spans="1:17" x14ac:dyDescent="0.15">
      <c r="A242" s="485"/>
      <c r="B242" s="485"/>
      <c r="C242" s="485"/>
      <c r="D242" s="485"/>
      <c r="E242" s="485"/>
      <c r="F242" s="485"/>
      <c r="G242" s="485"/>
      <c r="H242" s="485"/>
      <c r="I242" s="485"/>
      <c r="J242" s="485"/>
      <c r="K242" s="485"/>
      <c r="L242" s="485"/>
      <c r="M242" s="485"/>
      <c r="N242" s="485"/>
      <c r="O242" s="485"/>
      <c r="P242" s="485"/>
      <c r="Q242" s="485"/>
    </row>
    <row r="243" spans="1:17" x14ac:dyDescent="0.15">
      <c r="A243" s="485"/>
      <c r="B243" s="485"/>
      <c r="C243" s="485"/>
      <c r="D243" s="485"/>
      <c r="E243" s="485"/>
      <c r="F243" s="485"/>
      <c r="G243" s="485"/>
      <c r="H243" s="485"/>
      <c r="I243" s="485"/>
      <c r="J243" s="485"/>
      <c r="K243" s="485"/>
      <c r="L243" s="485"/>
      <c r="M243" s="485"/>
      <c r="N243" s="485"/>
      <c r="O243" s="485"/>
      <c r="P243" s="485"/>
      <c r="Q243" s="485"/>
    </row>
    <row r="244" spans="1:17" x14ac:dyDescent="0.15">
      <c r="A244" s="485"/>
      <c r="B244" s="485"/>
      <c r="C244" s="485"/>
      <c r="D244" s="485"/>
      <c r="E244" s="485"/>
      <c r="F244" s="485"/>
      <c r="G244" s="485"/>
      <c r="H244" s="485"/>
      <c r="I244" s="485"/>
      <c r="J244" s="485"/>
      <c r="K244" s="485"/>
      <c r="L244" s="485"/>
      <c r="M244" s="485"/>
      <c r="N244" s="485"/>
      <c r="O244" s="485"/>
      <c r="P244" s="485"/>
      <c r="Q244" s="485"/>
    </row>
    <row r="245" spans="1:17" x14ac:dyDescent="0.15">
      <c r="A245" s="485"/>
      <c r="B245" s="485"/>
      <c r="C245" s="485"/>
      <c r="D245" s="485"/>
      <c r="E245" s="485"/>
      <c r="F245" s="485"/>
      <c r="G245" s="485"/>
      <c r="H245" s="485"/>
      <c r="I245" s="485"/>
      <c r="J245" s="485"/>
      <c r="K245" s="485"/>
      <c r="L245" s="485"/>
      <c r="M245" s="485"/>
      <c r="N245" s="485"/>
      <c r="O245" s="485"/>
      <c r="P245" s="485"/>
      <c r="Q245" s="485"/>
    </row>
    <row r="246" spans="1:17" x14ac:dyDescent="0.15">
      <c r="A246" s="485"/>
      <c r="B246" s="485"/>
      <c r="C246" s="485"/>
      <c r="D246" s="485"/>
      <c r="E246" s="485"/>
      <c r="F246" s="485"/>
      <c r="G246" s="485"/>
      <c r="H246" s="485"/>
      <c r="I246" s="485"/>
      <c r="J246" s="485"/>
      <c r="K246" s="485"/>
      <c r="L246" s="485"/>
      <c r="M246" s="485"/>
      <c r="N246" s="485"/>
      <c r="O246" s="485"/>
      <c r="P246" s="485"/>
      <c r="Q246" s="485"/>
    </row>
    <row r="247" spans="1:17" x14ac:dyDescent="0.15">
      <c r="A247" s="485"/>
      <c r="B247" s="485"/>
      <c r="C247" s="485"/>
      <c r="D247" s="485"/>
      <c r="E247" s="485"/>
      <c r="F247" s="485"/>
      <c r="G247" s="485"/>
      <c r="H247" s="485"/>
      <c r="I247" s="485"/>
      <c r="J247" s="485"/>
      <c r="K247" s="485"/>
      <c r="L247" s="485"/>
      <c r="M247" s="485"/>
      <c r="N247" s="485"/>
      <c r="O247" s="485"/>
      <c r="P247" s="485"/>
      <c r="Q247" s="485"/>
    </row>
    <row r="248" spans="1:17" x14ac:dyDescent="0.15">
      <c r="A248" s="485"/>
      <c r="B248" s="485"/>
      <c r="C248" s="485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</row>
    <row r="249" spans="1:17" x14ac:dyDescent="0.15">
      <c r="A249" s="485"/>
      <c r="B249" s="485"/>
      <c r="C249" s="485"/>
      <c r="D249" s="485"/>
      <c r="E249" s="485"/>
      <c r="F249" s="485"/>
      <c r="G249" s="485"/>
      <c r="H249" s="485"/>
      <c r="I249" s="485"/>
      <c r="J249" s="485"/>
      <c r="K249" s="485"/>
      <c r="L249" s="485"/>
      <c r="M249" s="485"/>
      <c r="N249" s="485"/>
      <c r="O249" s="485"/>
      <c r="P249" s="485"/>
      <c r="Q249" s="485"/>
    </row>
    <row r="250" spans="1:17" x14ac:dyDescent="0.15">
      <c r="A250" s="485"/>
      <c r="B250" s="485"/>
      <c r="C250" s="485"/>
      <c r="D250" s="485"/>
      <c r="E250" s="485"/>
      <c r="F250" s="485"/>
      <c r="G250" s="485"/>
      <c r="H250" s="485"/>
      <c r="I250" s="485"/>
      <c r="J250" s="485"/>
      <c r="K250" s="485"/>
      <c r="L250" s="485"/>
      <c r="M250" s="485"/>
      <c r="N250" s="485"/>
      <c r="O250" s="485"/>
      <c r="P250" s="485"/>
      <c r="Q250" s="485"/>
    </row>
    <row r="251" spans="1:17" x14ac:dyDescent="0.15">
      <c r="A251" s="485"/>
      <c r="B251" s="485"/>
      <c r="C251" s="485"/>
      <c r="D251" s="485"/>
      <c r="E251" s="485"/>
      <c r="F251" s="485"/>
      <c r="G251" s="485"/>
      <c r="H251" s="485"/>
      <c r="I251" s="485"/>
      <c r="J251" s="485"/>
      <c r="K251" s="485"/>
      <c r="L251" s="485"/>
      <c r="M251" s="485"/>
      <c r="N251" s="485"/>
      <c r="O251" s="485"/>
      <c r="P251" s="485"/>
      <c r="Q251" s="485"/>
    </row>
    <row r="252" spans="1:17" x14ac:dyDescent="0.15">
      <c r="A252" s="485"/>
      <c r="B252" s="485"/>
      <c r="C252" s="485"/>
      <c r="D252" s="485"/>
      <c r="E252" s="485"/>
      <c r="F252" s="485"/>
      <c r="G252" s="485"/>
      <c r="H252" s="485"/>
      <c r="I252" s="485"/>
      <c r="J252" s="485"/>
      <c r="K252" s="485"/>
      <c r="L252" s="485"/>
      <c r="M252" s="485"/>
      <c r="N252" s="485"/>
      <c r="O252" s="485"/>
      <c r="P252" s="485"/>
      <c r="Q252" s="485"/>
    </row>
    <row r="253" spans="1:17" x14ac:dyDescent="0.15">
      <c r="A253" s="485"/>
      <c r="B253" s="485"/>
      <c r="C253" s="485"/>
      <c r="D253" s="485"/>
      <c r="E253" s="485"/>
      <c r="F253" s="485"/>
      <c r="G253" s="485"/>
      <c r="H253" s="485"/>
      <c r="I253" s="485"/>
      <c r="J253" s="485"/>
      <c r="K253" s="485"/>
      <c r="L253" s="485"/>
      <c r="M253" s="485"/>
      <c r="N253" s="485"/>
      <c r="O253" s="485"/>
      <c r="P253" s="485"/>
      <c r="Q253" s="485"/>
    </row>
    <row r="254" spans="1:17" x14ac:dyDescent="0.15">
      <c r="A254" s="485"/>
      <c r="B254" s="485"/>
      <c r="C254" s="485"/>
      <c r="D254" s="485"/>
      <c r="E254" s="485"/>
      <c r="F254" s="485"/>
      <c r="G254" s="485"/>
      <c r="H254" s="485"/>
      <c r="I254" s="485"/>
      <c r="J254" s="485"/>
      <c r="K254" s="485"/>
      <c r="L254" s="485"/>
      <c r="M254" s="485"/>
      <c r="N254" s="485"/>
      <c r="O254" s="485"/>
      <c r="P254" s="485"/>
      <c r="Q254" s="485"/>
    </row>
    <row r="255" spans="1:17" x14ac:dyDescent="0.15">
      <c r="A255" s="485"/>
      <c r="B255" s="485"/>
      <c r="C255" s="485"/>
      <c r="D255" s="485"/>
      <c r="E255" s="485"/>
      <c r="F255" s="485"/>
      <c r="G255" s="485"/>
      <c r="H255" s="485"/>
      <c r="I255" s="485"/>
      <c r="J255" s="485"/>
      <c r="K255" s="485"/>
      <c r="L255" s="485"/>
      <c r="M255" s="485"/>
      <c r="N255" s="485"/>
      <c r="O255" s="485"/>
      <c r="P255" s="485"/>
      <c r="Q255" s="485"/>
    </row>
    <row r="256" spans="1:17" x14ac:dyDescent="0.15">
      <c r="A256" s="485"/>
      <c r="B256" s="485"/>
      <c r="C256" s="485"/>
      <c r="D256" s="485"/>
      <c r="E256" s="485"/>
      <c r="F256" s="485"/>
      <c r="G256" s="485"/>
      <c r="H256" s="485"/>
      <c r="I256" s="485"/>
      <c r="J256" s="485"/>
      <c r="K256" s="485"/>
      <c r="L256" s="485"/>
      <c r="M256" s="485"/>
      <c r="N256" s="485"/>
      <c r="O256" s="485"/>
      <c r="P256" s="485"/>
      <c r="Q256" s="485"/>
    </row>
    <row r="257" spans="1:17" x14ac:dyDescent="0.15">
      <c r="A257" s="485"/>
      <c r="B257" s="485"/>
      <c r="C257" s="485"/>
      <c r="D257" s="485"/>
      <c r="E257" s="485"/>
      <c r="F257" s="485"/>
      <c r="G257" s="485"/>
      <c r="H257" s="485"/>
      <c r="I257" s="485"/>
      <c r="J257" s="485"/>
      <c r="K257" s="485"/>
      <c r="L257" s="485"/>
      <c r="M257" s="485"/>
      <c r="N257" s="485"/>
      <c r="O257" s="485"/>
      <c r="P257" s="485"/>
      <c r="Q257" s="485"/>
    </row>
    <row r="258" spans="1:17" x14ac:dyDescent="0.15">
      <c r="A258" s="485"/>
      <c r="B258" s="485"/>
      <c r="C258" s="485"/>
      <c r="D258" s="485"/>
      <c r="E258" s="485"/>
      <c r="F258" s="485"/>
      <c r="G258" s="485"/>
      <c r="H258" s="485"/>
      <c r="I258" s="485"/>
      <c r="J258" s="485"/>
      <c r="K258" s="485"/>
      <c r="L258" s="485"/>
      <c r="M258" s="485"/>
      <c r="N258" s="485"/>
      <c r="O258" s="485"/>
      <c r="P258" s="485"/>
      <c r="Q258" s="485"/>
    </row>
    <row r="259" spans="1:17" x14ac:dyDescent="0.15">
      <c r="A259" s="485"/>
      <c r="B259" s="485"/>
      <c r="C259" s="485"/>
      <c r="D259" s="485"/>
      <c r="E259" s="485"/>
      <c r="F259" s="485"/>
      <c r="G259" s="485"/>
      <c r="H259" s="485"/>
      <c r="I259" s="485"/>
      <c r="J259" s="485"/>
      <c r="K259" s="485"/>
      <c r="L259" s="485"/>
      <c r="M259" s="485"/>
      <c r="N259" s="485"/>
      <c r="O259" s="485"/>
      <c r="P259" s="485"/>
      <c r="Q259" s="485"/>
    </row>
    <row r="260" spans="1:17" x14ac:dyDescent="0.15">
      <c r="A260" s="485"/>
      <c r="B260" s="485"/>
      <c r="C260" s="485"/>
      <c r="D260" s="485"/>
      <c r="E260" s="485"/>
      <c r="F260" s="485"/>
      <c r="G260" s="485"/>
      <c r="H260" s="485"/>
      <c r="I260" s="485"/>
      <c r="J260" s="485"/>
      <c r="K260" s="485"/>
      <c r="L260" s="485"/>
      <c r="M260" s="485"/>
      <c r="N260" s="485"/>
      <c r="O260" s="485"/>
      <c r="P260" s="485"/>
      <c r="Q260" s="485"/>
    </row>
    <row r="261" spans="1:17" x14ac:dyDescent="0.15">
      <c r="A261" s="485"/>
      <c r="B261" s="485"/>
      <c r="C261" s="485"/>
      <c r="D261" s="485"/>
      <c r="E261" s="485"/>
      <c r="F261" s="485"/>
      <c r="G261" s="485"/>
      <c r="H261" s="485"/>
      <c r="I261" s="485"/>
      <c r="J261" s="485"/>
      <c r="K261" s="485"/>
      <c r="L261" s="485"/>
      <c r="M261" s="485"/>
      <c r="N261" s="485"/>
      <c r="O261" s="485"/>
      <c r="P261" s="485"/>
      <c r="Q261" s="485"/>
    </row>
    <row r="262" spans="1:17" x14ac:dyDescent="0.15">
      <c r="A262" s="485"/>
      <c r="B262" s="485"/>
      <c r="C262" s="485"/>
      <c r="D262" s="485"/>
      <c r="E262" s="485"/>
      <c r="F262" s="485"/>
      <c r="G262" s="485"/>
      <c r="H262" s="485"/>
      <c r="I262" s="485"/>
      <c r="J262" s="485"/>
      <c r="K262" s="485"/>
      <c r="L262" s="485"/>
      <c r="M262" s="485"/>
      <c r="N262" s="485"/>
      <c r="O262" s="485"/>
      <c r="P262" s="485"/>
      <c r="Q262" s="485"/>
    </row>
    <row r="263" spans="1:17" x14ac:dyDescent="0.15">
      <c r="A263" s="485"/>
      <c r="B263" s="485"/>
      <c r="C263" s="485"/>
      <c r="D263" s="485"/>
      <c r="E263" s="485"/>
      <c r="F263" s="485"/>
      <c r="G263" s="485"/>
      <c r="H263" s="485"/>
      <c r="I263" s="485"/>
      <c r="J263" s="485"/>
      <c r="K263" s="485"/>
      <c r="L263" s="485"/>
      <c r="M263" s="485"/>
      <c r="N263" s="485"/>
      <c r="O263" s="485"/>
      <c r="P263" s="485"/>
      <c r="Q263" s="485"/>
    </row>
    <row r="264" spans="1:17" x14ac:dyDescent="0.15">
      <c r="A264" s="485"/>
      <c r="B264" s="485"/>
      <c r="C264" s="485"/>
      <c r="D264" s="485"/>
      <c r="E264" s="485"/>
      <c r="F264" s="485"/>
      <c r="G264" s="485"/>
      <c r="H264" s="485"/>
      <c r="I264" s="485"/>
      <c r="J264" s="485"/>
      <c r="K264" s="485"/>
      <c r="L264" s="485"/>
      <c r="M264" s="485"/>
      <c r="N264" s="485"/>
      <c r="O264" s="485"/>
      <c r="P264" s="485"/>
      <c r="Q264" s="485"/>
    </row>
    <row r="265" spans="1:17" x14ac:dyDescent="0.15">
      <c r="A265" s="485"/>
      <c r="B265" s="485"/>
      <c r="C265" s="485"/>
      <c r="D265" s="485"/>
      <c r="E265" s="485"/>
      <c r="F265" s="485"/>
      <c r="G265" s="485"/>
      <c r="H265" s="485"/>
      <c r="I265" s="485"/>
      <c r="J265" s="485"/>
      <c r="K265" s="485"/>
      <c r="L265" s="485"/>
      <c r="M265" s="485"/>
      <c r="N265" s="485"/>
      <c r="O265" s="485"/>
      <c r="P265" s="485"/>
      <c r="Q265" s="485"/>
    </row>
    <row r="266" spans="1:17" x14ac:dyDescent="0.15">
      <c r="A266" s="485"/>
      <c r="B266" s="485"/>
      <c r="C266" s="485"/>
      <c r="D266" s="485"/>
      <c r="E266" s="485"/>
      <c r="F266" s="485"/>
      <c r="G266" s="485"/>
      <c r="H266" s="485"/>
      <c r="I266" s="485"/>
      <c r="J266" s="485"/>
      <c r="K266" s="485"/>
      <c r="L266" s="485"/>
      <c r="M266" s="485"/>
      <c r="N266" s="485"/>
      <c r="O266" s="485"/>
      <c r="P266" s="485"/>
      <c r="Q266" s="485"/>
    </row>
    <row r="267" spans="1:17" x14ac:dyDescent="0.15">
      <c r="A267" s="485"/>
      <c r="B267" s="485"/>
      <c r="C267" s="485"/>
      <c r="D267" s="485"/>
      <c r="E267" s="485"/>
      <c r="F267" s="485"/>
      <c r="G267" s="485"/>
      <c r="H267" s="485"/>
      <c r="I267" s="485"/>
      <c r="J267" s="485"/>
      <c r="K267" s="485"/>
      <c r="L267" s="485"/>
      <c r="M267" s="485"/>
      <c r="N267" s="485"/>
      <c r="O267" s="485"/>
      <c r="P267" s="485"/>
      <c r="Q267" s="485"/>
    </row>
    <row r="268" spans="1:17" x14ac:dyDescent="0.15">
      <c r="A268" s="485"/>
      <c r="B268" s="485"/>
      <c r="C268" s="485"/>
      <c r="D268" s="485"/>
      <c r="E268" s="485"/>
      <c r="F268" s="485"/>
      <c r="G268" s="485"/>
      <c r="H268" s="485"/>
      <c r="I268" s="485"/>
      <c r="J268" s="485"/>
      <c r="K268" s="485"/>
      <c r="L268" s="485"/>
      <c r="M268" s="485"/>
      <c r="N268" s="485"/>
      <c r="O268" s="485"/>
      <c r="P268" s="485"/>
      <c r="Q268" s="485"/>
    </row>
    <row r="269" spans="1:17" x14ac:dyDescent="0.15">
      <c r="A269" s="485"/>
      <c r="B269" s="485"/>
      <c r="C269" s="485"/>
      <c r="D269" s="485"/>
      <c r="E269" s="485"/>
      <c r="F269" s="485"/>
      <c r="G269" s="485"/>
      <c r="H269" s="485"/>
      <c r="I269" s="485"/>
      <c r="J269" s="485"/>
      <c r="K269" s="485"/>
      <c r="L269" s="485"/>
      <c r="M269" s="485"/>
      <c r="N269" s="485"/>
      <c r="O269" s="485"/>
      <c r="P269" s="485"/>
      <c r="Q269" s="485"/>
    </row>
    <row r="270" spans="1:17" x14ac:dyDescent="0.15">
      <c r="A270" s="485"/>
      <c r="B270" s="485"/>
      <c r="C270" s="485"/>
      <c r="D270" s="485"/>
      <c r="E270" s="485"/>
      <c r="F270" s="485"/>
      <c r="G270" s="485"/>
      <c r="H270" s="485"/>
      <c r="I270" s="485"/>
      <c r="J270" s="485"/>
      <c r="K270" s="485"/>
      <c r="L270" s="485"/>
      <c r="M270" s="485"/>
      <c r="N270" s="485"/>
      <c r="O270" s="485"/>
      <c r="P270" s="485"/>
      <c r="Q270" s="485"/>
    </row>
    <row r="271" spans="1:17" x14ac:dyDescent="0.15">
      <c r="A271" s="485"/>
      <c r="B271" s="485"/>
      <c r="C271" s="485"/>
      <c r="D271" s="485"/>
      <c r="E271" s="485"/>
      <c r="F271" s="485"/>
      <c r="G271" s="485"/>
      <c r="H271" s="485"/>
      <c r="I271" s="485"/>
      <c r="J271" s="485"/>
      <c r="K271" s="485"/>
      <c r="L271" s="485"/>
      <c r="M271" s="485"/>
      <c r="N271" s="485"/>
      <c r="O271" s="485"/>
      <c r="P271" s="485"/>
      <c r="Q271" s="485"/>
    </row>
    <row r="272" spans="1:17" x14ac:dyDescent="0.15">
      <c r="A272" s="485"/>
      <c r="B272" s="485"/>
      <c r="C272" s="485"/>
      <c r="D272" s="485"/>
      <c r="E272" s="485"/>
      <c r="F272" s="485"/>
      <c r="G272" s="485"/>
      <c r="H272" s="485"/>
      <c r="I272" s="485"/>
      <c r="J272" s="485"/>
      <c r="K272" s="485"/>
      <c r="L272" s="485"/>
      <c r="M272" s="485"/>
      <c r="N272" s="485"/>
      <c r="O272" s="485"/>
      <c r="P272" s="485"/>
      <c r="Q272" s="485"/>
    </row>
    <row r="273" spans="1:17" x14ac:dyDescent="0.15">
      <c r="A273" s="485"/>
      <c r="B273" s="485"/>
      <c r="C273" s="485"/>
      <c r="D273" s="485"/>
      <c r="E273" s="485"/>
      <c r="F273" s="485"/>
      <c r="G273" s="485"/>
      <c r="H273" s="485"/>
      <c r="I273" s="485"/>
      <c r="J273" s="485"/>
      <c r="K273" s="485"/>
      <c r="L273" s="485"/>
      <c r="M273" s="485"/>
      <c r="N273" s="485"/>
      <c r="O273" s="485"/>
      <c r="P273" s="485"/>
      <c r="Q273" s="485"/>
    </row>
    <row r="274" spans="1:17" x14ac:dyDescent="0.15">
      <c r="A274" s="485"/>
      <c r="B274" s="485"/>
      <c r="C274" s="485"/>
      <c r="D274" s="485"/>
      <c r="E274" s="485"/>
      <c r="F274" s="485"/>
      <c r="G274" s="485"/>
      <c r="H274" s="485"/>
      <c r="I274" s="485"/>
      <c r="J274" s="485"/>
      <c r="K274" s="485"/>
      <c r="L274" s="485"/>
      <c r="M274" s="485"/>
      <c r="N274" s="485"/>
      <c r="O274" s="485"/>
      <c r="P274" s="485"/>
      <c r="Q274" s="485"/>
    </row>
    <row r="275" spans="1:17" x14ac:dyDescent="0.15">
      <c r="A275" s="485"/>
      <c r="B275" s="485"/>
      <c r="C275" s="485"/>
      <c r="D275" s="485"/>
      <c r="E275" s="485"/>
      <c r="F275" s="485"/>
      <c r="G275" s="485"/>
      <c r="H275" s="485"/>
      <c r="I275" s="485"/>
      <c r="J275" s="485"/>
      <c r="K275" s="485"/>
      <c r="L275" s="485"/>
      <c r="M275" s="485"/>
      <c r="N275" s="485"/>
      <c r="O275" s="485"/>
      <c r="P275" s="485"/>
      <c r="Q275" s="485"/>
    </row>
    <row r="276" spans="1:17" x14ac:dyDescent="0.15">
      <c r="A276" s="485"/>
      <c r="B276" s="485"/>
      <c r="C276" s="485"/>
      <c r="D276" s="485"/>
      <c r="E276" s="485"/>
      <c r="F276" s="485"/>
      <c r="G276" s="485"/>
      <c r="H276" s="485"/>
      <c r="I276" s="485"/>
      <c r="J276" s="485"/>
      <c r="K276" s="485"/>
      <c r="L276" s="485"/>
      <c r="M276" s="485"/>
      <c r="N276" s="485"/>
      <c r="O276" s="485"/>
      <c r="P276" s="485"/>
      <c r="Q276" s="485"/>
    </row>
    <row r="277" spans="1:17" x14ac:dyDescent="0.15">
      <c r="A277" s="485"/>
      <c r="B277" s="485"/>
      <c r="C277" s="485"/>
      <c r="D277" s="485"/>
      <c r="E277" s="485"/>
      <c r="F277" s="485"/>
      <c r="G277" s="485"/>
      <c r="H277" s="485"/>
      <c r="I277" s="485"/>
      <c r="J277" s="485"/>
      <c r="K277" s="485"/>
      <c r="L277" s="485"/>
      <c r="M277" s="485"/>
      <c r="N277" s="485"/>
      <c r="O277" s="485"/>
      <c r="P277" s="485"/>
      <c r="Q277" s="485"/>
    </row>
    <row r="278" spans="1:17" x14ac:dyDescent="0.15">
      <c r="A278" s="485"/>
      <c r="B278" s="485"/>
      <c r="C278" s="485"/>
      <c r="D278" s="485"/>
      <c r="E278" s="485"/>
      <c r="F278" s="485"/>
      <c r="G278" s="485"/>
      <c r="H278" s="485"/>
      <c r="I278" s="485"/>
      <c r="J278" s="485"/>
      <c r="K278" s="485"/>
      <c r="L278" s="485"/>
      <c r="M278" s="485"/>
      <c r="N278" s="485"/>
      <c r="O278" s="485"/>
      <c r="P278" s="485"/>
      <c r="Q278" s="485"/>
    </row>
    <row r="279" spans="1:17" x14ac:dyDescent="0.15">
      <c r="A279" s="485"/>
      <c r="B279" s="485"/>
      <c r="C279" s="485"/>
      <c r="D279" s="485"/>
      <c r="E279" s="485"/>
      <c r="F279" s="485"/>
      <c r="G279" s="485"/>
      <c r="H279" s="485"/>
      <c r="I279" s="485"/>
      <c r="J279" s="485"/>
      <c r="K279" s="485"/>
      <c r="L279" s="485"/>
      <c r="M279" s="485"/>
      <c r="N279" s="485"/>
      <c r="O279" s="485"/>
      <c r="P279" s="485"/>
      <c r="Q279" s="485"/>
    </row>
    <row r="280" spans="1:17" x14ac:dyDescent="0.15">
      <c r="A280" s="485"/>
      <c r="B280" s="485"/>
      <c r="C280" s="485"/>
      <c r="D280" s="485"/>
      <c r="E280" s="485"/>
      <c r="F280" s="485"/>
      <c r="G280" s="485"/>
      <c r="H280" s="485"/>
      <c r="I280" s="485"/>
      <c r="J280" s="485"/>
      <c r="K280" s="485"/>
      <c r="L280" s="485"/>
      <c r="M280" s="485"/>
      <c r="N280" s="485"/>
      <c r="O280" s="485"/>
      <c r="P280" s="485"/>
      <c r="Q280" s="485"/>
    </row>
    <row r="281" spans="1:17" x14ac:dyDescent="0.15">
      <c r="A281" s="485"/>
      <c r="B281" s="485"/>
      <c r="C281" s="485"/>
      <c r="D281" s="485"/>
      <c r="E281" s="485"/>
      <c r="F281" s="485"/>
      <c r="G281" s="485"/>
      <c r="H281" s="485"/>
      <c r="I281" s="485"/>
      <c r="J281" s="485"/>
      <c r="K281" s="485"/>
      <c r="L281" s="485"/>
      <c r="M281" s="485"/>
      <c r="N281" s="485"/>
      <c r="O281" s="485"/>
      <c r="P281" s="485"/>
      <c r="Q281" s="485"/>
    </row>
    <row r="282" spans="1:17" x14ac:dyDescent="0.15">
      <c r="A282" s="485"/>
      <c r="B282" s="485"/>
      <c r="C282" s="485"/>
      <c r="D282" s="485"/>
      <c r="E282" s="485"/>
      <c r="F282" s="485"/>
      <c r="G282" s="485"/>
      <c r="H282" s="485"/>
      <c r="I282" s="485"/>
      <c r="J282" s="485"/>
      <c r="K282" s="485"/>
      <c r="L282" s="485"/>
      <c r="M282" s="485"/>
      <c r="N282" s="485"/>
      <c r="O282" s="485"/>
      <c r="P282" s="485"/>
      <c r="Q282" s="485"/>
    </row>
    <row r="283" spans="1:17" x14ac:dyDescent="0.15">
      <c r="A283" s="485"/>
      <c r="B283" s="485"/>
      <c r="C283" s="485"/>
      <c r="D283" s="485"/>
      <c r="E283" s="485"/>
      <c r="F283" s="485"/>
      <c r="G283" s="485"/>
      <c r="H283" s="485"/>
      <c r="I283" s="485"/>
      <c r="J283" s="485"/>
      <c r="K283" s="485"/>
      <c r="L283" s="485"/>
      <c r="M283" s="485"/>
      <c r="N283" s="485"/>
      <c r="O283" s="485"/>
      <c r="P283" s="485"/>
      <c r="Q283" s="485"/>
    </row>
    <row r="284" spans="1:17" x14ac:dyDescent="0.15">
      <c r="A284" s="485"/>
      <c r="B284" s="485"/>
      <c r="C284" s="485"/>
      <c r="D284" s="485"/>
      <c r="E284" s="485"/>
      <c r="F284" s="485"/>
      <c r="G284" s="485"/>
      <c r="H284" s="485"/>
      <c r="I284" s="485"/>
      <c r="J284" s="485"/>
      <c r="K284" s="485"/>
      <c r="L284" s="485"/>
      <c r="M284" s="485"/>
      <c r="N284" s="485"/>
      <c r="O284" s="485"/>
      <c r="P284" s="485"/>
      <c r="Q284" s="485"/>
    </row>
    <row r="285" spans="1:17" x14ac:dyDescent="0.15">
      <c r="A285" s="485"/>
      <c r="B285" s="485"/>
      <c r="C285" s="485"/>
      <c r="D285" s="485"/>
      <c r="E285" s="485"/>
      <c r="F285" s="485"/>
      <c r="G285" s="485"/>
      <c r="H285" s="485"/>
      <c r="I285" s="485"/>
      <c r="J285" s="485"/>
      <c r="K285" s="485"/>
      <c r="L285" s="485"/>
      <c r="M285" s="485"/>
      <c r="N285" s="485"/>
      <c r="O285" s="485"/>
      <c r="P285" s="485"/>
      <c r="Q285" s="485"/>
    </row>
    <row r="286" spans="1:17" x14ac:dyDescent="0.15">
      <c r="A286" s="485"/>
      <c r="B286" s="485"/>
      <c r="C286" s="485"/>
      <c r="D286" s="485"/>
      <c r="E286" s="485"/>
      <c r="F286" s="485"/>
      <c r="G286" s="485"/>
      <c r="H286" s="485"/>
      <c r="I286" s="485"/>
      <c r="J286" s="485"/>
      <c r="K286" s="485"/>
      <c r="L286" s="485"/>
      <c r="M286" s="485"/>
      <c r="N286" s="485"/>
      <c r="O286" s="485"/>
      <c r="P286" s="485"/>
      <c r="Q286" s="485"/>
    </row>
    <row r="287" spans="1:17" x14ac:dyDescent="0.15">
      <c r="A287" s="485"/>
      <c r="B287" s="485"/>
      <c r="C287" s="485"/>
      <c r="D287" s="485"/>
      <c r="E287" s="485"/>
      <c r="F287" s="485"/>
      <c r="G287" s="485"/>
      <c r="H287" s="485"/>
      <c r="I287" s="485"/>
      <c r="J287" s="485"/>
      <c r="K287" s="485"/>
      <c r="L287" s="485"/>
      <c r="M287" s="485"/>
      <c r="N287" s="485"/>
      <c r="O287" s="485"/>
      <c r="P287" s="485"/>
      <c r="Q287" s="485"/>
    </row>
    <row r="288" spans="1:17" x14ac:dyDescent="0.15">
      <c r="A288" s="485"/>
      <c r="B288" s="485"/>
      <c r="C288" s="485"/>
      <c r="D288" s="485"/>
      <c r="E288" s="485"/>
      <c r="F288" s="485"/>
      <c r="G288" s="485"/>
      <c r="H288" s="485"/>
      <c r="I288" s="485"/>
      <c r="J288" s="485"/>
      <c r="K288" s="485"/>
      <c r="L288" s="485"/>
      <c r="M288" s="485"/>
      <c r="N288" s="485"/>
      <c r="O288" s="485"/>
      <c r="P288" s="485"/>
      <c r="Q288" s="485"/>
    </row>
    <row r="289" spans="1:17" x14ac:dyDescent="0.15">
      <c r="A289" s="485"/>
      <c r="B289" s="485"/>
      <c r="C289" s="485"/>
      <c r="D289" s="485"/>
      <c r="E289" s="485"/>
      <c r="F289" s="485"/>
      <c r="G289" s="485"/>
      <c r="H289" s="485"/>
      <c r="I289" s="485"/>
      <c r="J289" s="485"/>
      <c r="K289" s="485"/>
      <c r="L289" s="485"/>
      <c r="M289" s="485"/>
      <c r="N289" s="485"/>
      <c r="O289" s="485"/>
      <c r="P289" s="485"/>
      <c r="Q289" s="485"/>
    </row>
    <row r="290" spans="1:17" x14ac:dyDescent="0.15">
      <c r="A290" s="485"/>
      <c r="B290" s="485"/>
      <c r="C290" s="485"/>
      <c r="D290" s="485"/>
      <c r="E290" s="485"/>
      <c r="F290" s="485"/>
      <c r="G290" s="485"/>
      <c r="H290" s="485"/>
      <c r="I290" s="485"/>
      <c r="J290" s="485"/>
      <c r="K290" s="485"/>
      <c r="L290" s="485"/>
      <c r="M290" s="485"/>
      <c r="N290" s="485"/>
      <c r="O290" s="485"/>
      <c r="P290" s="485"/>
      <c r="Q290" s="485"/>
    </row>
    <row r="291" spans="1:17" x14ac:dyDescent="0.15">
      <c r="A291" s="485"/>
      <c r="B291" s="485"/>
      <c r="C291" s="485"/>
      <c r="D291" s="485"/>
      <c r="E291" s="485"/>
      <c r="F291" s="485"/>
      <c r="G291" s="485"/>
      <c r="H291" s="485"/>
      <c r="I291" s="485"/>
      <c r="J291" s="485"/>
      <c r="K291" s="485"/>
      <c r="L291" s="485"/>
      <c r="M291" s="485"/>
      <c r="N291" s="485"/>
      <c r="O291" s="485"/>
      <c r="P291" s="485"/>
      <c r="Q291" s="485"/>
    </row>
    <row r="292" spans="1:17" x14ac:dyDescent="0.15">
      <c r="A292" s="485"/>
      <c r="B292" s="485"/>
      <c r="C292" s="485"/>
      <c r="D292" s="485"/>
      <c r="E292" s="485"/>
      <c r="F292" s="485"/>
      <c r="G292" s="485"/>
      <c r="H292" s="485"/>
      <c r="I292" s="485"/>
      <c r="J292" s="485"/>
      <c r="K292" s="485"/>
      <c r="L292" s="485"/>
      <c r="M292" s="485"/>
      <c r="N292" s="485"/>
      <c r="O292" s="485"/>
      <c r="P292" s="485"/>
      <c r="Q292" s="485"/>
    </row>
    <row r="293" spans="1:17" x14ac:dyDescent="0.15">
      <c r="A293" s="485"/>
      <c r="B293" s="485"/>
      <c r="C293" s="485"/>
      <c r="D293" s="485"/>
      <c r="E293" s="485"/>
      <c r="F293" s="485"/>
      <c r="G293" s="485"/>
      <c r="H293" s="485"/>
      <c r="I293" s="485"/>
      <c r="J293" s="485"/>
      <c r="K293" s="485"/>
      <c r="L293" s="485"/>
      <c r="M293" s="485"/>
      <c r="N293" s="485"/>
      <c r="O293" s="485"/>
      <c r="P293" s="485"/>
      <c r="Q293" s="485"/>
    </row>
    <row r="294" spans="1:17" x14ac:dyDescent="0.15">
      <c r="A294" s="485"/>
      <c r="B294" s="485"/>
      <c r="C294" s="485"/>
      <c r="D294" s="485"/>
      <c r="E294" s="485"/>
      <c r="F294" s="485"/>
      <c r="G294" s="485"/>
      <c r="H294" s="485"/>
      <c r="I294" s="485"/>
      <c r="J294" s="485"/>
      <c r="K294" s="485"/>
      <c r="L294" s="485"/>
      <c r="M294" s="485"/>
      <c r="N294" s="485"/>
      <c r="O294" s="485"/>
      <c r="P294" s="485"/>
      <c r="Q294" s="485"/>
    </row>
    <row r="295" spans="1:17" x14ac:dyDescent="0.15">
      <c r="A295" s="485"/>
      <c r="B295" s="485"/>
      <c r="C295" s="485"/>
      <c r="D295" s="485"/>
      <c r="E295" s="485"/>
      <c r="F295" s="485"/>
      <c r="G295" s="485"/>
      <c r="H295" s="485"/>
      <c r="I295" s="485"/>
      <c r="J295" s="485"/>
      <c r="K295" s="485"/>
      <c r="L295" s="485"/>
      <c r="M295" s="485"/>
      <c r="N295" s="485"/>
      <c r="O295" s="485"/>
      <c r="P295" s="485"/>
      <c r="Q295" s="485"/>
    </row>
    <row r="296" spans="1:17" x14ac:dyDescent="0.15">
      <c r="A296" s="485"/>
      <c r="B296" s="485"/>
      <c r="C296" s="485"/>
      <c r="D296" s="485"/>
      <c r="E296" s="485"/>
      <c r="F296" s="485"/>
      <c r="G296" s="485"/>
      <c r="H296" s="485"/>
      <c r="I296" s="485"/>
      <c r="J296" s="485"/>
      <c r="K296" s="485"/>
      <c r="L296" s="485"/>
      <c r="M296" s="485"/>
      <c r="N296" s="485"/>
      <c r="O296" s="485"/>
      <c r="P296" s="485"/>
      <c r="Q296" s="485"/>
    </row>
    <row r="297" spans="1:17" x14ac:dyDescent="0.15">
      <c r="A297" s="485"/>
      <c r="B297" s="485"/>
      <c r="C297" s="485"/>
      <c r="D297" s="485"/>
      <c r="E297" s="485"/>
      <c r="F297" s="485"/>
      <c r="G297" s="485"/>
      <c r="H297" s="485"/>
      <c r="I297" s="485"/>
      <c r="J297" s="485"/>
      <c r="K297" s="485"/>
      <c r="L297" s="485"/>
      <c r="M297" s="485"/>
      <c r="N297" s="485"/>
      <c r="O297" s="485"/>
      <c r="P297" s="485"/>
      <c r="Q297" s="485"/>
    </row>
    <row r="298" spans="1:17" x14ac:dyDescent="0.15">
      <c r="A298" s="485"/>
      <c r="B298" s="485"/>
      <c r="C298" s="485"/>
      <c r="D298" s="485"/>
      <c r="E298" s="485"/>
      <c r="F298" s="485"/>
      <c r="G298" s="485"/>
      <c r="H298" s="485"/>
      <c r="I298" s="485"/>
      <c r="J298" s="485"/>
      <c r="K298" s="485"/>
      <c r="L298" s="485"/>
      <c r="M298" s="485"/>
      <c r="N298" s="485"/>
      <c r="O298" s="485"/>
      <c r="P298" s="485"/>
      <c r="Q298" s="485"/>
    </row>
    <row r="299" spans="1:17" x14ac:dyDescent="0.15">
      <c r="A299" s="485"/>
      <c r="B299" s="485"/>
      <c r="C299" s="485"/>
      <c r="D299" s="485"/>
      <c r="E299" s="485"/>
      <c r="F299" s="485"/>
      <c r="G299" s="485"/>
      <c r="H299" s="485"/>
      <c r="I299" s="485"/>
      <c r="J299" s="485"/>
      <c r="K299" s="485"/>
      <c r="L299" s="485"/>
      <c r="M299" s="485"/>
      <c r="N299" s="485"/>
      <c r="O299" s="485"/>
      <c r="P299" s="485"/>
      <c r="Q299" s="485"/>
    </row>
    <row r="300" spans="1:17" x14ac:dyDescent="0.15">
      <c r="A300" s="485"/>
      <c r="B300" s="485"/>
      <c r="C300" s="485"/>
      <c r="D300" s="485"/>
      <c r="E300" s="485"/>
      <c r="F300" s="485"/>
      <c r="G300" s="485"/>
      <c r="H300" s="485"/>
      <c r="I300" s="485"/>
      <c r="J300" s="485"/>
      <c r="K300" s="485"/>
      <c r="L300" s="485"/>
      <c r="M300" s="485"/>
      <c r="N300" s="485"/>
      <c r="O300" s="485"/>
      <c r="P300" s="485"/>
      <c r="Q300" s="485"/>
    </row>
    <row r="301" spans="1:17" x14ac:dyDescent="0.15">
      <c r="A301" s="485"/>
      <c r="B301" s="485"/>
      <c r="C301" s="485"/>
      <c r="D301" s="485"/>
      <c r="E301" s="485"/>
      <c r="F301" s="485"/>
      <c r="G301" s="485"/>
      <c r="H301" s="485"/>
      <c r="I301" s="485"/>
      <c r="J301" s="485"/>
      <c r="K301" s="485"/>
      <c r="L301" s="485"/>
      <c r="M301" s="485"/>
      <c r="N301" s="485"/>
      <c r="O301" s="485"/>
      <c r="P301" s="485"/>
      <c r="Q301" s="485"/>
    </row>
    <row r="302" spans="1:17" x14ac:dyDescent="0.15">
      <c r="A302" s="485"/>
      <c r="B302" s="485"/>
      <c r="C302" s="485"/>
      <c r="D302" s="485"/>
      <c r="E302" s="485"/>
      <c r="F302" s="485"/>
      <c r="G302" s="485"/>
      <c r="H302" s="485"/>
      <c r="I302" s="485"/>
      <c r="J302" s="485"/>
      <c r="K302" s="485"/>
      <c r="L302" s="485"/>
      <c r="M302" s="485"/>
      <c r="N302" s="485"/>
      <c r="O302" s="485"/>
      <c r="P302" s="485"/>
      <c r="Q302" s="485"/>
    </row>
    <row r="303" spans="1:17" x14ac:dyDescent="0.15">
      <c r="A303" s="485"/>
      <c r="B303" s="485"/>
      <c r="C303" s="485"/>
      <c r="D303" s="485"/>
      <c r="E303" s="485"/>
      <c r="F303" s="485"/>
      <c r="G303" s="485"/>
      <c r="H303" s="485"/>
      <c r="I303" s="485"/>
      <c r="J303" s="485"/>
      <c r="K303" s="485"/>
      <c r="L303" s="485"/>
      <c r="M303" s="485"/>
      <c r="N303" s="485"/>
      <c r="O303" s="485"/>
      <c r="P303" s="485"/>
      <c r="Q303" s="485"/>
    </row>
    <row r="304" spans="1:17" x14ac:dyDescent="0.15">
      <c r="A304" s="485"/>
      <c r="B304" s="485"/>
      <c r="C304" s="485"/>
      <c r="D304" s="485"/>
      <c r="E304" s="485"/>
      <c r="F304" s="485"/>
      <c r="G304" s="485"/>
      <c r="H304" s="485"/>
      <c r="I304" s="485"/>
      <c r="J304" s="485"/>
      <c r="K304" s="485"/>
      <c r="L304" s="485"/>
      <c r="M304" s="485"/>
      <c r="N304" s="485"/>
      <c r="O304" s="485"/>
      <c r="P304" s="485"/>
      <c r="Q304" s="485"/>
    </row>
    <row r="305" spans="1:17" x14ac:dyDescent="0.15">
      <c r="A305" s="485"/>
      <c r="B305" s="485"/>
      <c r="C305" s="485"/>
      <c r="D305" s="485"/>
      <c r="E305" s="485"/>
      <c r="F305" s="485"/>
      <c r="G305" s="485"/>
      <c r="H305" s="485"/>
      <c r="I305" s="485"/>
      <c r="J305" s="485"/>
      <c r="K305" s="485"/>
      <c r="L305" s="485"/>
      <c r="M305" s="485"/>
      <c r="N305" s="485"/>
      <c r="O305" s="485"/>
      <c r="P305" s="485"/>
      <c r="Q305" s="485"/>
    </row>
    <row r="306" spans="1:17" x14ac:dyDescent="0.15">
      <c r="A306" s="485"/>
      <c r="B306" s="485"/>
      <c r="C306" s="485"/>
      <c r="D306" s="485"/>
      <c r="E306" s="485"/>
      <c r="F306" s="485"/>
      <c r="G306" s="485"/>
      <c r="H306" s="485"/>
      <c r="I306" s="485"/>
      <c r="J306" s="485"/>
      <c r="K306" s="485"/>
      <c r="L306" s="485"/>
      <c r="M306" s="485"/>
      <c r="N306" s="485"/>
      <c r="O306" s="485"/>
      <c r="P306" s="485"/>
      <c r="Q306" s="485"/>
    </row>
    <row r="307" spans="1:17" x14ac:dyDescent="0.15">
      <c r="A307" s="485"/>
      <c r="B307" s="485"/>
      <c r="C307" s="485"/>
      <c r="D307" s="485"/>
      <c r="E307" s="485"/>
      <c r="F307" s="485"/>
      <c r="G307" s="485"/>
      <c r="H307" s="485"/>
      <c r="I307" s="485"/>
      <c r="J307" s="485"/>
      <c r="K307" s="485"/>
      <c r="L307" s="485"/>
      <c r="M307" s="485"/>
      <c r="N307" s="485"/>
      <c r="O307" s="485"/>
      <c r="P307" s="485"/>
      <c r="Q307" s="485"/>
    </row>
    <row r="308" spans="1:17" x14ac:dyDescent="0.15">
      <c r="A308" s="485"/>
      <c r="B308" s="485"/>
      <c r="C308" s="485"/>
      <c r="D308" s="485"/>
      <c r="E308" s="485"/>
      <c r="F308" s="485"/>
      <c r="G308" s="485"/>
      <c r="H308" s="485"/>
      <c r="I308" s="485"/>
      <c r="J308" s="485"/>
      <c r="K308" s="485"/>
      <c r="L308" s="485"/>
      <c r="M308" s="485"/>
      <c r="N308" s="485"/>
      <c r="O308" s="485"/>
      <c r="P308" s="485"/>
      <c r="Q308" s="485"/>
    </row>
    <row r="309" spans="1:17" x14ac:dyDescent="0.15">
      <c r="A309" s="485"/>
      <c r="B309" s="485"/>
      <c r="C309" s="485"/>
      <c r="D309" s="485"/>
      <c r="E309" s="485"/>
      <c r="F309" s="485"/>
      <c r="G309" s="485"/>
      <c r="H309" s="485"/>
      <c r="I309" s="485"/>
      <c r="J309" s="485"/>
      <c r="K309" s="485"/>
      <c r="L309" s="485"/>
      <c r="M309" s="485"/>
      <c r="N309" s="485"/>
      <c r="O309" s="485"/>
      <c r="P309" s="485"/>
      <c r="Q309" s="485"/>
    </row>
    <row r="310" spans="1:17" x14ac:dyDescent="0.15">
      <c r="A310" s="485"/>
      <c r="B310" s="485"/>
      <c r="C310" s="485"/>
      <c r="D310" s="485"/>
      <c r="E310" s="485"/>
      <c r="F310" s="485"/>
      <c r="G310" s="485"/>
      <c r="H310" s="485"/>
      <c r="I310" s="485"/>
      <c r="J310" s="485"/>
      <c r="K310" s="485"/>
      <c r="L310" s="485"/>
      <c r="M310" s="485"/>
      <c r="N310" s="485"/>
      <c r="O310" s="485"/>
      <c r="P310" s="485"/>
      <c r="Q310" s="485"/>
    </row>
    <row r="311" spans="1:17" x14ac:dyDescent="0.15">
      <c r="A311" s="485"/>
      <c r="B311" s="485"/>
      <c r="C311" s="485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</row>
    <row r="312" spans="1:17" x14ac:dyDescent="0.15">
      <c r="A312" s="485"/>
      <c r="B312" s="485"/>
      <c r="C312" s="485"/>
      <c r="D312" s="485"/>
      <c r="E312" s="485"/>
      <c r="F312" s="485"/>
      <c r="G312" s="485"/>
      <c r="H312" s="485"/>
      <c r="I312" s="485"/>
      <c r="J312" s="485"/>
      <c r="K312" s="485"/>
      <c r="L312" s="485"/>
      <c r="M312" s="485"/>
      <c r="N312" s="485"/>
      <c r="O312" s="485"/>
      <c r="P312" s="485"/>
      <c r="Q312" s="485"/>
    </row>
    <row r="313" spans="1:17" x14ac:dyDescent="0.15">
      <c r="A313" s="485"/>
      <c r="B313" s="485"/>
      <c r="C313" s="485"/>
      <c r="D313" s="485"/>
      <c r="E313" s="485"/>
      <c r="F313" s="485"/>
      <c r="G313" s="485"/>
      <c r="H313" s="485"/>
      <c r="I313" s="485"/>
      <c r="J313" s="485"/>
      <c r="K313" s="485"/>
      <c r="L313" s="485"/>
      <c r="M313" s="485"/>
      <c r="N313" s="485"/>
      <c r="O313" s="485"/>
      <c r="P313" s="485"/>
      <c r="Q313" s="485"/>
    </row>
    <row r="314" spans="1:17" x14ac:dyDescent="0.15">
      <c r="A314" s="485"/>
      <c r="B314" s="485"/>
      <c r="C314" s="485"/>
      <c r="D314" s="485"/>
      <c r="E314" s="485"/>
      <c r="F314" s="485"/>
      <c r="G314" s="485"/>
      <c r="H314" s="485"/>
      <c r="I314" s="485"/>
      <c r="J314" s="485"/>
      <c r="K314" s="485"/>
      <c r="L314" s="485"/>
      <c r="M314" s="485"/>
      <c r="N314" s="485"/>
      <c r="O314" s="485"/>
      <c r="P314" s="485"/>
      <c r="Q314" s="485"/>
    </row>
    <row r="315" spans="1:17" x14ac:dyDescent="0.15">
      <c r="A315" s="485"/>
      <c r="B315" s="485"/>
      <c r="C315" s="485"/>
      <c r="D315" s="485"/>
      <c r="E315" s="485"/>
      <c r="F315" s="485"/>
      <c r="G315" s="485"/>
      <c r="H315" s="485"/>
      <c r="I315" s="485"/>
      <c r="J315" s="485"/>
      <c r="K315" s="485"/>
      <c r="L315" s="485"/>
      <c r="M315" s="485"/>
      <c r="N315" s="485"/>
      <c r="O315" s="485"/>
      <c r="P315" s="485"/>
      <c r="Q315" s="485"/>
    </row>
    <row r="316" spans="1:17" x14ac:dyDescent="0.15">
      <c r="A316" s="485"/>
      <c r="B316" s="485"/>
      <c r="C316" s="485"/>
      <c r="D316" s="485"/>
      <c r="E316" s="485"/>
      <c r="F316" s="485"/>
      <c r="G316" s="485"/>
      <c r="H316" s="485"/>
      <c r="I316" s="485"/>
      <c r="J316" s="485"/>
      <c r="K316" s="485"/>
      <c r="L316" s="485"/>
      <c r="M316" s="485"/>
      <c r="N316" s="485"/>
      <c r="O316" s="485"/>
      <c r="P316" s="485"/>
      <c r="Q316" s="485"/>
    </row>
    <row r="317" spans="1:17" x14ac:dyDescent="0.15">
      <c r="A317" s="485"/>
      <c r="B317" s="485"/>
      <c r="C317" s="485"/>
      <c r="D317" s="485"/>
      <c r="E317" s="485"/>
      <c r="F317" s="485"/>
      <c r="G317" s="485"/>
      <c r="H317" s="485"/>
      <c r="I317" s="485"/>
      <c r="J317" s="485"/>
      <c r="K317" s="485"/>
      <c r="L317" s="485"/>
      <c r="M317" s="485"/>
      <c r="N317" s="485"/>
      <c r="O317" s="485"/>
      <c r="P317" s="485"/>
      <c r="Q317" s="485"/>
    </row>
    <row r="318" spans="1:17" x14ac:dyDescent="0.15">
      <c r="A318" s="485"/>
      <c r="B318" s="485"/>
      <c r="C318" s="485"/>
      <c r="D318" s="485"/>
      <c r="E318" s="485"/>
      <c r="F318" s="485"/>
      <c r="G318" s="485"/>
      <c r="H318" s="485"/>
      <c r="I318" s="485"/>
      <c r="J318" s="485"/>
      <c r="K318" s="485"/>
      <c r="L318" s="485"/>
      <c r="M318" s="485"/>
      <c r="N318" s="485"/>
      <c r="O318" s="485"/>
      <c r="P318" s="485"/>
      <c r="Q318" s="485"/>
    </row>
    <row r="319" spans="1:17" x14ac:dyDescent="0.15">
      <c r="A319" s="485"/>
      <c r="B319" s="485"/>
      <c r="C319" s="485"/>
      <c r="D319" s="485"/>
      <c r="E319" s="485"/>
      <c r="F319" s="485"/>
      <c r="G319" s="485"/>
      <c r="H319" s="485"/>
      <c r="I319" s="485"/>
      <c r="J319" s="485"/>
      <c r="K319" s="485"/>
      <c r="L319" s="485"/>
      <c r="M319" s="485"/>
      <c r="N319" s="485"/>
      <c r="O319" s="485"/>
      <c r="P319" s="485"/>
      <c r="Q319" s="485"/>
    </row>
    <row r="320" spans="1:17" x14ac:dyDescent="0.15">
      <c r="A320" s="485"/>
      <c r="B320" s="485"/>
      <c r="C320" s="485"/>
      <c r="D320" s="485"/>
      <c r="E320" s="485"/>
      <c r="F320" s="485"/>
      <c r="G320" s="485"/>
      <c r="H320" s="485"/>
      <c r="I320" s="485"/>
      <c r="J320" s="485"/>
      <c r="K320" s="485"/>
      <c r="L320" s="485"/>
      <c r="M320" s="485"/>
      <c r="N320" s="485"/>
      <c r="O320" s="485"/>
      <c r="P320" s="485"/>
      <c r="Q320" s="485"/>
    </row>
    <row r="321" spans="1:17" x14ac:dyDescent="0.15">
      <c r="A321" s="485"/>
      <c r="B321" s="485"/>
      <c r="C321" s="485"/>
      <c r="D321" s="485"/>
      <c r="E321" s="485"/>
      <c r="F321" s="485"/>
      <c r="G321" s="485"/>
      <c r="H321" s="485"/>
      <c r="I321" s="485"/>
      <c r="J321" s="485"/>
      <c r="K321" s="485"/>
      <c r="L321" s="485"/>
      <c r="M321" s="485"/>
      <c r="N321" s="485"/>
      <c r="O321" s="485"/>
      <c r="P321" s="485"/>
      <c r="Q321" s="485"/>
    </row>
    <row r="322" spans="1:17" x14ac:dyDescent="0.15">
      <c r="A322" s="485"/>
      <c r="B322" s="485"/>
      <c r="C322" s="485"/>
      <c r="D322" s="485"/>
      <c r="E322" s="485"/>
      <c r="F322" s="485"/>
      <c r="G322" s="485"/>
      <c r="H322" s="485"/>
      <c r="I322" s="485"/>
      <c r="J322" s="485"/>
      <c r="K322" s="485"/>
      <c r="L322" s="485"/>
      <c r="M322" s="485"/>
      <c r="N322" s="485"/>
      <c r="O322" s="485"/>
      <c r="P322" s="485"/>
      <c r="Q322" s="485"/>
    </row>
    <row r="323" spans="1:17" x14ac:dyDescent="0.15">
      <c r="A323" s="485"/>
      <c r="B323" s="485"/>
      <c r="C323" s="485"/>
      <c r="D323" s="485"/>
      <c r="E323" s="485"/>
      <c r="F323" s="485"/>
      <c r="G323" s="485"/>
      <c r="H323" s="485"/>
      <c r="I323" s="485"/>
      <c r="J323" s="485"/>
      <c r="K323" s="485"/>
      <c r="L323" s="485"/>
      <c r="M323" s="485"/>
      <c r="N323" s="485"/>
      <c r="O323" s="485"/>
      <c r="P323" s="485"/>
      <c r="Q323" s="485"/>
    </row>
    <row r="324" spans="1:17" x14ac:dyDescent="0.15">
      <c r="A324" s="485"/>
      <c r="B324" s="485"/>
      <c r="C324" s="485"/>
      <c r="D324" s="485"/>
      <c r="E324" s="485"/>
      <c r="F324" s="485"/>
      <c r="G324" s="485"/>
      <c r="H324" s="485"/>
      <c r="I324" s="485"/>
      <c r="J324" s="485"/>
      <c r="K324" s="485"/>
      <c r="L324" s="485"/>
      <c r="M324" s="485"/>
      <c r="N324" s="485"/>
      <c r="O324" s="485"/>
      <c r="P324" s="485"/>
      <c r="Q324" s="485"/>
    </row>
    <row r="325" spans="1:17" x14ac:dyDescent="0.15">
      <c r="A325" s="485"/>
      <c r="B325" s="485"/>
      <c r="C325" s="485"/>
      <c r="D325" s="485"/>
      <c r="E325" s="485"/>
      <c r="F325" s="485"/>
      <c r="G325" s="485"/>
      <c r="H325" s="485"/>
      <c r="I325" s="485"/>
      <c r="J325" s="485"/>
      <c r="K325" s="485"/>
      <c r="L325" s="485"/>
      <c r="M325" s="485"/>
      <c r="N325" s="485"/>
      <c r="O325" s="485"/>
      <c r="P325" s="485"/>
      <c r="Q325" s="485"/>
    </row>
    <row r="326" spans="1:17" x14ac:dyDescent="0.15">
      <c r="A326" s="485"/>
      <c r="B326" s="485"/>
      <c r="C326" s="485"/>
      <c r="D326" s="485"/>
      <c r="E326" s="485"/>
      <c r="F326" s="485"/>
      <c r="G326" s="485"/>
      <c r="H326" s="485"/>
      <c r="I326" s="485"/>
      <c r="J326" s="485"/>
      <c r="K326" s="485"/>
      <c r="L326" s="485"/>
      <c r="M326" s="485"/>
      <c r="N326" s="485"/>
      <c r="O326" s="485"/>
      <c r="P326" s="485"/>
      <c r="Q326" s="485"/>
    </row>
    <row r="327" spans="1:17" x14ac:dyDescent="0.15">
      <c r="A327" s="485"/>
      <c r="B327" s="485"/>
      <c r="C327" s="485"/>
      <c r="D327" s="485"/>
      <c r="E327" s="485"/>
      <c r="F327" s="485"/>
      <c r="G327" s="485"/>
      <c r="H327" s="485"/>
      <c r="I327" s="485"/>
      <c r="J327" s="485"/>
      <c r="K327" s="485"/>
      <c r="L327" s="485"/>
      <c r="M327" s="485"/>
      <c r="N327" s="485"/>
      <c r="O327" s="485"/>
      <c r="P327" s="485"/>
      <c r="Q327" s="485"/>
    </row>
    <row r="328" spans="1:17" x14ac:dyDescent="0.15">
      <c r="A328" s="485"/>
      <c r="B328" s="485"/>
      <c r="C328" s="485"/>
      <c r="D328" s="485"/>
      <c r="E328" s="485"/>
      <c r="F328" s="485"/>
      <c r="G328" s="485"/>
      <c r="H328" s="485"/>
      <c r="I328" s="485"/>
      <c r="J328" s="485"/>
      <c r="K328" s="485"/>
      <c r="L328" s="485"/>
      <c r="M328" s="485"/>
      <c r="N328" s="485"/>
      <c r="O328" s="485"/>
      <c r="P328" s="485"/>
      <c r="Q328" s="485"/>
    </row>
    <row r="329" spans="1:17" x14ac:dyDescent="0.15">
      <c r="A329" s="485"/>
      <c r="B329" s="485"/>
      <c r="C329" s="485"/>
      <c r="D329" s="485"/>
      <c r="E329" s="485"/>
      <c r="F329" s="485"/>
      <c r="G329" s="485"/>
      <c r="H329" s="485"/>
      <c r="I329" s="485"/>
      <c r="J329" s="485"/>
      <c r="K329" s="485"/>
      <c r="L329" s="485"/>
      <c r="M329" s="485"/>
      <c r="N329" s="485"/>
      <c r="O329" s="485"/>
      <c r="P329" s="485"/>
      <c r="Q329" s="485"/>
    </row>
    <row r="330" spans="1:17" x14ac:dyDescent="0.15">
      <c r="A330" s="485"/>
      <c r="B330" s="485"/>
      <c r="C330" s="485"/>
      <c r="D330" s="485"/>
      <c r="E330" s="485"/>
      <c r="F330" s="485"/>
      <c r="G330" s="485"/>
      <c r="H330" s="485"/>
      <c r="I330" s="485"/>
      <c r="J330" s="485"/>
      <c r="K330" s="485"/>
      <c r="L330" s="485"/>
      <c r="M330" s="485"/>
      <c r="N330" s="485"/>
      <c r="O330" s="485"/>
      <c r="P330" s="485"/>
      <c r="Q330" s="485"/>
    </row>
    <row r="331" spans="1:17" x14ac:dyDescent="0.15">
      <c r="A331" s="485"/>
      <c r="B331" s="485"/>
      <c r="C331" s="485"/>
      <c r="D331" s="485"/>
      <c r="E331" s="485"/>
      <c r="F331" s="485"/>
      <c r="G331" s="485"/>
      <c r="H331" s="485"/>
      <c r="I331" s="485"/>
      <c r="J331" s="485"/>
      <c r="K331" s="485"/>
      <c r="L331" s="485"/>
      <c r="M331" s="485"/>
      <c r="N331" s="485"/>
      <c r="O331" s="485"/>
      <c r="P331" s="485"/>
      <c r="Q331" s="485"/>
    </row>
    <row r="332" spans="1:17" x14ac:dyDescent="0.15">
      <c r="A332" s="485"/>
      <c r="B332" s="485"/>
      <c r="C332" s="485"/>
      <c r="D332" s="485"/>
      <c r="E332" s="485"/>
      <c r="F332" s="485"/>
      <c r="G332" s="485"/>
      <c r="H332" s="485"/>
      <c r="I332" s="485"/>
      <c r="J332" s="485"/>
      <c r="K332" s="485"/>
      <c r="L332" s="485"/>
      <c r="M332" s="485"/>
      <c r="N332" s="485"/>
      <c r="O332" s="485"/>
      <c r="P332" s="485"/>
      <c r="Q332" s="485"/>
    </row>
    <row r="333" spans="1:17" x14ac:dyDescent="0.15">
      <c r="A333" s="485"/>
      <c r="B333" s="485"/>
      <c r="C333" s="485"/>
      <c r="D333" s="485"/>
      <c r="E333" s="485"/>
      <c r="F333" s="485"/>
      <c r="G333" s="485"/>
      <c r="H333" s="485"/>
      <c r="I333" s="485"/>
      <c r="J333" s="485"/>
      <c r="K333" s="485"/>
      <c r="L333" s="485"/>
      <c r="M333" s="485"/>
      <c r="N333" s="485"/>
      <c r="O333" s="485"/>
      <c r="P333" s="485"/>
      <c r="Q333" s="485"/>
    </row>
    <row r="334" spans="1:17" x14ac:dyDescent="0.15">
      <c r="A334" s="485"/>
      <c r="B334" s="485"/>
      <c r="C334" s="485"/>
      <c r="D334" s="485"/>
      <c r="E334" s="485"/>
      <c r="F334" s="485"/>
      <c r="G334" s="485"/>
      <c r="H334" s="485"/>
      <c r="I334" s="485"/>
      <c r="J334" s="485"/>
      <c r="K334" s="485"/>
      <c r="L334" s="485"/>
      <c r="M334" s="485"/>
      <c r="N334" s="485"/>
      <c r="O334" s="485"/>
      <c r="P334" s="485"/>
      <c r="Q334" s="485"/>
    </row>
    <row r="335" spans="1:17" x14ac:dyDescent="0.15">
      <c r="A335" s="485"/>
      <c r="B335" s="485"/>
      <c r="C335" s="485"/>
      <c r="D335" s="485"/>
      <c r="E335" s="485"/>
      <c r="F335" s="485"/>
      <c r="G335" s="485"/>
      <c r="H335" s="485"/>
      <c r="I335" s="485"/>
      <c r="J335" s="485"/>
      <c r="K335" s="485"/>
      <c r="L335" s="485"/>
      <c r="M335" s="485"/>
      <c r="N335" s="485"/>
      <c r="O335" s="485"/>
      <c r="P335" s="485"/>
      <c r="Q335" s="485"/>
    </row>
    <row r="336" spans="1:17" x14ac:dyDescent="0.15">
      <c r="A336" s="485"/>
      <c r="B336" s="485"/>
      <c r="C336" s="485"/>
      <c r="D336" s="485"/>
      <c r="E336" s="485"/>
      <c r="F336" s="485"/>
      <c r="G336" s="485"/>
      <c r="H336" s="485"/>
      <c r="I336" s="485"/>
      <c r="J336" s="485"/>
      <c r="K336" s="485"/>
      <c r="L336" s="485"/>
      <c r="M336" s="485"/>
      <c r="N336" s="485"/>
      <c r="O336" s="485"/>
      <c r="P336" s="485"/>
      <c r="Q336" s="485"/>
    </row>
    <row r="337" spans="1:17" x14ac:dyDescent="0.15">
      <c r="A337" s="485"/>
      <c r="B337" s="485"/>
      <c r="C337" s="485"/>
      <c r="D337" s="485"/>
      <c r="E337" s="485"/>
      <c r="F337" s="485"/>
      <c r="G337" s="485"/>
      <c r="H337" s="485"/>
      <c r="I337" s="485"/>
      <c r="J337" s="485"/>
      <c r="K337" s="485"/>
      <c r="L337" s="485"/>
      <c r="M337" s="485"/>
      <c r="N337" s="485"/>
      <c r="O337" s="485"/>
      <c r="P337" s="485"/>
      <c r="Q337" s="485"/>
    </row>
    <row r="338" spans="1:17" x14ac:dyDescent="0.15">
      <c r="A338" s="485"/>
      <c r="B338" s="485"/>
      <c r="C338" s="485"/>
      <c r="D338" s="485"/>
      <c r="E338" s="485"/>
      <c r="F338" s="485"/>
      <c r="G338" s="485"/>
      <c r="H338" s="485"/>
      <c r="I338" s="485"/>
      <c r="J338" s="485"/>
      <c r="K338" s="485"/>
      <c r="L338" s="485"/>
      <c r="M338" s="485"/>
      <c r="N338" s="485"/>
      <c r="O338" s="485"/>
      <c r="P338" s="485"/>
      <c r="Q338" s="485"/>
    </row>
    <row r="339" spans="1:17" x14ac:dyDescent="0.15">
      <c r="A339" s="485"/>
      <c r="B339" s="485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  <c r="N339" s="485"/>
      <c r="O339" s="485"/>
      <c r="P339" s="485"/>
      <c r="Q339" s="485"/>
    </row>
    <row r="340" spans="1:17" x14ac:dyDescent="0.15">
      <c r="A340" s="485"/>
      <c r="B340" s="485"/>
      <c r="C340" s="485"/>
      <c r="D340" s="485"/>
      <c r="E340" s="485"/>
      <c r="F340" s="485"/>
      <c r="G340" s="485"/>
      <c r="H340" s="485"/>
      <c r="I340" s="485"/>
      <c r="J340" s="485"/>
      <c r="K340" s="485"/>
      <c r="L340" s="485"/>
      <c r="M340" s="485"/>
      <c r="N340" s="485"/>
      <c r="O340" s="485"/>
      <c r="P340" s="485"/>
      <c r="Q340" s="485"/>
    </row>
    <row r="341" spans="1:17" x14ac:dyDescent="0.15">
      <c r="A341" s="485"/>
      <c r="B341" s="485"/>
      <c r="C341" s="485"/>
      <c r="D341" s="485"/>
      <c r="E341" s="485"/>
      <c r="F341" s="485"/>
      <c r="G341" s="485"/>
      <c r="H341" s="485"/>
      <c r="I341" s="485"/>
      <c r="J341" s="485"/>
      <c r="K341" s="485"/>
      <c r="L341" s="485"/>
      <c r="M341" s="485"/>
      <c r="N341" s="485"/>
      <c r="O341" s="485"/>
      <c r="P341" s="485"/>
      <c r="Q341" s="485"/>
    </row>
    <row r="342" spans="1:17" x14ac:dyDescent="0.15">
      <c r="A342" s="485"/>
      <c r="B342" s="485"/>
      <c r="C342" s="485"/>
      <c r="D342" s="485"/>
      <c r="E342" s="485"/>
      <c r="F342" s="485"/>
      <c r="G342" s="485"/>
      <c r="H342" s="485"/>
      <c r="I342" s="485"/>
      <c r="J342" s="485"/>
      <c r="K342" s="485"/>
      <c r="L342" s="485"/>
      <c r="M342" s="485"/>
      <c r="N342" s="485"/>
      <c r="O342" s="485"/>
      <c r="P342" s="485"/>
      <c r="Q342" s="485"/>
    </row>
    <row r="343" spans="1:17" x14ac:dyDescent="0.15">
      <c r="A343" s="485"/>
      <c r="B343" s="485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  <c r="N343" s="485"/>
      <c r="O343" s="485"/>
      <c r="P343" s="485"/>
      <c r="Q343" s="485"/>
    </row>
    <row r="344" spans="1:17" x14ac:dyDescent="0.15">
      <c r="A344" s="485"/>
      <c r="B344" s="485"/>
      <c r="C344" s="485"/>
      <c r="D344" s="485"/>
      <c r="E344" s="485"/>
      <c r="F344" s="485"/>
      <c r="G344" s="485"/>
      <c r="H344" s="485"/>
      <c r="I344" s="485"/>
      <c r="J344" s="485"/>
      <c r="K344" s="485"/>
      <c r="L344" s="485"/>
      <c r="M344" s="485"/>
      <c r="N344" s="485"/>
      <c r="O344" s="485"/>
      <c r="P344" s="485"/>
      <c r="Q344" s="485"/>
    </row>
    <row r="345" spans="1:17" x14ac:dyDescent="0.15">
      <c r="A345" s="485"/>
      <c r="B345" s="485"/>
      <c r="C345" s="485"/>
      <c r="D345" s="485"/>
      <c r="E345" s="485"/>
      <c r="F345" s="485"/>
      <c r="G345" s="485"/>
      <c r="H345" s="485"/>
      <c r="I345" s="485"/>
      <c r="J345" s="485"/>
      <c r="K345" s="485"/>
      <c r="L345" s="485"/>
      <c r="M345" s="485"/>
      <c r="N345" s="485"/>
      <c r="O345" s="485"/>
      <c r="P345" s="485"/>
      <c r="Q345" s="485"/>
    </row>
    <row r="346" spans="1:17" x14ac:dyDescent="0.15">
      <c r="A346" s="485"/>
      <c r="B346" s="485"/>
      <c r="C346" s="485"/>
      <c r="D346" s="485"/>
      <c r="E346" s="485"/>
      <c r="F346" s="485"/>
      <c r="G346" s="485"/>
      <c r="H346" s="485"/>
      <c r="I346" s="485"/>
      <c r="J346" s="485"/>
      <c r="K346" s="485"/>
      <c r="L346" s="485"/>
      <c r="M346" s="485"/>
      <c r="N346" s="485"/>
      <c r="O346" s="485"/>
      <c r="P346" s="485"/>
      <c r="Q346" s="485"/>
    </row>
    <row r="347" spans="1:17" x14ac:dyDescent="0.15">
      <c r="A347" s="485"/>
      <c r="B347" s="485"/>
      <c r="C347" s="485"/>
      <c r="D347" s="485"/>
      <c r="E347" s="485"/>
      <c r="F347" s="485"/>
      <c r="G347" s="485"/>
      <c r="H347" s="485"/>
      <c r="I347" s="485"/>
      <c r="J347" s="485"/>
      <c r="K347" s="485"/>
      <c r="L347" s="485"/>
      <c r="M347" s="485"/>
      <c r="N347" s="485"/>
      <c r="O347" s="485"/>
      <c r="P347" s="485"/>
      <c r="Q347" s="485"/>
    </row>
    <row r="348" spans="1:17" x14ac:dyDescent="0.15">
      <c r="A348" s="485"/>
      <c r="B348" s="485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  <c r="N348" s="485"/>
      <c r="O348" s="485"/>
      <c r="P348" s="485"/>
      <c r="Q348" s="485"/>
    </row>
    <row r="349" spans="1:17" x14ac:dyDescent="0.15">
      <c r="A349" s="485"/>
      <c r="B349" s="485"/>
      <c r="C349" s="485"/>
      <c r="D349" s="485"/>
      <c r="E349" s="485"/>
      <c r="F349" s="485"/>
      <c r="G349" s="485"/>
      <c r="H349" s="485"/>
      <c r="I349" s="485"/>
      <c r="J349" s="485"/>
      <c r="K349" s="485"/>
      <c r="L349" s="485"/>
      <c r="M349" s="485"/>
      <c r="N349" s="485"/>
      <c r="O349" s="485"/>
      <c r="P349" s="485"/>
      <c r="Q349" s="485"/>
    </row>
    <row r="350" spans="1:17" x14ac:dyDescent="0.15">
      <c r="A350" s="485"/>
      <c r="B350" s="485"/>
      <c r="C350" s="485"/>
      <c r="D350" s="485"/>
      <c r="E350" s="485"/>
      <c r="F350" s="485"/>
      <c r="G350" s="485"/>
      <c r="H350" s="485"/>
      <c r="I350" s="485"/>
      <c r="J350" s="485"/>
      <c r="K350" s="485"/>
      <c r="L350" s="485"/>
      <c r="M350" s="485"/>
      <c r="N350" s="485"/>
      <c r="O350" s="485"/>
      <c r="P350" s="485"/>
      <c r="Q350" s="485"/>
    </row>
    <row r="351" spans="1:17" x14ac:dyDescent="0.15">
      <c r="A351" s="485"/>
      <c r="B351" s="485"/>
      <c r="C351" s="485"/>
      <c r="D351" s="485"/>
      <c r="E351" s="485"/>
      <c r="F351" s="485"/>
      <c r="G351" s="485"/>
      <c r="H351" s="485"/>
      <c r="I351" s="485"/>
      <c r="J351" s="485"/>
      <c r="K351" s="485"/>
      <c r="L351" s="485"/>
      <c r="M351" s="485"/>
      <c r="N351" s="485"/>
      <c r="O351" s="485"/>
      <c r="P351" s="485"/>
      <c r="Q351" s="485"/>
    </row>
    <row r="352" spans="1:17" x14ac:dyDescent="0.15">
      <c r="A352" s="485"/>
      <c r="B352" s="485"/>
      <c r="C352" s="485"/>
      <c r="D352" s="485"/>
      <c r="E352" s="485"/>
      <c r="F352" s="485"/>
      <c r="G352" s="485"/>
      <c r="H352" s="485"/>
      <c r="I352" s="485"/>
      <c r="J352" s="485"/>
      <c r="K352" s="485"/>
      <c r="L352" s="485"/>
      <c r="M352" s="485"/>
      <c r="N352" s="485"/>
      <c r="O352" s="485"/>
      <c r="P352" s="485"/>
      <c r="Q352" s="485"/>
    </row>
    <row r="353" spans="1:17" x14ac:dyDescent="0.15">
      <c r="A353" s="485"/>
      <c r="B353" s="485"/>
      <c r="C353" s="485"/>
      <c r="D353" s="485"/>
      <c r="E353" s="485"/>
      <c r="F353" s="485"/>
      <c r="G353" s="485"/>
      <c r="H353" s="485"/>
      <c r="I353" s="485"/>
      <c r="J353" s="485"/>
      <c r="K353" s="485"/>
      <c r="L353" s="485"/>
      <c r="M353" s="485"/>
      <c r="N353" s="485"/>
      <c r="O353" s="485"/>
      <c r="P353" s="485"/>
      <c r="Q353" s="485"/>
    </row>
    <row r="354" spans="1:17" x14ac:dyDescent="0.15">
      <c r="A354" s="485"/>
      <c r="B354" s="485"/>
      <c r="C354" s="485"/>
      <c r="D354" s="485"/>
      <c r="E354" s="485"/>
      <c r="F354" s="485"/>
      <c r="G354" s="485"/>
      <c r="H354" s="485"/>
      <c r="I354" s="485"/>
      <c r="J354" s="485"/>
      <c r="K354" s="485"/>
      <c r="L354" s="485"/>
      <c r="M354" s="485"/>
      <c r="N354" s="485"/>
      <c r="O354" s="485"/>
      <c r="P354" s="485"/>
      <c r="Q354" s="485"/>
    </row>
    <row r="355" spans="1:17" x14ac:dyDescent="0.15">
      <c r="A355" s="485"/>
      <c r="B355" s="485"/>
      <c r="C355" s="485"/>
      <c r="D355" s="485"/>
      <c r="E355" s="485"/>
      <c r="F355" s="485"/>
      <c r="G355" s="485"/>
      <c r="H355" s="485"/>
      <c r="I355" s="485"/>
      <c r="J355" s="485"/>
      <c r="K355" s="485"/>
      <c r="L355" s="485"/>
      <c r="M355" s="485"/>
      <c r="N355" s="485"/>
      <c r="O355" s="485"/>
      <c r="P355" s="485"/>
      <c r="Q355" s="485"/>
    </row>
    <row r="356" spans="1:17" x14ac:dyDescent="0.15">
      <c r="A356" s="485"/>
      <c r="B356" s="485"/>
      <c r="C356" s="485"/>
      <c r="D356" s="485"/>
      <c r="E356" s="485"/>
      <c r="F356" s="485"/>
      <c r="G356" s="485"/>
      <c r="H356" s="485"/>
      <c r="I356" s="485"/>
      <c r="J356" s="485"/>
      <c r="K356" s="485"/>
      <c r="L356" s="485"/>
      <c r="M356" s="485"/>
      <c r="N356" s="485"/>
      <c r="O356" s="485"/>
      <c r="P356" s="485"/>
      <c r="Q356" s="485"/>
    </row>
    <row r="357" spans="1:17" x14ac:dyDescent="0.15">
      <c r="A357" s="485"/>
      <c r="B357" s="485"/>
      <c r="C357" s="485"/>
      <c r="D357" s="485"/>
      <c r="E357" s="485"/>
      <c r="F357" s="485"/>
      <c r="G357" s="485"/>
      <c r="H357" s="485"/>
      <c r="I357" s="485"/>
      <c r="J357" s="485"/>
      <c r="K357" s="485"/>
      <c r="L357" s="485"/>
      <c r="M357" s="485"/>
      <c r="N357" s="485"/>
      <c r="O357" s="485"/>
      <c r="P357" s="485"/>
      <c r="Q357" s="485"/>
    </row>
    <row r="358" spans="1:17" x14ac:dyDescent="0.15">
      <c r="A358" s="485"/>
      <c r="B358" s="485"/>
      <c r="C358" s="485"/>
      <c r="D358" s="485"/>
      <c r="E358" s="485"/>
      <c r="F358" s="485"/>
      <c r="G358" s="485"/>
      <c r="H358" s="485"/>
      <c r="I358" s="485"/>
      <c r="J358" s="485"/>
      <c r="K358" s="485"/>
      <c r="L358" s="485"/>
      <c r="M358" s="485"/>
      <c r="N358" s="485"/>
      <c r="O358" s="485"/>
      <c r="P358" s="485"/>
      <c r="Q358" s="485"/>
    </row>
    <row r="359" spans="1:17" x14ac:dyDescent="0.15">
      <c r="A359" s="485"/>
      <c r="B359" s="485"/>
      <c r="C359" s="485"/>
      <c r="D359" s="485"/>
      <c r="E359" s="485"/>
      <c r="F359" s="485"/>
      <c r="G359" s="485"/>
      <c r="H359" s="485"/>
      <c r="I359" s="485"/>
      <c r="J359" s="485"/>
      <c r="K359" s="485"/>
      <c r="L359" s="485"/>
      <c r="M359" s="485"/>
      <c r="N359" s="485"/>
      <c r="O359" s="485"/>
      <c r="P359" s="485"/>
      <c r="Q359" s="485"/>
    </row>
    <row r="360" spans="1:17" x14ac:dyDescent="0.15">
      <c r="A360" s="485"/>
      <c r="B360" s="485"/>
      <c r="C360" s="485"/>
      <c r="D360" s="485"/>
      <c r="E360" s="485"/>
      <c r="F360" s="485"/>
      <c r="G360" s="485"/>
      <c r="H360" s="485"/>
      <c r="I360" s="485"/>
      <c r="J360" s="485"/>
      <c r="K360" s="485"/>
      <c r="L360" s="485"/>
      <c r="M360" s="485"/>
      <c r="N360" s="485"/>
      <c r="O360" s="485"/>
      <c r="P360" s="485"/>
      <c r="Q360" s="485"/>
    </row>
    <row r="361" spans="1:17" x14ac:dyDescent="0.15">
      <c r="A361" s="485"/>
      <c r="B361" s="485"/>
      <c r="C361" s="485"/>
      <c r="D361" s="485"/>
      <c r="E361" s="485"/>
      <c r="F361" s="485"/>
      <c r="G361" s="485"/>
      <c r="H361" s="485"/>
      <c r="I361" s="485"/>
      <c r="J361" s="485"/>
      <c r="K361" s="485"/>
      <c r="L361" s="485"/>
      <c r="M361" s="485"/>
      <c r="N361" s="485"/>
      <c r="O361" s="485"/>
      <c r="P361" s="485"/>
      <c r="Q361" s="485"/>
    </row>
    <row r="362" spans="1:17" x14ac:dyDescent="0.15">
      <c r="A362" s="485"/>
      <c r="B362" s="485"/>
      <c r="C362" s="485"/>
      <c r="D362" s="485"/>
      <c r="E362" s="485"/>
      <c r="F362" s="485"/>
      <c r="G362" s="485"/>
      <c r="H362" s="485"/>
      <c r="I362" s="485"/>
      <c r="J362" s="485"/>
      <c r="K362" s="485"/>
      <c r="L362" s="485"/>
      <c r="M362" s="485"/>
      <c r="N362" s="485"/>
      <c r="O362" s="485"/>
      <c r="P362" s="485"/>
      <c r="Q362" s="485"/>
    </row>
    <row r="363" spans="1:17" x14ac:dyDescent="0.15">
      <c r="A363" s="485"/>
      <c r="B363" s="485"/>
      <c r="C363" s="485"/>
      <c r="D363" s="485"/>
      <c r="E363" s="485"/>
      <c r="F363" s="485"/>
      <c r="G363" s="485"/>
      <c r="H363" s="485"/>
      <c r="I363" s="485"/>
      <c r="J363" s="485"/>
      <c r="K363" s="485"/>
      <c r="L363" s="485"/>
      <c r="M363" s="485"/>
      <c r="N363" s="485"/>
      <c r="O363" s="485"/>
      <c r="P363" s="485"/>
      <c r="Q363" s="485"/>
    </row>
    <row r="364" spans="1:17" x14ac:dyDescent="0.15">
      <c r="A364" s="485"/>
      <c r="B364" s="485"/>
      <c r="C364" s="485"/>
      <c r="D364" s="485"/>
      <c r="E364" s="485"/>
      <c r="F364" s="485"/>
      <c r="G364" s="485"/>
      <c r="H364" s="485"/>
      <c r="I364" s="485"/>
      <c r="J364" s="485"/>
      <c r="K364" s="485"/>
      <c r="L364" s="485"/>
      <c r="M364" s="485"/>
      <c r="N364" s="485"/>
      <c r="O364" s="485"/>
      <c r="P364" s="485"/>
      <c r="Q364" s="485"/>
    </row>
    <row r="365" spans="1:17" x14ac:dyDescent="0.15">
      <c r="A365" s="485"/>
      <c r="B365" s="485"/>
      <c r="C365" s="485"/>
      <c r="D365" s="485"/>
      <c r="E365" s="485"/>
      <c r="F365" s="485"/>
      <c r="G365" s="485"/>
      <c r="H365" s="485"/>
      <c r="I365" s="485"/>
      <c r="J365" s="485"/>
      <c r="K365" s="485"/>
      <c r="L365" s="485"/>
      <c r="M365" s="485"/>
      <c r="N365" s="485"/>
      <c r="O365" s="485"/>
      <c r="P365" s="485"/>
      <c r="Q365" s="485"/>
    </row>
    <row r="366" spans="1:17" x14ac:dyDescent="0.15">
      <c r="A366" s="485"/>
      <c r="B366" s="485"/>
      <c r="C366" s="485"/>
      <c r="D366" s="485"/>
      <c r="E366" s="485"/>
      <c r="F366" s="485"/>
      <c r="G366" s="485"/>
      <c r="H366" s="485"/>
      <c r="I366" s="485"/>
      <c r="J366" s="485"/>
      <c r="K366" s="485"/>
      <c r="L366" s="485"/>
      <c r="M366" s="485"/>
      <c r="N366" s="485"/>
      <c r="O366" s="485"/>
      <c r="P366" s="485"/>
      <c r="Q366" s="485"/>
    </row>
    <row r="367" spans="1:17" x14ac:dyDescent="0.15">
      <c r="A367" s="485"/>
      <c r="B367" s="485"/>
      <c r="C367" s="485"/>
      <c r="D367" s="485"/>
      <c r="E367" s="485"/>
      <c r="F367" s="485"/>
      <c r="G367" s="485"/>
      <c r="H367" s="485"/>
      <c r="I367" s="485"/>
      <c r="J367" s="485"/>
      <c r="K367" s="485"/>
      <c r="L367" s="485"/>
      <c r="M367" s="485"/>
      <c r="N367" s="485"/>
      <c r="O367" s="485"/>
      <c r="P367" s="485"/>
      <c r="Q367" s="485"/>
    </row>
    <row r="368" spans="1:17" x14ac:dyDescent="0.15">
      <c r="A368" s="485"/>
      <c r="B368" s="485"/>
      <c r="C368" s="485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</row>
    <row r="369" spans="1:17" x14ac:dyDescent="0.15">
      <c r="A369" s="485"/>
      <c r="B369" s="485"/>
      <c r="C369" s="485"/>
      <c r="D369" s="485"/>
      <c r="E369" s="485"/>
      <c r="F369" s="485"/>
      <c r="G369" s="485"/>
      <c r="H369" s="485"/>
      <c r="I369" s="485"/>
      <c r="J369" s="485"/>
      <c r="K369" s="485"/>
      <c r="L369" s="485"/>
      <c r="M369" s="485"/>
      <c r="N369" s="485"/>
      <c r="O369" s="485"/>
      <c r="P369" s="485"/>
      <c r="Q369" s="485"/>
    </row>
    <row r="370" spans="1:17" x14ac:dyDescent="0.15">
      <c r="A370" s="485"/>
      <c r="B370" s="485"/>
      <c r="C370" s="485"/>
      <c r="D370" s="485"/>
      <c r="E370" s="485"/>
      <c r="F370" s="485"/>
      <c r="G370" s="485"/>
      <c r="H370" s="485"/>
      <c r="I370" s="485"/>
      <c r="J370" s="485"/>
      <c r="K370" s="485"/>
      <c r="L370" s="485"/>
      <c r="M370" s="485"/>
      <c r="N370" s="485"/>
      <c r="O370" s="485"/>
      <c r="P370" s="485"/>
      <c r="Q370" s="485"/>
    </row>
    <row r="371" spans="1:17" x14ac:dyDescent="0.15">
      <c r="A371" s="485"/>
      <c r="B371" s="485"/>
      <c r="C371" s="485"/>
      <c r="D371" s="485"/>
      <c r="E371" s="485"/>
      <c r="F371" s="485"/>
      <c r="G371" s="485"/>
      <c r="H371" s="485"/>
      <c r="I371" s="485"/>
      <c r="J371" s="485"/>
      <c r="K371" s="485"/>
      <c r="L371" s="485"/>
      <c r="M371" s="485"/>
      <c r="N371" s="485"/>
      <c r="O371" s="485"/>
      <c r="P371" s="485"/>
      <c r="Q371" s="485"/>
    </row>
    <row r="372" spans="1:17" x14ac:dyDescent="0.15">
      <c r="A372" s="485"/>
      <c r="B372" s="485"/>
      <c r="C372" s="485"/>
      <c r="D372" s="485"/>
      <c r="E372" s="485"/>
      <c r="F372" s="485"/>
      <c r="G372" s="485"/>
      <c r="H372" s="485"/>
      <c r="I372" s="485"/>
      <c r="J372" s="485"/>
      <c r="K372" s="485"/>
      <c r="L372" s="485"/>
      <c r="M372" s="485"/>
      <c r="N372" s="485"/>
      <c r="O372" s="485"/>
      <c r="P372" s="485"/>
      <c r="Q372" s="485"/>
    </row>
    <row r="373" spans="1:17" x14ac:dyDescent="0.15">
      <c r="A373" s="485"/>
      <c r="B373" s="485"/>
      <c r="C373" s="485"/>
      <c r="D373" s="485"/>
      <c r="E373" s="485"/>
      <c r="F373" s="485"/>
      <c r="G373" s="485"/>
      <c r="H373" s="485"/>
      <c r="I373" s="485"/>
      <c r="J373" s="485"/>
      <c r="K373" s="485"/>
      <c r="L373" s="485"/>
      <c r="M373" s="485"/>
      <c r="N373" s="485"/>
      <c r="O373" s="485"/>
      <c r="P373" s="485"/>
      <c r="Q373" s="485"/>
    </row>
    <row r="374" spans="1:17" x14ac:dyDescent="0.15">
      <c r="A374" s="485"/>
      <c r="B374" s="485"/>
      <c r="C374" s="485"/>
      <c r="D374" s="485"/>
      <c r="E374" s="485"/>
      <c r="F374" s="485"/>
      <c r="G374" s="485"/>
      <c r="H374" s="485"/>
      <c r="I374" s="485"/>
      <c r="J374" s="485"/>
      <c r="K374" s="485"/>
      <c r="L374" s="485"/>
      <c r="M374" s="485"/>
      <c r="N374" s="485"/>
      <c r="O374" s="485"/>
      <c r="P374" s="485"/>
      <c r="Q374" s="485"/>
    </row>
    <row r="375" spans="1:17" x14ac:dyDescent="0.15">
      <c r="A375" s="485"/>
      <c r="B375" s="485"/>
      <c r="C375" s="485"/>
      <c r="D375" s="485"/>
      <c r="E375" s="485"/>
      <c r="F375" s="485"/>
      <c r="G375" s="485"/>
      <c r="H375" s="485"/>
      <c r="I375" s="485"/>
      <c r="J375" s="485"/>
      <c r="K375" s="485"/>
      <c r="L375" s="485"/>
      <c r="M375" s="485"/>
      <c r="N375" s="485"/>
      <c r="O375" s="485"/>
      <c r="P375" s="485"/>
      <c r="Q375" s="485"/>
    </row>
    <row r="376" spans="1:17" x14ac:dyDescent="0.15">
      <c r="A376" s="485"/>
      <c r="B376" s="485"/>
      <c r="C376" s="485"/>
      <c r="D376" s="485"/>
      <c r="E376" s="485"/>
      <c r="F376" s="485"/>
      <c r="G376" s="485"/>
      <c r="H376" s="485"/>
      <c r="I376" s="485"/>
      <c r="J376" s="485"/>
      <c r="K376" s="485"/>
      <c r="L376" s="485"/>
      <c r="M376" s="485"/>
      <c r="N376" s="485"/>
      <c r="O376" s="485"/>
      <c r="P376" s="485"/>
      <c r="Q376" s="485"/>
    </row>
    <row r="377" spans="1:17" x14ac:dyDescent="0.15">
      <c r="A377" s="485"/>
      <c r="B377" s="485"/>
      <c r="C377" s="485"/>
      <c r="D377" s="485"/>
      <c r="E377" s="485"/>
      <c r="F377" s="485"/>
      <c r="G377" s="485"/>
      <c r="H377" s="485"/>
      <c r="I377" s="485"/>
      <c r="J377" s="485"/>
      <c r="K377" s="485"/>
      <c r="L377" s="485"/>
      <c r="M377" s="485"/>
      <c r="N377" s="485"/>
      <c r="O377" s="485"/>
      <c r="P377" s="485"/>
      <c r="Q377" s="485"/>
    </row>
    <row r="378" spans="1:17" x14ac:dyDescent="0.15">
      <c r="A378" s="485"/>
      <c r="B378" s="485"/>
      <c r="C378" s="485"/>
      <c r="D378" s="485"/>
      <c r="E378" s="485"/>
      <c r="F378" s="485"/>
      <c r="G378" s="485"/>
      <c r="H378" s="485"/>
      <c r="I378" s="485"/>
      <c r="J378" s="485"/>
      <c r="K378" s="485"/>
      <c r="L378" s="485"/>
      <c r="M378" s="485"/>
      <c r="N378" s="485"/>
      <c r="O378" s="485"/>
      <c r="P378" s="485"/>
      <c r="Q378" s="485"/>
    </row>
    <row r="379" spans="1:17" x14ac:dyDescent="0.15">
      <c r="A379" s="485"/>
      <c r="B379" s="485"/>
      <c r="C379" s="485"/>
      <c r="D379" s="485"/>
      <c r="E379" s="485"/>
      <c r="F379" s="485"/>
      <c r="G379" s="485"/>
      <c r="H379" s="485"/>
      <c r="I379" s="485"/>
      <c r="J379" s="485"/>
      <c r="K379" s="485"/>
      <c r="L379" s="485"/>
      <c r="M379" s="485"/>
      <c r="N379" s="485"/>
      <c r="O379" s="485"/>
      <c r="P379" s="485"/>
      <c r="Q379" s="485"/>
    </row>
    <row r="380" spans="1:17" x14ac:dyDescent="0.15">
      <c r="A380" s="485"/>
      <c r="B380" s="485"/>
      <c r="C380" s="485"/>
      <c r="D380" s="485"/>
      <c r="E380" s="485"/>
      <c r="F380" s="485"/>
      <c r="G380" s="485"/>
      <c r="H380" s="485"/>
      <c r="I380" s="485"/>
      <c r="J380" s="485"/>
      <c r="K380" s="485"/>
      <c r="L380" s="485"/>
      <c r="M380" s="485"/>
      <c r="N380" s="485"/>
      <c r="O380" s="485"/>
      <c r="P380" s="485"/>
      <c r="Q380" s="485"/>
    </row>
    <row r="381" spans="1:17" x14ac:dyDescent="0.15">
      <c r="A381" s="485"/>
      <c r="B381" s="485"/>
      <c r="C381" s="485"/>
      <c r="D381" s="485"/>
      <c r="E381" s="485"/>
      <c r="F381" s="485"/>
      <c r="G381" s="485"/>
      <c r="H381" s="485"/>
      <c r="I381" s="485"/>
      <c r="J381" s="485"/>
      <c r="K381" s="485"/>
      <c r="L381" s="485"/>
      <c r="M381" s="485"/>
      <c r="N381" s="485"/>
      <c r="O381" s="485"/>
      <c r="P381" s="485"/>
      <c r="Q381" s="485"/>
    </row>
    <row r="382" spans="1:17" x14ac:dyDescent="0.15">
      <c r="A382" s="485"/>
      <c r="B382" s="485"/>
      <c r="C382" s="485"/>
      <c r="D382" s="485"/>
      <c r="E382" s="485"/>
      <c r="F382" s="485"/>
      <c r="G382" s="485"/>
      <c r="H382" s="485"/>
      <c r="I382" s="485"/>
      <c r="J382" s="485"/>
      <c r="K382" s="485"/>
      <c r="L382" s="485"/>
      <c r="M382" s="485"/>
      <c r="N382" s="485"/>
      <c r="O382" s="485"/>
      <c r="P382" s="485"/>
      <c r="Q382" s="485"/>
    </row>
    <row r="383" spans="1:17" x14ac:dyDescent="0.15">
      <c r="A383" s="485"/>
      <c r="B383" s="485"/>
      <c r="C383" s="485"/>
      <c r="D383" s="485"/>
      <c r="E383" s="485"/>
      <c r="F383" s="485"/>
      <c r="G383" s="485"/>
      <c r="H383" s="485"/>
      <c r="I383" s="485"/>
      <c r="J383" s="485"/>
      <c r="K383" s="485"/>
      <c r="L383" s="485"/>
      <c r="M383" s="485"/>
      <c r="N383" s="485"/>
      <c r="O383" s="485"/>
      <c r="P383" s="485"/>
      <c r="Q383" s="485"/>
    </row>
    <row r="384" spans="1:17" x14ac:dyDescent="0.15">
      <c r="A384" s="485"/>
      <c r="B384" s="485"/>
      <c r="C384" s="485"/>
      <c r="D384" s="485"/>
      <c r="E384" s="485"/>
      <c r="F384" s="485"/>
      <c r="G384" s="485"/>
      <c r="H384" s="485"/>
      <c r="I384" s="485"/>
      <c r="J384" s="485"/>
      <c r="K384" s="485"/>
      <c r="L384" s="485"/>
      <c r="M384" s="485"/>
      <c r="N384" s="485"/>
      <c r="O384" s="485"/>
      <c r="P384" s="485"/>
      <c r="Q384" s="485"/>
    </row>
    <row r="385" spans="1:17" x14ac:dyDescent="0.15">
      <c r="A385" s="485"/>
      <c r="B385" s="485"/>
      <c r="C385" s="485"/>
      <c r="D385" s="485"/>
      <c r="E385" s="485"/>
      <c r="F385" s="485"/>
      <c r="G385" s="485"/>
      <c r="H385" s="485"/>
      <c r="I385" s="485"/>
      <c r="J385" s="485"/>
      <c r="K385" s="485"/>
      <c r="L385" s="485"/>
      <c r="M385" s="485"/>
      <c r="N385" s="485"/>
      <c r="O385" s="485"/>
      <c r="P385" s="485"/>
      <c r="Q385" s="485"/>
    </row>
    <row r="386" spans="1:17" x14ac:dyDescent="0.15">
      <c r="A386" s="485"/>
      <c r="B386" s="485"/>
      <c r="C386" s="485"/>
      <c r="D386" s="485"/>
      <c r="E386" s="485"/>
      <c r="F386" s="485"/>
      <c r="G386" s="485"/>
      <c r="H386" s="485"/>
      <c r="I386" s="485"/>
      <c r="J386" s="485"/>
      <c r="K386" s="485"/>
      <c r="L386" s="485"/>
      <c r="M386" s="485"/>
      <c r="N386" s="485"/>
      <c r="O386" s="485"/>
      <c r="P386" s="485"/>
      <c r="Q386" s="485"/>
    </row>
    <row r="387" spans="1:17" x14ac:dyDescent="0.15">
      <c r="A387" s="485"/>
      <c r="B387" s="485"/>
      <c r="C387" s="485"/>
      <c r="D387" s="485"/>
      <c r="E387" s="485"/>
      <c r="F387" s="485"/>
      <c r="G387" s="485"/>
      <c r="H387" s="485"/>
      <c r="I387" s="485"/>
      <c r="J387" s="485"/>
      <c r="K387" s="485"/>
      <c r="L387" s="485"/>
      <c r="M387" s="485"/>
      <c r="N387" s="485"/>
      <c r="O387" s="485"/>
      <c r="P387" s="485"/>
      <c r="Q387" s="485"/>
    </row>
    <row r="388" spans="1:17" x14ac:dyDescent="0.15">
      <c r="A388" s="485"/>
      <c r="B388" s="485"/>
      <c r="C388" s="485"/>
      <c r="D388" s="485"/>
      <c r="E388" s="485"/>
      <c r="F388" s="485"/>
      <c r="G388" s="485"/>
      <c r="H388" s="485"/>
      <c r="I388" s="485"/>
      <c r="J388" s="485"/>
      <c r="K388" s="485"/>
      <c r="L388" s="485"/>
      <c r="M388" s="485"/>
      <c r="N388" s="485"/>
      <c r="O388" s="485"/>
      <c r="P388" s="485"/>
      <c r="Q388" s="485"/>
    </row>
    <row r="389" spans="1:17" x14ac:dyDescent="0.15">
      <c r="A389" s="485"/>
      <c r="B389" s="485"/>
      <c r="C389" s="485"/>
      <c r="D389" s="485"/>
      <c r="E389" s="485"/>
      <c r="F389" s="485"/>
      <c r="G389" s="485"/>
      <c r="H389" s="485"/>
      <c r="I389" s="485"/>
      <c r="J389" s="485"/>
      <c r="K389" s="485"/>
      <c r="L389" s="485"/>
      <c r="M389" s="485"/>
      <c r="N389" s="485"/>
      <c r="O389" s="485"/>
      <c r="P389" s="485"/>
      <c r="Q389" s="485"/>
    </row>
    <row r="390" spans="1:17" x14ac:dyDescent="0.15">
      <c r="A390" s="485"/>
      <c r="B390" s="485"/>
      <c r="C390" s="485"/>
      <c r="D390" s="485"/>
      <c r="E390" s="485"/>
      <c r="F390" s="485"/>
      <c r="G390" s="485"/>
      <c r="H390" s="485"/>
      <c r="I390" s="485"/>
      <c r="J390" s="485"/>
      <c r="K390" s="485"/>
      <c r="L390" s="485"/>
      <c r="M390" s="485"/>
      <c r="N390" s="485"/>
      <c r="O390" s="485"/>
      <c r="P390" s="485"/>
      <c r="Q390" s="485"/>
    </row>
    <row r="391" spans="1:17" x14ac:dyDescent="0.15">
      <c r="A391" s="485"/>
      <c r="B391" s="485"/>
      <c r="C391" s="485"/>
      <c r="D391" s="485"/>
      <c r="E391" s="485"/>
      <c r="F391" s="485"/>
      <c r="G391" s="485"/>
      <c r="H391" s="485"/>
      <c r="I391" s="485"/>
      <c r="J391" s="485"/>
      <c r="K391" s="485"/>
      <c r="L391" s="485"/>
      <c r="M391" s="485"/>
      <c r="N391" s="485"/>
      <c r="O391" s="485"/>
      <c r="P391" s="485"/>
      <c r="Q391" s="485"/>
    </row>
    <row r="392" spans="1:17" x14ac:dyDescent="0.15">
      <c r="A392" s="485"/>
      <c r="B392" s="485"/>
      <c r="C392" s="485"/>
      <c r="D392" s="485"/>
      <c r="E392" s="485"/>
      <c r="F392" s="485"/>
      <c r="G392" s="485"/>
      <c r="H392" s="485"/>
      <c r="I392" s="485"/>
      <c r="J392" s="485"/>
      <c r="K392" s="485"/>
      <c r="L392" s="485"/>
      <c r="M392" s="485"/>
      <c r="N392" s="485"/>
      <c r="O392" s="485"/>
      <c r="P392" s="485"/>
      <c r="Q392" s="485"/>
    </row>
    <row r="393" spans="1:17" x14ac:dyDescent="0.15">
      <c r="A393" s="485"/>
      <c r="B393" s="485"/>
      <c r="C393" s="485"/>
      <c r="D393" s="485"/>
      <c r="E393" s="485"/>
      <c r="F393" s="485"/>
      <c r="G393" s="485"/>
      <c r="H393" s="485"/>
      <c r="I393" s="485"/>
      <c r="J393" s="485"/>
      <c r="K393" s="485"/>
      <c r="L393" s="485"/>
      <c r="M393" s="485"/>
      <c r="N393" s="485"/>
      <c r="O393" s="485"/>
      <c r="P393" s="485"/>
      <c r="Q393" s="485"/>
    </row>
    <row r="394" spans="1:17" x14ac:dyDescent="0.15">
      <c r="A394" s="485"/>
      <c r="B394" s="485"/>
      <c r="C394" s="485"/>
      <c r="D394" s="485"/>
      <c r="E394" s="485"/>
      <c r="F394" s="485"/>
      <c r="G394" s="485"/>
      <c r="H394" s="485"/>
      <c r="I394" s="485"/>
      <c r="J394" s="485"/>
      <c r="K394" s="485"/>
      <c r="L394" s="485"/>
      <c r="M394" s="485"/>
      <c r="N394" s="485"/>
      <c r="O394" s="485"/>
      <c r="P394" s="485"/>
      <c r="Q394" s="485"/>
    </row>
    <row r="395" spans="1:17" x14ac:dyDescent="0.15">
      <c r="A395" s="485"/>
      <c r="B395" s="485"/>
      <c r="C395" s="485"/>
      <c r="D395" s="485"/>
      <c r="E395" s="485"/>
      <c r="F395" s="485"/>
      <c r="G395" s="485"/>
      <c r="H395" s="485"/>
      <c r="I395" s="485"/>
      <c r="J395" s="485"/>
      <c r="K395" s="485"/>
      <c r="L395" s="485"/>
      <c r="M395" s="485"/>
      <c r="N395" s="485"/>
      <c r="O395" s="485"/>
      <c r="P395" s="485"/>
      <c r="Q395" s="485"/>
    </row>
    <row r="396" spans="1:17" x14ac:dyDescent="0.15">
      <c r="A396" s="485"/>
      <c r="B396" s="485"/>
      <c r="C396" s="485"/>
      <c r="D396" s="485"/>
      <c r="E396" s="485"/>
      <c r="F396" s="485"/>
      <c r="G396" s="485"/>
      <c r="H396" s="485"/>
      <c r="I396" s="485"/>
      <c r="J396" s="485"/>
      <c r="K396" s="485"/>
      <c r="L396" s="485"/>
      <c r="M396" s="485"/>
      <c r="N396" s="485"/>
      <c r="O396" s="485"/>
      <c r="P396" s="485"/>
      <c r="Q396" s="485"/>
    </row>
    <row r="397" spans="1:17" x14ac:dyDescent="0.15">
      <c r="A397" s="485"/>
      <c r="B397" s="485"/>
      <c r="C397" s="485"/>
      <c r="D397" s="485"/>
      <c r="E397" s="485"/>
      <c r="F397" s="485"/>
      <c r="G397" s="485"/>
      <c r="H397" s="485"/>
      <c r="I397" s="485"/>
      <c r="J397" s="485"/>
      <c r="K397" s="485"/>
      <c r="L397" s="485"/>
      <c r="M397" s="485"/>
      <c r="N397" s="485"/>
      <c r="O397" s="485"/>
      <c r="P397" s="485"/>
      <c r="Q397" s="485"/>
    </row>
    <row r="398" spans="1:17" x14ac:dyDescent="0.15">
      <c r="A398" s="485"/>
      <c r="B398" s="485"/>
      <c r="C398" s="485"/>
      <c r="D398" s="485"/>
      <c r="E398" s="485"/>
      <c r="F398" s="485"/>
      <c r="G398" s="485"/>
      <c r="H398" s="485"/>
      <c r="I398" s="485"/>
      <c r="J398" s="485"/>
      <c r="K398" s="485"/>
      <c r="L398" s="485"/>
      <c r="M398" s="485"/>
      <c r="N398" s="485"/>
      <c r="O398" s="485"/>
      <c r="P398" s="485"/>
      <c r="Q398" s="485"/>
    </row>
    <row r="399" spans="1:17" x14ac:dyDescent="0.15">
      <c r="A399" s="485"/>
      <c r="B399" s="485"/>
      <c r="C399" s="485"/>
      <c r="D399" s="485"/>
      <c r="E399" s="485"/>
      <c r="F399" s="485"/>
      <c r="G399" s="485"/>
      <c r="H399" s="485"/>
      <c r="I399" s="485"/>
      <c r="J399" s="485"/>
      <c r="K399" s="485"/>
      <c r="L399" s="485"/>
      <c r="M399" s="485"/>
      <c r="N399" s="485"/>
      <c r="O399" s="485"/>
      <c r="P399" s="485"/>
      <c r="Q399" s="485"/>
    </row>
    <row r="400" spans="1:17" x14ac:dyDescent="0.15">
      <c r="A400" s="485"/>
      <c r="B400" s="485"/>
      <c r="C400" s="485"/>
      <c r="D400" s="485"/>
      <c r="E400" s="485"/>
      <c r="F400" s="485"/>
      <c r="G400" s="485"/>
      <c r="H400" s="485"/>
      <c r="I400" s="485"/>
      <c r="J400" s="485"/>
      <c r="K400" s="485"/>
      <c r="L400" s="485"/>
      <c r="M400" s="485"/>
      <c r="N400" s="485"/>
      <c r="O400" s="485"/>
      <c r="P400" s="485"/>
      <c r="Q400" s="485"/>
    </row>
    <row r="401" spans="1:17" x14ac:dyDescent="0.15">
      <c r="A401" s="485"/>
      <c r="B401" s="485"/>
      <c r="C401" s="485"/>
      <c r="D401" s="485"/>
      <c r="E401" s="485"/>
      <c r="F401" s="485"/>
      <c r="G401" s="485"/>
      <c r="H401" s="485"/>
      <c r="I401" s="485"/>
      <c r="J401" s="485"/>
      <c r="K401" s="485"/>
      <c r="L401" s="485"/>
      <c r="M401" s="485"/>
      <c r="N401" s="485"/>
      <c r="O401" s="485"/>
      <c r="P401" s="485"/>
      <c r="Q401" s="485"/>
    </row>
    <row r="402" spans="1:17" x14ac:dyDescent="0.15">
      <c r="A402" s="485"/>
      <c r="B402" s="485"/>
      <c r="C402" s="485"/>
      <c r="D402" s="485"/>
      <c r="E402" s="485"/>
      <c r="F402" s="485"/>
      <c r="G402" s="485"/>
      <c r="H402" s="485"/>
      <c r="I402" s="485"/>
      <c r="J402" s="485"/>
      <c r="K402" s="485"/>
      <c r="L402" s="485"/>
      <c r="M402" s="485"/>
      <c r="N402" s="485"/>
      <c r="O402" s="485"/>
      <c r="P402" s="485"/>
      <c r="Q402" s="485"/>
    </row>
    <row r="403" spans="1:17" x14ac:dyDescent="0.15">
      <c r="A403" s="485"/>
      <c r="B403" s="485"/>
      <c r="C403" s="485"/>
      <c r="D403" s="485"/>
      <c r="E403" s="485"/>
      <c r="F403" s="485"/>
      <c r="G403" s="485"/>
      <c r="H403" s="485"/>
      <c r="I403" s="485"/>
      <c r="J403" s="485"/>
      <c r="K403" s="485"/>
      <c r="L403" s="485"/>
      <c r="M403" s="485"/>
      <c r="N403" s="485"/>
      <c r="O403" s="485"/>
      <c r="P403" s="485"/>
      <c r="Q403" s="485"/>
    </row>
    <row r="404" spans="1:17" x14ac:dyDescent="0.15">
      <c r="A404" s="485"/>
      <c r="B404" s="485"/>
      <c r="C404" s="485"/>
      <c r="D404" s="485"/>
      <c r="E404" s="485"/>
      <c r="F404" s="485"/>
      <c r="G404" s="485"/>
      <c r="H404" s="485"/>
      <c r="I404" s="485"/>
      <c r="J404" s="485"/>
      <c r="K404" s="485"/>
      <c r="L404" s="485"/>
      <c r="M404" s="485"/>
      <c r="N404" s="485"/>
      <c r="O404" s="485"/>
      <c r="P404" s="485"/>
      <c r="Q404" s="485"/>
    </row>
    <row r="405" spans="1:17" x14ac:dyDescent="0.15">
      <c r="A405" s="485"/>
      <c r="B405" s="485"/>
      <c r="C405" s="485"/>
      <c r="D405" s="485"/>
      <c r="E405" s="485"/>
      <c r="F405" s="485"/>
      <c r="G405" s="485"/>
      <c r="H405" s="485"/>
      <c r="I405" s="485"/>
      <c r="J405" s="485"/>
      <c r="K405" s="485"/>
      <c r="L405" s="485"/>
      <c r="M405" s="485"/>
      <c r="N405" s="485"/>
      <c r="O405" s="485"/>
      <c r="P405" s="485"/>
      <c r="Q405" s="485"/>
    </row>
    <row r="406" spans="1:17" x14ac:dyDescent="0.15">
      <c r="A406" s="485"/>
      <c r="B406" s="485"/>
      <c r="C406" s="485"/>
      <c r="D406" s="485"/>
      <c r="E406" s="485"/>
      <c r="F406" s="485"/>
      <c r="G406" s="485"/>
      <c r="H406" s="485"/>
      <c r="I406" s="485"/>
      <c r="J406" s="485"/>
      <c r="K406" s="485"/>
      <c r="L406" s="485"/>
      <c r="M406" s="485"/>
      <c r="N406" s="485"/>
      <c r="O406" s="485"/>
      <c r="P406" s="485"/>
      <c r="Q406" s="485"/>
    </row>
    <row r="407" spans="1:17" x14ac:dyDescent="0.15">
      <c r="A407" s="485"/>
      <c r="B407" s="485"/>
      <c r="C407" s="485"/>
      <c r="D407" s="485"/>
      <c r="E407" s="485"/>
      <c r="F407" s="485"/>
      <c r="G407" s="485"/>
      <c r="H407" s="485"/>
      <c r="I407" s="485"/>
      <c r="J407" s="485"/>
      <c r="K407" s="485"/>
      <c r="L407" s="485"/>
      <c r="M407" s="485"/>
      <c r="N407" s="485"/>
      <c r="O407" s="485"/>
      <c r="P407" s="485"/>
      <c r="Q407" s="485"/>
    </row>
    <row r="408" spans="1:17" x14ac:dyDescent="0.15">
      <c r="A408" s="485"/>
      <c r="B408" s="485"/>
      <c r="C408" s="485"/>
      <c r="D408" s="485"/>
      <c r="E408" s="485"/>
      <c r="F408" s="485"/>
      <c r="G408" s="485"/>
      <c r="H408" s="485"/>
      <c r="I408" s="485"/>
      <c r="J408" s="485"/>
      <c r="K408" s="485"/>
      <c r="L408" s="485"/>
      <c r="M408" s="485"/>
      <c r="N408" s="485"/>
      <c r="O408" s="485"/>
      <c r="P408" s="485"/>
      <c r="Q408" s="485"/>
    </row>
    <row r="409" spans="1:17" x14ac:dyDescent="0.15">
      <c r="A409" s="485"/>
      <c r="B409" s="485"/>
      <c r="C409" s="485"/>
      <c r="D409" s="485"/>
      <c r="E409" s="485"/>
      <c r="F409" s="485"/>
      <c r="G409" s="485"/>
      <c r="H409" s="485"/>
      <c r="I409" s="485"/>
      <c r="J409" s="485"/>
      <c r="K409" s="485"/>
      <c r="L409" s="485"/>
      <c r="M409" s="485"/>
      <c r="N409" s="485"/>
      <c r="O409" s="485"/>
      <c r="P409" s="485"/>
      <c r="Q409" s="485"/>
    </row>
    <row r="410" spans="1:17" x14ac:dyDescent="0.15">
      <c r="A410" s="485"/>
      <c r="B410" s="485"/>
      <c r="C410" s="485"/>
      <c r="D410" s="485"/>
      <c r="E410" s="485"/>
      <c r="F410" s="485"/>
      <c r="G410" s="485"/>
      <c r="H410" s="485"/>
      <c r="I410" s="485"/>
      <c r="J410" s="485"/>
      <c r="K410" s="485"/>
      <c r="L410" s="485"/>
      <c r="M410" s="485"/>
      <c r="N410" s="485"/>
      <c r="O410" s="485"/>
      <c r="P410" s="485"/>
      <c r="Q410" s="485"/>
    </row>
    <row r="411" spans="1:17" x14ac:dyDescent="0.15">
      <c r="A411" s="485"/>
      <c r="B411" s="485"/>
      <c r="C411" s="485"/>
      <c r="D411" s="485"/>
      <c r="E411" s="485"/>
      <c r="F411" s="485"/>
      <c r="G411" s="485"/>
      <c r="H411" s="485"/>
      <c r="I411" s="485"/>
      <c r="J411" s="485"/>
      <c r="K411" s="485"/>
      <c r="L411" s="485"/>
      <c r="M411" s="485"/>
      <c r="N411" s="485"/>
      <c r="O411" s="485"/>
      <c r="P411" s="485"/>
      <c r="Q411" s="485"/>
    </row>
    <row r="412" spans="1:17" x14ac:dyDescent="0.15">
      <c r="A412" s="485"/>
      <c r="B412" s="485"/>
      <c r="C412" s="485"/>
      <c r="D412" s="485"/>
      <c r="E412" s="485"/>
      <c r="F412" s="485"/>
      <c r="G412" s="485"/>
      <c r="H412" s="485"/>
      <c r="I412" s="485"/>
      <c r="J412" s="485"/>
      <c r="K412" s="485"/>
      <c r="L412" s="485"/>
      <c r="M412" s="485"/>
      <c r="N412" s="485"/>
      <c r="O412" s="485"/>
      <c r="P412" s="485"/>
      <c r="Q412" s="485"/>
    </row>
    <row r="413" spans="1:17" x14ac:dyDescent="0.15">
      <c r="A413" s="485"/>
      <c r="B413" s="485"/>
      <c r="C413" s="485"/>
      <c r="D413" s="485"/>
      <c r="E413" s="485"/>
      <c r="F413" s="485"/>
      <c r="G413" s="485"/>
      <c r="H413" s="485"/>
      <c r="I413" s="485"/>
      <c r="J413" s="485"/>
      <c r="K413" s="485"/>
      <c r="L413" s="485"/>
      <c r="M413" s="485"/>
      <c r="N413" s="485"/>
      <c r="O413" s="485"/>
      <c r="P413" s="485"/>
      <c r="Q413" s="485"/>
    </row>
    <row r="414" spans="1:17" x14ac:dyDescent="0.15">
      <c r="A414" s="485"/>
      <c r="B414" s="485"/>
      <c r="C414" s="485"/>
      <c r="D414" s="485"/>
      <c r="E414" s="485"/>
      <c r="F414" s="485"/>
      <c r="G414" s="485"/>
      <c r="H414" s="485"/>
      <c r="I414" s="485"/>
      <c r="J414" s="485"/>
      <c r="K414" s="485"/>
      <c r="L414" s="485"/>
      <c r="M414" s="485"/>
      <c r="N414" s="485"/>
      <c r="O414" s="485"/>
      <c r="P414" s="485"/>
      <c r="Q414" s="485"/>
    </row>
    <row r="415" spans="1:17" x14ac:dyDescent="0.15">
      <c r="A415" s="485"/>
      <c r="B415" s="485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  <c r="N415" s="485"/>
      <c r="O415" s="485"/>
      <c r="P415" s="485"/>
      <c r="Q415" s="485"/>
    </row>
    <row r="416" spans="1:17" x14ac:dyDescent="0.15">
      <c r="A416" s="485"/>
      <c r="B416" s="485"/>
      <c r="C416" s="485"/>
      <c r="D416" s="485"/>
      <c r="E416" s="485"/>
      <c r="F416" s="485"/>
      <c r="G416" s="485"/>
      <c r="H416" s="485"/>
      <c r="I416" s="485"/>
      <c r="J416" s="485"/>
      <c r="K416" s="485"/>
      <c r="L416" s="485"/>
      <c r="M416" s="485"/>
      <c r="N416" s="485"/>
      <c r="O416" s="485"/>
      <c r="P416" s="485"/>
      <c r="Q416" s="485"/>
    </row>
    <row r="417" spans="1:17" x14ac:dyDescent="0.15">
      <c r="A417" s="485"/>
      <c r="B417" s="485"/>
      <c r="C417" s="485"/>
      <c r="D417" s="485"/>
      <c r="E417" s="485"/>
      <c r="F417" s="485"/>
      <c r="G417" s="485"/>
      <c r="H417" s="485"/>
      <c r="I417" s="485"/>
      <c r="J417" s="485"/>
      <c r="K417" s="485"/>
      <c r="L417" s="485"/>
      <c r="M417" s="485"/>
      <c r="N417" s="485"/>
      <c r="O417" s="485"/>
      <c r="P417" s="485"/>
      <c r="Q417" s="485"/>
    </row>
    <row r="418" spans="1:17" x14ac:dyDescent="0.15">
      <c r="A418" s="485"/>
      <c r="B418" s="485"/>
      <c r="C418" s="485"/>
      <c r="D418" s="485"/>
      <c r="E418" s="485"/>
      <c r="F418" s="485"/>
      <c r="G418" s="485"/>
      <c r="H418" s="485"/>
      <c r="I418" s="485"/>
      <c r="J418" s="485"/>
      <c r="K418" s="485"/>
      <c r="L418" s="485"/>
      <c r="M418" s="485"/>
      <c r="N418" s="485"/>
      <c r="O418" s="485"/>
      <c r="P418" s="485"/>
      <c r="Q418" s="485"/>
    </row>
    <row r="419" spans="1:17" x14ac:dyDescent="0.15">
      <c r="A419" s="485"/>
      <c r="B419" s="485"/>
      <c r="C419" s="485"/>
      <c r="D419" s="485"/>
      <c r="E419" s="485"/>
      <c r="F419" s="485"/>
      <c r="G419" s="485"/>
      <c r="H419" s="485"/>
      <c r="I419" s="485"/>
      <c r="J419" s="485"/>
      <c r="K419" s="485"/>
      <c r="L419" s="485"/>
      <c r="M419" s="485"/>
      <c r="N419" s="485"/>
      <c r="O419" s="485"/>
      <c r="P419" s="485"/>
      <c r="Q419" s="485"/>
    </row>
    <row r="420" spans="1:17" x14ac:dyDescent="0.15">
      <c r="A420" s="485"/>
      <c r="B420" s="485"/>
      <c r="C420" s="485"/>
      <c r="D420" s="485"/>
      <c r="E420" s="485"/>
      <c r="F420" s="485"/>
      <c r="G420" s="485"/>
      <c r="H420" s="485"/>
      <c r="I420" s="485"/>
      <c r="J420" s="485"/>
      <c r="K420" s="485"/>
      <c r="L420" s="485"/>
      <c r="M420" s="485"/>
      <c r="N420" s="485"/>
      <c r="O420" s="485"/>
      <c r="P420" s="485"/>
      <c r="Q420" s="485"/>
    </row>
    <row r="421" spans="1:17" x14ac:dyDescent="0.15">
      <c r="A421" s="485"/>
      <c r="B421" s="485"/>
      <c r="C421" s="485"/>
      <c r="D421" s="485"/>
      <c r="E421" s="485"/>
      <c r="F421" s="485"/>
      <c r="G421" s="485"/>
      <c r="H421" s="485"/>
      <c r="I421" s="485"/>
      <c r="J421" s="485"/>
      <c r="K421" s="485"/>
      <c r="L421" s="485"/>
      <c r="M421" s="485"/>
      <c r="N421" s="485"/>
      <c r="O421" s="485"/>
      <c r="P421" s="485"/>
      <c r="Q421" s="485"/>
    </row>
    <row r="422" spans="1:17" x14ac:dyDescent="0.15">
      <c r="A422" s="485"/>
      <c r="B422" s="485"/>
      <c r="C422" s="485"/>
      <c r="D422" s="485"/>
      <c r="E422" s="485"/>
      <c r="F422" s="485"/>
      <c r="G422" s="485"/>
      <c r="H422" s="485"/>
      <c r="I422" s="485"/>
      <c r="J422" s="485"/>
      <c r="K422" s="485"/>
      <c r="L422" s="485"/>
      <c r="M422" s="485"/>
      <c r="N422" s="485"/>
      <c r="O422" s="485"/>
      <c r="P422" s="485"/>
      <c r="Q422" s="485"/>
    </row>
    <row r="423" spans="1:17" x14ac:dyDescent="0.15">
      <c r="A423" s="485"/>
      <c r="B423" s="485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  <c r="N423" s="485"/>
      <c r="O423" s="485"/>
      <c r="P423" s="485"/>
      <c r="Q423" s="485"/>
    </row>
    <row r="424" spans="1:17" x14ac:dyDescent="0.15">
      <c r="A424" s="485"/>
      <c r="B424" s="485"/>
      <c r="C424" s="485"/>
      <c r="D424" s="485"/>
      <c r="E424" s="485"/>
      <c r="F424" s="485"/>
      <c r="G424" s="485"/>
      <c r="H424" s="485"/>
      <c r="I424" s="485"/>
      <c r="J424" s="485"/>
      <c r="K424" s="485"/>
      <c r="L424" s="485"/>
      <c r="M424" s="485"/>
      <c r="N424" s="485"/>
      <c r="O424" s="485"/>
      <c r="P424" s="485"/>
      <c r="Q424" s="485"/>
    </row>
    <row r="425" spans="1:17" x14ac:dyDescent="0.15">
      <c r="A425" s="485"/>
      <c r="B425" s="485"/>
      <c r="C425" s="485"/>
      <c r="D425" s="485"/>
      <c r="E425" s="485"/>
      <c r="F425" s="485"/>
      <c r="G425" s="485"/>
      <c r="H425" s="485"/>
      <c r="I425" s="485"/>
      <c r="J425" s="485"/>
      <c r="K425" s="485"/>
      <c r="L425" s="485"/>
      <c r="M425" s="485"/>
      <c r="N425" s="485"/>
      <c r="O425" s="485"/>
      <c r="P425" s="485"/>
      <c r="Q425" s="485"/>
    </row>
    <row r="426" spans="1:17" x14ac:dyDescent="0.15">
      <c r="A426" s="485"/>
      <c r="B426" s="485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  <c r="N426" s="485"/>
      <c r="O426" s="485"/>
      <c r="P426" s="485"/>
      <c r="Q426" s="485"/>
    </row>
    <row r="427" spans="1:17" x14ac:dyDescent="0.15">
      <c r="A427" s="485"/>
      <c r="B427" s="485"/>
      <c r="C427" s="485"/>
      <c r="D427" s="485"/>
      <c r="E427" s="485"/>
      <c r="F427" s="485"/>
      <c r="G427" s="485"/>
      <c r="H427" s="485"/>
      <c r="I427" s="485"/>
      <c r="J427" s="485"/>
      <c r="K427" s="485"/>
      <c r="L427" s="485"/>
      <c r="M427" s="485"/>
      <c r="N427" s="485"/>
      <c r="O427" s="485"/>
      <c r="P427" s="485"/>
      <c r="Q427" s="485"/>
    </row>
    <row r="428" spans="1:17" x14ac:dyDescent="0.15">
      <c r="A428" s="485"/>
      <c r="B428" s="485"/>
      <c r="C428" s="485"/>
      <c r="D428" s="485"/>
      <c r="E428" s="485"/>
      <c r="F428" s="485"/>
      <c r="G428" s="485"/>
      <c r="H428" s="485"/>
      <c r="I428" s="485"/>
      <c r="J428" s="485"/>
      <c r="K428" s="485"/>
      <c r="L428" s="485"/>
      <c r="M428" s="485"/>
      <c r="N428" s="485"/>
      <c r="O428" s="485"/>
      <c r="P428" s="485"/>
      <c r="Q428" s="485"/>
    </row>
    <row r="429" spans="1:17" x14ac:dyDescent="0.15">
      <c r="A429" s="485"/>
      <c r="B429" s="485"/>
      <c r="C429" s="485"/>
      <c r="D429" s="485"/>
      <c r="E429" s="485"/>
      <c r="F429" s="485"/>
      <c r="G429" s="485"/>
      <c r="H429" s="485"/>
      <c r="I429" s="485"/>
      <c r="J429" s="485"/>
      <c r="K429" s="485"/>
      <c r="L429" s="485"/>
      <c r="M429" s="485"/>
      <c r="N429" s="485"/>
      <c r="O429" s="485"/>
      <c r="P429" s="485"/>
      <c r="Q429" s="485"/>
    </row>
    <row r="430" spans="1:17" x14ac:dyDescent="0.15">
      <c r="A430" s="485"/>
      <c r="B430" s="485"/>
      <c r="C430" s="485"/>
      <c r="D430" s="485"/>
      <c r="E430" s="485"/>
      <c r="F430" s="485"/>
      <c r="G430" s="485"/>
      <c r="H430" s="485"/>
      <c r="I430" s="485"/>
      <c r="J430" s="485"/>
      <c r="K430" s="485"/>
      <c r="L430" s="485"/>
      <c r="M430" s="485"/>
      <c r="N430" s="485"/>
      <c r="O430" s="485"/>
      <c r="P430" s="485"/>
      <c r="Q430" s="485"/>
    </row>
    <row r="431" spans="1:17" x14ac:dyDescent="0.15">
      <c r="A431" s="485"/>
      <c r="B431" s="485"/>
      <c r="C431" s="485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</row>
    <row r="432" spans="1:17" x14ac:dyDescent="0.15">
      <c r="A432" s="485"/>
      <c r="B432" s="485"/>
      <c r="C432" s="485"/>
      <c r="D432" s="485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485"/>
      <c r="Q432" s="485"/>
    </row>
    <row r="433" spans="1:17" x14ac:dyDescent="0.15">
      <c r="A433" s="485"/>
      <c r="B433" s="485"/>
      <c r="C433" s="485"/>
      <c r="D433" s="485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485"/>
      <c r="Q433" s="485"/>
    </row>
    <row r="434" spans="1:17" x14ac:dyDescent="0.15">
      <c r="A434" s="485"/>
      <c r="B434" s="485"/>
      <c r="C434" s="485"/>
      <c r="D434" s="485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485"/>
      <c r="Q434" s="485"/>
    </row>
    <row r="435" spans="1:17" x14ac:dyDescent="0.15">
      <c r="A435" s="485"/>
      <c r="B435" s="485"/>
      <c r="C435" s="485"/>
      <c r="D435" s="485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485"/>
      <c r="Q435" s="485"/>
    </row>
    <row r="436" spans="1:17" x14ac:dyDescent="0.15">
      <c r="A436" s="485"/>
      <c r="B436" s="485"/>
      <c r="C436" s="485"/>
      <c r="D436" s="485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485"/>
      <c r="Q436" s="485"/>
    </row>
    <row r="437" spans="1:17" x14ac:dyDescent="0.15">
      <c r="A437" s="485"/>
      <c r="B437" s="485"/>
      <c r="C437" s="485"/>
      <c r="D437" s="485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485"/>
      <c r="Q437" s="485"/>
    </row>
    <row r="438" spans="1:17" x14ac:dyDescent="0.15">
      <c r="A438" s="485"/>
      <c r="B438" s="485"/>
      <c r="C438" s="485"/>
      <c r="D438" s="485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485"/>
      <c r="Q438" s="485"/>
    </row>
    <row r="439" spans="1:17" x14ac:dyDescent="0.15">
      <c r="A439" s="485"/>
      <c r="B439" s="485"/>
      <c r="C439" s="485"/>
      <c r="D439" s="485"/>
      <c r="E439" s="485"/>
      <c r="F439" s="485"/>
      <c r="G439" s="485"/>
      <c r="H439" s="485"/>
      <c r="I439" s="485"/>
      <c r="J439" s="485"/>
      <c r="K439" s="485"/>
      <c r="L439" s="485"/>
      <c r="M439" s="485"/>
      <c r="N439" s="485"/>
      <c r="O439" s="485"/>
      <c r="P439" s="485"/>
      <c r="Q439" s="485"/>
    </row>
    <row r="440" spans="1:17" x14ac:dyDescent="0.15">
      <c r="A440" s="485"/>
      <c r="B440" s="485"/>
      <c r="C440" s="485"/>
      <c r="D440" s="485"/>
      <c r="E440" s="485"/>
      <c r="F440" s="485"/>
      <c r="G440" s="485"/>
      <c r="H440" s="485"/>
      <c r="I440" s="485"/>
      <c r="J440" s="485"/>
      <c r="K440" s="485"/>
      <c r="L440" s="485"/>
      <c r="M440" s="485"/>
      <c r="N440" s="485"/>
      <c r="O440" s="485"/>
      <c r="P440" s="485"/>
      <c r="Q440" s="485"/>
    </row>
    <row r="441" spans="1:17" x14ac:dyDescent="0.15">
      <c r="A441" s="485"/>
      <c r="B441" s="485"/>
      <c r="C441" s="485"/>
      <c r="D441" s="485"/>
      <c r="E441" s="485"/>
      <c r="F441" s="485"/>
      <c r="G441" s="485"/>
      <c r="H441" s="485"/>
      <c r="I441" s="485"/>
      <c r="J441" s="485"/>
      <c r="K441" s="485"/>
      <c r="L441" s="485"/>
      <c r="M441" s="485"/>
      <c r="N441" s="485"/>
      <c r="O441" s="485"/>
      <c r="P441" s="485"/>
      <c r="Q441" s="485"/>
    </row>
    <row r="442" spans="1:17" x14ac:dyDescent="0.15">
      <c r="A442" s="485"/>
      <c r="B442" s="485"/>
      <c r="C442" s="485"/>
      <c r="D442" s="485"/>
      <c r="E442" s="485"/>
      <c r="F442" s="485"/>
      <c r="G442" s="485"/>
      <c r="H442" s="485"/>
      <c r="I442" s="485"/>
      <c r="J442" s="485"/>
      <c r="K442" s="485"/>
      <c r="L442" s="485"/>
      <c r="M442" s="485"/>
      <c r="N442" s="485"/>
      <c r="O442" s="485"/>
      <c r="P442" s="485"/>
      <c r="Q442" s="485"/>
    </row>
    <row r="443" spans="1:17" x14ac:dyDescent="0.15">
      <c r="A443" s="485"/>
      <c r="B443" s="485"/>
      <c r="C443" s="485"/>
      <c r="D443" s="485"/>
      <c r="E443" s="485"/>
      <c r="F443" s="485"/>
      <c r="G443" s="485"/>
      <c r="H443" s="485"/>
      <c r="I443" s="485"/>
      <c r="J443" s="485"/>
      <c r="K443" s="485"/>
      <c r="L443" s="485"/>
      <c r="M443" s="485"/>
      <c r="N443" s="485"/>
      <c r="O443" s="485"/>
      <c r="P443" s="485"/>
      <c r="Q443" s="485"/>
    </row>
    <row r="444" spans="1:17" x14ac:dyDescent="0.15">
      <c r="A444" s="485"/>
      <c r="B444" s="485"/>
      <c r="C444" s="485"/>
      <c r="D444" s="485"/>
      <c r="E444" s="485"/>
      <c r="F444" s="485"/>
      <c r="G444" s="485"/>
      <c r="H444" s="485"/>
      <c r="I444" s="485"/>
      <c r="J444" s="485"/>
      <c r="K444" s="485"/>
      <c r="L444" s="485"/>
      <c r="M444" s="485"/>
      <c r="N444" s="485"/>
      <c r="O444" s="485"/>
      <c r="P444" s="485"/>
      <c r="Q444" s="485"/>
    </row>
    <row r="445" spans="1:17" x14ac:dyDescent="0.15">
      <c r="A445" s="485"/>
      <c r="B445" s="485"/>
      <c r="C445" s="485"/>
      <c r="D445" s="485"/>
      <c r="E445" s="485"/>
      <c r="F445" s="485"/>
      <c r="G445" s="485"/>
      <c r="H445" s="485"/>
      <c r="I445" s="485"/>
      <c r="J445" s="485"/>
      <c r="K445" s="485"/>
      <c r="L445" s="485"/>
      <c r="M445" s="485"/>
      <c r="N445" s="485"/>
      <c r="O445" s="485"/>
      <c r="P445" s="485"/>
      <c r="Q445" s="485"/>
    </row>
    <row r="446" spans="1:17" x14ac:dyDescent="0.15">
      <c r="A446" s="485"/>
      <c r="B446" s="485"/>
      <c r="C446" s="485"/>
      <c r="D446" s="485"/>
      <c r="E446" s="485"/>
      <c r="F446" s="485"/>
      <c r="G446" s="485"/>
      <c r="H446" s="485"/>
      <c r="I446" s="485"/>
      <c r="J446" s="485"/>
      <c r="K446" s="485"/>
      <c r="L446" s="485"/>
      <c r="M446" s="485"/>
      <c r="N446" s="485"/>
      <c r="O446" s="485"/>
      <c r="P446" s="485"/>
      <c r="Q446" s="485"/>
    </row>
    <row r="447" spans="1:17" x14ac:dyDescent="0.15">
      <c r="A447" s="485"/>
      <c r="B447" s="485"/>
      <c r="C447" s="485"/>
      <c r="D447" s="485"/>
      <c r="E447" s="485"/>
      <c r="F447" s="485"/>
      <c r="G447" s="485"/>
      <c r="H447" s="485"/>
      <c r="I447" s="485"/>
      <c r="J447" s="485"/>
      <c r="K447" s="485"/>
      <c r="L447" s="485"/>
      <c r="M447" s="485"/>
      <c r="N447" s="485"/>
      <c r="O447" s="485"/>
      <c r="P447" s="485"/>
      <c r="Q447" s="485"/>
    </row>
    <row r="448" spans="1:17" x14ac:dyDescent="0.15">
      <c r="A448" s="485"/>
      <c r="B448" s="485"/>
      <c r="C448" s="485"/>
      <c r="D448" s="485"/>
      <c r="E448" s="485"/>
      <c r="F448" s="485"/>
      <c r="G448" s="485"/>
      <c r="H448" s="485"/>
      <c r="I448" s="485"/>
      <c r="J448" s="485"/>
      <c r="K448" s="485"/>
      <c r="L448" s="485"/>
      <c r="M448" s="485"/>
      <c r="N448" s="485"/>
      <c r="O448" s="485"/>
      <c r="P448" s="485"/>
      <c r="Q448" s="485"/>
    </row>
    <row r="449" spans="1:17" x14ac:dyDescent="0.15">
      <c r="A449" s="485"/>
      <c r="B449" s="485"/>
      <c r="C449" s="485"/>
      <c r="D449" s="485"/>
      <c r="E449" s="485"/>
      <c r="F449" s="485"/>
      <c r="G449" s="485"/>
      <c r="H449" s="485"/>
      <c r="I449" s="485"/>
      <c r="J449" s="485"/>
      <c r="K449" s="485"/>
      <c r="L449" s="485"/>
      <c r="M449" s="485"/>
      <c r="N449" s="485"/>
      <c r="O449" s="485"/>
      <c r="P449" s="485"/>
      <c r="Q449" s="485"/>
    </row>
    <row r="450" spans="1:17" x14ac:dyDescent="0.15">
      <c r="A450" s="485"/>
      <c r="B450" s="485"/>
      <c r="C450" s="485"/>
      <c r="D450" s="485"/>
      <c r="E450" s="485"/>
      <c r="F450" s="485"/>
      <c r="G450" s="485"/>
      <c r="H450" s="485"/>
      <c r="I450" s="485"/>
      <c r="J450" s="485"/>
      <c r="K450" s="485"/>
      <c r="L450" s="485"/>
      <c r="M450" s="485"/>
      <c r="N450" s="485"/>
      <c r="O450" s="485"/>
      <c r="P450" s="485"/>
      <c r="Q450" s="485"/>
    </row>
    <row r="451" spans="1:17" x14ac:dyDescent="0.15">
      <c r="A451" s="485"/>
      <c r="B451" s="485"/>
      <c r="C451" s="485"/>
      <c r="D451" s="485"/>
      <c r="E451" s="485"/>
      <c r="F451" s="485"/>
      <c r="G451" s="485"/>
      <c r="H451" s="485"/>
      <c r="I451" s="485"/>
      <c r="J451" s="485"/>
      <c r="K451" s="485"/>
      <c r="L451" s="485"/>
      <c r="M451" s="485"/>
      <c r="N451" s="485"/>
      <c r="O451" s="485"/>
      <c r="P451" s="485"/>
      <c r="Q451" s="485"/>
    </row>
    <row r="452" spans="1:17" x14ac:dyDescent="0.15">
      <c r="A452" s="485"/>
      <c r="B452" s="485"/>
      <c r="C452" s="485"/>
      <c r="D452" s="485"/>
      <c r="E452" s="485"/>
      <c r="F452" s="485"/>
      <c r="G452" s="485"/>
      <c r="H452" s="485"/>
      <c r="I452" s="485"/>
      <c r="J452" s="485"/>
      <c r="K452" s="485"/>
      <c r="L452" s="485"/>
      <c r="M452" s="485"/>
      <c r="N452" s="485"/>
      <c r="O452" s="485"/>
      <c r="P452" s="485"/>
      <c r="Q452" s="485"/>
    </row>
    <row r="453" spans="1:17" x14ac:dyDescent="0.15">
      <c r="A453" s="485"/>
      <c r="B453" s="485"/>
      <c r="C453" s="485"/>
      <c r="D453" s="485"/>
      <c r="E453" s="485"/>
      <c r="F453" s="485"/>
      <c r="G453" s="485"/>
      <c r="H453" s="485"/>
      <c r="I453" s="485"/>
      <c r="J453" s="485"/>
      <c r="K453" s="485"/>
      <c r="L453" s="485"/>
      <c r="M453" s="485"/>
      <c r="N453" s="485"/>
      <c r="O453" s="485"/>
      <c r="P453" s="485"/>
      <c r="Q453" s="485"/>
    </row>
    <row r="454" spans="1:17" x14ac:dyDescent="0.15">
      <c r="A454" s="485"/>
      <c r="B454" s="485"/>
      <c r="C454" s="485"/>
      <c r="D454" s="485"/>
      <c r="E454" s="485"/>
      <c r="F454" s="485"/>
      <c r="G454" s="485"/>
      <c r="H454" s="485"/>
      <c r="I454" s="485"/>
      <c r="J454" s="485"/>
      <c r="K454" s="485"/>
      <c r="L454" s="485"/>
      <c r="M454" s="485"/>
      <c r="N454" s="485"/>
      <c r="O454" s="485"/>
      <c r="P454" s="485"/>
      <c r="Q454" s="485"/>
    </row>
    <row r="455" spans="1:17" x14ac:dyDescent="0.15">
      <c r="A455" s="485"/>
      <c r="B455" s="485"/>
      <c r="C455" s="485"/>
      <c r="D455" s="485"/>
      <c r="E455" s="485"/>
      <c r="F455" s="485"/>
      <c r="G455" s="485"/>
      <c r="H455" s="485"/>
      <c r="I455" s="485"/>
      <c r="J455" s="485"/>
      <c r="K455" s="485"/>
      <c r="L455" s="485"/>
      <c r="M455" s="485"/>
      <c r="N455" s="485"/>
      <c r="O455" s="485"/>
      <c r="P455" s="485"/>
      <c r="Q455" s="485"/>
    </row>
    <row r="456" spans="1:17" x14ac:dyDescent="0.15">
      <c r="A456" s="485"/>
      <c r="B456" s="485"/>
      <c r="C456" s="485"/>
      <c r="D456" s="485"/>
      <c r="E456" s="485"/>
      <c r="F456" s="485"/>
      <c r="G456" s="485"/>
      <c r="H456" s="485"/>
      <c r="I456" s="485"/>
      <c r="J456" s="485"/>
      <c r="K456" s="485"/>
      <c r="L456" s="485"/>
      <c r="M456" s="485"/>
      <c r="N456" s="485"/>
      <c r="O456" s="485"/>
      <c r="P456" s="485"/>
      <c r="Q456" s="485"/>
    </row>
    <row r="457" spans="1:17" x14ac:dyDescent="0.15">
      <c r="A457" s="485"/>
      <c r="B457" s="485"/>
      <c r="C457" s="485"/>
      <c r="D457" s="485"/>
      <c r="E457" s="485"/>
      <c r="F457" s="485"/>
      <c r="G457" s="485"/>
      <c r="H457" s="485"/>
      <c r="I457" s="485"/>
      <c r="J457" s="485"/>
      <c r="K457" s="485"/>
      <c r="L457" s="485"/>
      <c r="M457" s="485"/>
      <c r="N457" s="485"/>
      <c r="O457" s="485"/>
      <c r="P457" s="485"/>
      <c r="Q457" s="485"/>
    </row>
    <row r="458" spans="1:17" x14ac:dyDescent="0.15">
      <c r="A458" s="485"/>
      <c r="B458" s="485"/>
      <c r="C458" s="485"/>
      <c r="D458" s="485"/>
      <c r="E458" s="485"/>
      <c r="F458" s="485"/>
      <c r="G458" s="485"/>
      <c r="H458" s="485"/>
      <c r="I458" s="485"/>
      <c r="J458" s="485"/>
      <c r="K458" s="485"/>
      <c r="L458" s="485"/>
      <c r="M458" s="485"/>
      <c r="N458" s="485"/>
      <c r="O458" s="485"/>
      <c r="P458" s="485"/>
      <c r="Q458" s="485"/>
    </row>
    <row r="459" spans="1:17" x14ac:dyDescent="0.15">
      <c r="A459" s="485"/>
      <c r="B459" s="485"/>
      <c r="C459" s="485"/>
      <c r="D459" s="485"/>
      <c r="E459" s="485"/>
      <c r="F459" s="485"/>
      <c r="G459" s="485"/>
      <c r="H459" s="485"/>
      <c r="I459" s="485"/>
      <c r="J459" s="485"/>
      <c r="K459" s="485"/>
      <c r="L459" s="485"/>
      <c r="M459" s="485"/>
      <c r="N459" s="485"/>
      <c r="O459" s="485"/>
      <c r="P459" s="485"/>
      <c r="Q459" s="485"/>
    </row>
    <row r="460" spans="1:17" x14ac:dyDescent="0.15">
      <c r="A460" s="485"/>
      <c r="B460" s="485"/>
      <c r="C460" s="485"/>
      <c r="D460" s="485"/>
      <c r="E460" s="485"/>
      <c r="F460" s="485"/>
      <c r="G460" s="485"/>
      <c r="H460" s="485"/>
      <c r="I460" s="485"/>
      <c r="J460" s="485"/>
      <c r="K460" s="485"/>
      <c r="L460" s="485"/>
      <c r="M460" s="485"/>
      <c r="N460" s="485"/>
      <c r="O460" s="485"/>
      <c r="P460" s="485"/>
      <c r="Q460" s="485"/>
    </row>
    <row r="461" spans="1:17" x14ac:dyDescent="0.15">
      <c r="A461" s="485"/>
      <c r="B461" s="485"/>
      <c r="C461" s="485"/>
      <c r="D461" s="485"/>
      <c r="E461" s="485"/>
      <c r="F461" s="485"/>
      <c r="G461" s="485"/>
      <c r="H461" s="485"/>
      <c r="I461" s="485"/>
      <c r="J461" s="485"/>
      <c r="K461" s="485"/>
      <c r="L461" s="485"/>
      <c r="M461" s="485"/>
      <c r="N461" s="485"/>
      <c r="O461" s="485"/>
      <c r="P461" s="485"/>
      <c r="Q461" s="485"/>
    </row>
    <row r="462" spans="1:17" x14ac:dyDescent="0.15">
      <c r="A462" s="485"/>
      <c r="B462" s="485"/>
      <c r="C462" s="485"/>
      <c r="D462" s="485"/>
      <c r="E462" s="485"/>
      <c r="F462" s="485"/>
      <c r="G462" s="485"/>
      <c r="H462" s="485"/>
      <c r="I462" s="485"/>
      <c r="J462" s="485"/>
      <c r="K462" s="485"/>
      <c r="L462" s="485"/>
      <c r="M462" s="485"/>
      <c r="N462" s="485"/>
      <c r="O462" s="485"/>
      <c r="P462" s="485"/>
      <c r="Q462" s="485"/>
    </row>
    <row r="463" spans="1:17" x14ac:dyDescent="0.15">
      <c r="A463" s="485"/>
      <c r="B463" s="485"/>
      <c r="C463" s="485"/>
      <c r="D463" s="485"/>
      <c r="E463" s="485"/>
      <c r="F463" s="485"/>
      <c r="G463" s="485"/>
      <c r="H463" s="485"/>
      <c r="I463" s="485"/>
      <c r="J463" s="485"/>
      <c r="K463" s="485"/>
      <c r="L463" s="485"/>
      <c r="M463" s="485"/>
      <c r="N463" s="485"/>
      <c r="O463" s="485"/>
      <c r="P463" s="485"/>
      <c r="Q463" s="485"/>
    </row>
    <row r="464" spans="1:17" x14ac:dyDescent="0.15">
      <c r="A464" s="485"/>
      <c r="B464" s="485"/>
      <c r="C464" s="485"/>
      <c r="D464" s="485"/>
      <c r="E464" s="485"/>
      <c r="F464" s="485"/>
      <c r="G464" s="485"/>
      <c r="H464" s="485"/>
      <c r="I464" s="485"/>
      <c r="J464" s="485"/>
      <c r="K464" s="485"/>
      <c r="L464" s="485"/>
      <c r="M464" s="485"/>
      <c r="N464" s="485"/>
      <c r="O464" s="485"/>
      <c r="P464" s="485"/>
      <c r="Q464" s="485"/>
    </row>
    <row r="465" spans="1:17" x14ac:dyDescent="0.15">
      <c r="A465" s="485"/>
      <c r="B465" s="485"/>
      <c r="C465" s="485"/>
      <c r="D465" s="485"/>
      <c r="E465" s="485"/>
      <c r="F465" s="485"/>
      <c r="G465" s="485"/>
      <c r="H465" s="485"/>
      <c r="I465" s="485"/>
      <c r="J465" s="485"/>
      <c r="K465" s="485"/>
      <c r="L465" s="485"/>
      <c r="M465" s="485"/>
      <c r="N465" s="485"/>
      <c r="O465" s="485"/>
      <c r="P465" s="485"/>
      <c r="Q465" s="485"/>
    </row>
    <row r="466" spans="1:17" x14ac:dyDescent="0.15">
      <c r="A466" s="485"/>
      <c r="B466" s="485"/>
      <c r="C466" s="485"/>
      <c r="D466" s="485"/>
      <c r="E466" s="485"/>
      <c r="F466" s="485"/>
      <c r="G466" s="485"/>
      <c r="H466" s="485"/>
      <c r="I466" s="485"/>
      <c r="J466" s="485"/>
      <c r="K466" s="485"/>
      <c r="L466" s="485"/>
      <c r="M466" s="485"/>
      <c r="N466" s="485"/>
      <c r="O466" s="485"/>
      <c r="P466" s="485"/>
      <c r="Q466" s="485"/>
    </row>
    <row r="467" spans="1:17" x14ac:dyDescent="0.15">
      <c r="A467" s="485"/>
      <c r="B467" s="485"/>
      <c r="C467" s="485"/>
      <c r="D467" s="485"/>
      <c r="E467" s="485"/>
      <c r="F467" s="485"/>
      <c r="G467" s="485"/>
      <c r="H467" s="485"/>
      <c r="I467" s="485"/>
      <c r="J467" s="485"/>
      <c r="K467" s="485"/>
      <c r="L467" s="485"/>
      <c r="M467" s="485"/>
      <c r="N467" s="485"/>
      <c r="O467" s="485"/>
      <c r="P467" s="485"/>
      <c r="Q467" s="485"/>
    </row>
    <row r="468" spans="1:17" x14ac:dyDescent="0.15">
      <c r="A468" s="485"/>
      <c r="B468" s="485"/>
      <c r="C468" s="485"/>
      <c r="D468" s="485"/>
      <c r="E468" s="485"/>
      <c r="F468" s="485"/>
      <c r="G468" s="485"/>
      <c r="H468" s="485"/>
      <c r="I468" s="485"/>
      <c r="J468" s="485"/>
      <c r="K468" s="485"/>
      <c r="L468" s="485"/>
      <c r="M468" s="485"/>
      <c r="N468" s="485"/>
      <c r="O468" s="485"/>
      <c r="P468" s="485"/>
      <c r="Q468" s="485"/>
    </row>
    <row r="469" spans="1:17" x14ac:dyDescent="0.15">
      <c r="A469" s="485"/>
      <c r="B469" s="485"/>
      <c r="C469" s="485"/>
      <c r="D469" s="485"/>
      <c r="E469" s="485"/>
      <c r="F469" s="485"/>
      <c r="G469" s="485"/>
      <c r="H469" s="485"/>
      <c r="I469" s="485"/>
      <c r="J469" s="485"/>
      <c r="K469" s="485"/>
      <c r="L469" s="485"/>
      <c r="M469" s="485"/>
      <c r="N469" s="485"/>
      <c r="O469" s="485"/>
      <c r="P469" s="485"/>
      <c r="Q469" s="485"/>
    </row>
    <row r="470" spans="1:17" x14ac:dyDescent="0.15">
      <c r="A470" s="485"/>
      <c r="B470" s="485"/>
      <c r="C470" s="485"/>
      <c r="D470" s="485"/>
      <c r="E470" s="485"/>
      <c r="F470" s="485"/>
      <c r="G470" s="485"/>
      <c r="H470" s="485"/>
      <c r="I470" s="485"/>
      <c r="J470" s="485"/>
      <c r="K470" s="485"/>
      <c r="L470" s="485"/>
      <c r="M470" s="485"/>
      <c r="N470" s="485"/>
      <c r="O470" s="485"/>
      <c r="P470" s="485"/>
      <c r="Q470" s="485"/>
    </row>
    <row r="471" spans="1:17" x14ac:dyDescent="0.15">
      <c r="A471" s="485"/>
      <c r="B471" s="485"/>
      <c r="C471" s="485"/>
      <c r="D471" s="485"/>
      <c r="E471" s="485"/>
      <c r="F471" s="485"/>
      <c r="G471" s="485"/>
      <c r="H471" s="485"/>
      <c r="I471" s="485"/>
      <c r="J471" s="485"/>
      <c r="K471" s="485"/>
      <c r="L471" s="485"/>
      <c r="M471" s="485"/>
      <c r="N471" s="485"/>
      <c r="O471" s="485"/>
      <c r="P471" s="485"/>
      <c r="Q471" s="485"/>
    </row>
    <row r="472" spans="1:17" x14ac:dyDescent="0.15">
      <c r="A472" s="485"/>
      <c r="B472" s="485"/>
      <c r="C472" s="485"/>
      <c r="D472" s="485"/>
      <c r="E472" s="485"/>
      <c r="F472" s="485"/>
      <c r="G472" s="485"/>
      <c r="H472" s="485"/>
      <c r="I472" s="485"/>
      <c r="J472" s="485"/>
      <c r="K472" s="485"/>
      <c r="L472" s="485"/>
      <c r="M472" s="485"/>
      <c r="N472" s="485"/>
      <c r="O472" s="485"/>
      <c r="P472" s="485"/>
      <c r="Q472" s="485"/>
    </row>
    <row r="473" spans="1:17" x14ac:dyDescent="0.15">
      <c r="A473" s="485"/>
      <c r="B473" s="485"/>
      <c r="C473" s="485"/>
      <c r="D473" s="485"/>
      <c r="E473" s="485"/>
      <c r="F473" s="485"/>
      <c r="G473" s="485"/>
      <c r="H473" s="485"/>
      <c r="I473" s="485"/>
      <c r="J473" s="485"/>
      <c r="K473" s="485"/>
      <c r="L473" s="485"/>
      <c r="M473" s="485"/>
      <c r="N473" s="485"/>
      <c r="O473" s="485"/>
      <c r="P473" s="485"/>
      <c r="Q473" s="485"/>
    </row>
    <row r="474" spans="1:17" x14ac:dyDescent="0.15">
      <c r="A474" s="485"/>
      <c r="B474" s="485"/>
      <c r="C474" s="485"/>
      <c r="D474" s="485"/>
      <c r="E474" s="485"/>
      <c r="F474" s="485"/>
      <c r="G474" s="485"/>
      <c r="H474" s="485"/>
      <c r="I474" s="485"/>
      <c r="J474" s="485"/>
      <c r="K474" s="485"/>
      <c r="L474" s="485"/>
      <c r="M474" s="485"/>
      <c r="N474" s="485"/>
      <c r="O474" s="485"/>
      <c r="P474" s="485"/>
      <c r="Q474" s="485"/>
    </row>
    <row r="475" spans="1:17" x14ac:dyDescent="0.15">
      <c r="A475" s="485"/>
      <c r="B475" s="485"/>
      <c r="C475" s="485"/>
      <c r="D475" s="485"/>
      <c r="E475" s="485"/>
      <c r="F475" s="485"/>
      <c r="G475" s="485"/>
      <c r="H475" s="485"/>
      <c r="I475" s="485"/>
      <c r="J475" s="485"/>
      <c r="K475" s="485"/>
      <c r="L475" s="485"/>
      <c r="M475" s="485"/>
      <c r="N475" s="485"/>
      <c r="O475" s="485"/>
      <c r="P475" s="485"/>
      <c r="Q475" s="485"/>
    </row>
    <row r="476" spans="1:17" x14ac:dyDescent="0.15">
      <c r="A476" s="485"/>
      <c r="B476" s="485"/>
      <c r="C476" s="485"/>
      <c r="D476" s="485"/>
      <c r="E476" s="485"/>
      <c r="F476" s="485"/>
      <c r="G476" s="485"/>
      <c r="H476" s="485"/>
      <c r="I476" s="485"/>
      <c r="J476" s="485"/>
      <c r="K476" s="485"/>
      <c r="L476" s="485"/>
      <c r="M476" s="485"/>
      <c r="N476" s="485"/>
      <c r="O476" s="485"/>
      <c r="P476" s="485"/>
      <c r="Q476" s="485"/>
    </row>
    <row r="477" spans="1:17" x14ac:dyDescent="0.15">
      <c r="A477" s="485"/>
      <c r="B477" s="485"/>
      <c r="C477" s="485"/>
      <c r="D477" s="485"/>
      <c r="E477" s="485"/>
      <c r="F477" s="485"/>
      <c r="G477" s="485"/>
      <c r="H477" s="485"/>
      <c r="I477" s="485"/>
      <c r="J477" s="485"/>
      <c r="K477" s="485"/>
      <c r="L477" s="485"/>
      <c r="M477" s="485"/>
      <c r="N477" s="485"/>
      <c r="O477" s="485"/>
      <c r="P477" s="485"/>
      <c r="Q477" s="485"/>
    </row>
    <row r="478" spans="1:17" x14ac:dyDescent="0.15">
      <c r="A478" s="485"/>
      <c r="B478" s="485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  <c r="N478" s="485"/>
      <c r="O478" s="485"/>
      <c r="P478" s="485"/>
      <c r="Q478" s="485"/>
    </row>
    <row r="479" spans="1:17" x14ac:dyDescent="0.15">
      <c r="A479" s="485"/>
      <c r="B479" s="485"/>
      <c r="C479" s="485"/>
      <c r="D479" s="485"/>
      <c r="E479" s="485"/>
      <c r="F479" s="485"/>
      <c r="G479" s="485"/>
      <c r="H479" s="485"/>
      <c r="I479" s="485"/>
      <c r="J479" s="485"/>
      <c r="K479" s="485"/>
      <c r="L479" s="485"/>
      <c r="M479" s="485"/>
      <c r="N479" s="485"/>
      <c r="O479" s="485"/>
      <c r="P479" s="485"/>
      <c r="Q479" s="485"/>
    </row>
    <row r="480" spans="1:17" x14ac:dyDescent="0.15">
      <c r="A480" s="485"/>
      <c r="B480" s="485"/>
      <c r="C480" s="485"/>
      <c r="D480" s="485"/>
      <c r="E480" s="485"/>
      <c r="F480" s="485"/>
      <c r="G480" s="485"/>
      <c r="H480" s="485"/>
      <c r="I480" s="485"/>
      <c r="J480" s="485"/>
      <c r="K480" s="485"/>
      <c r="L480" s="485"/>
      <c r="M480" s="485"/>
      <c r="N480" s="485"/>
      <c r="O480" s="485"/>
      <c r="P480" s="485"/>
      <c r="Q480" s="485"/>
    </row>
    <row r="481" spans="1:17" x14ac:dyDescent="0.15">
      <c r="A481" s="485"/>
      <c r="B481" s="485"/>
      <c r="C481" s="485"/>
      <c r="D481" s="485"/>
      <c r="E481" s="485"/>
      <c r="F481" s="485"/>
      <c r="G481" s="485"/>
      <c r="H481" s="485"/>
      <c r="I481" s="485"/>
      <c r="J481" s="485"/>
      <c r="K481" s="485"/>
      <c r="L481" s="485"/>
      <c r="M481" s="485"/>
      <c r="N481" s="485"/>
      <c r="O481" s="485"/>
      <c r="P481" s="485"/>
      <c r="Q481" s="485"/>
    </row>
    <row r="482" spans="1:17" x14ac:dyDescent="0.15">
      <c r="A482" s="485"/>
      <c r="B482" s="485"/>
      <c r="C482" s="485"/>
      <c r="D482" s="485"/>
      <c r="E482" s="485"/>
      <c r="F482" s="485"/>
      <c r="G482" s="485"/>
      <c r="H482" s="485"/>
      <c r="I482" s="485"/>
      <c r="J482" s="485"/>
      <c r="K482" s="485"/>
      <c r="L482" s="485"/>
      <c r="M482" s="485"/>
      <c r="N482" s="485"/>
      <c r="O482" s="485"/>
      <c r="P482" s="485"/>
      <c r="Q482" s="485"/>
    </row>
    <row r="483" spans="1:17" x14ac:dyDescent="0.15">
      <c r="A483" s="485"/>
      <c r="B483" s="485"/>
      <c r="C483" s="485"/>
      <c r="D483" s="485"/>
      <c r="E483" s="485"/>
      <c r="F483" s="485"/>
      <c r="G483" s="485"/>
      <c r="H483" s="485"/>
      <c r="I483" s="485"/>
      <c r="J483" s="485"/>
      <c r="K483" s="485"/>
      <c r="L483" s="485"/>
      <c r="M483" s="485"/>
      <c r="N483" s="485"/>
      <c r="O483" s="485"/>
      <c r="P483" s="485"/>
      <c r="Q483" s="485"/>
    </row>
    <row r="484" spans="1:17" x14ac:dyDescent="0.15">
      <c r="A484" s="485"/>
      <c r="B484" s="485"/>
      <c r="C484" s="485"/>
      <c r="D484" s="485"/>
      <c r="E484" s="485"/>
      <c r="F484" s="485"/>
      <c r="G484" s="485"/>
      <c r="H484" s="485"/>
      <c r="I484" s="485"/>
      <c r="J484" s="485"/>
      <c r="K484" s="485"/>
      <c r="L484" s="485"/>
      <c r="M484" s="485"/>
      <c r="N484" s="485"/>
      <c r="O484" s="485"/>
      <c r="P484" s="485"/>
      <c r="Q484" s="485"/>
    </row>
    <row r="485" spans="1:17" x14ac:dyDescent="0.15">
      <c r="A485" s="485"/>
      <c r="B485" s="485"/>
      <c r="C485" s="485"/>
      <c r="D485" s="485"/>
      <c r="E485" s="485"/>
      <c r="F485" s="485"/>
      <c r="G485" s="485"/>
      <c r="H485" s="485"/>
      <c r="I485" s="485"/>
      <c r="J485" s="485"/>
      <c r="K485" s="485"/>
      <c r="L485" s="485"/>
      <c r="M485" s="485"/>
      <c r="N485" s="485"/>
      <c r="O485" s="485"/>
      <c r="P485" s="485"/>
      <c r="Q485" s="485"/>
    </row>
    <row r="486" spans="1:17" x14ac:dyDescent="0.15">
      <c r="A486" s="485"/>
      <c r="B486" s="485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  <c r="N486" s="485"/>
      <c r="O486" s="485"/>
      <c r="P486" s="485"/>
      <c r="Q486" s="485"/>
    </row>
    <row r="487" spans="1:17" x14ac:dyDescent="0.15">
      <c r="A487" s="485"/>
      <c r="B487" s="485"/>
      <c r="C487" s="485"/>
      <c r="D487" s="485"/>
      <c r="E487" s="485"/>
      <c r="F487" s="485"/>
      <c r="G487" s="485"/>
      <c r="H487" s="485"/>
      <c r="I487" s="485"/>
      <c r="J487" s="485"/>
      <c r="K487" s="485"/>
      <c r="L487" s="485"/>
      <c r="M487" s="485"/>
      <c r="N487" s="485"/>
      <c r="O487" s="485"/>
      <c r="P487" s="485"/>
      <c r="Q487" s="485"/>
    </row>
    <row r="488" spans="1:17" x14ac:dyDescent="0.15">
      <c r="A488" s="485"/>
      <c r="B488" s="485"/>
      <c r="C488" s="485"/>
      <c r="D488" s="485"/>
      <c r="E488" s="485"/>
      <c r="F488" s="485"/>
      <c r="G488" s="485"/>
      <c r="H488" s="485"/>
      <c r="I488" s="485"/>
      <c r="J488" s="485"/>
      <c r="K488" s="485"/>
      <c r="L488" s="485"/>
      <c r="M488" s="485"/>
      <c r="N488" s="485"/>
      <c r="O488" s="485"/>
      <c r="P488" s="485"/>
      <c r="Q488" s="485"/>
    </row>
    <row r="489" spans="1:17" x14ac:dyDescent="0.15">
      <c r="A489" s="485"/>
      <c r="B489" s="485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  <c r="N489" s="485"/>
      <c r="O489" s="485"/>
      <c r="P489" s="485"/>
      <c r="Q489" s="485"/>
    </row>
    <row r="490" spans="1:17" x14ac:dyDescent="0.15">
      <c r="A490" s="485"/>
      <c r="B490" s="485"/>
      <c r="C490" s="485"/>
      <c r="D490" s="485"/>
      <c r="E490" s="485"/>
      <c r="F490" s="485"/>
      <c r="G490" s="485"/>
      <c r="H490" s="485"/>
      <c r="I490" s="485"/>
      <c r="J490" s="485"/>
      <c r="K490" s="485"/>
      <c r="L490" s="485"/>
      <c r="M490" s="485"/>
      <c r="N490" s="485"/>
      <c r="O490" s="485"/>
      <c r="P490" s="485"/>
      <c r="Q490" s="485"/>
    </row>
    <row r="491" spans="1:17" x14ac:dyDescent="0.15">
      <c r="A491" s="485"/>
      <c r="B491" s="485"/>
      <c r="C491" s="485"/>
      <c r="D491" s="485"/>
      <c r="E491" s="485"/>
      <c r="F491" s="485"/>
      <c r="G491" s="485"/>
      <c r="H491" s="485"/>
      <c r="I491" s="485"/>
      <c r="J491" s="485"/>
      <c r="K491" s="485"/>
      <c r="L491" s="485"/>
      <c r="M491" s="485"/>
      <c r="N491" s="485"/>
      <c r="O491" s="485"/>
      <c r="P491" s="485"/>
      <c r="Q491" s="485"/>
    </row>
    <row r="492" spans="1:17" x14ac:dyDescent="0.15">
      <c r="A492" s="485"/>
      <c r="B492" s="485"/>
      <c r="C492" s="485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</row>
    <row r="493" spans="1:17" x14ac:dyDescent="0.15">
      <c r="A493" s="485"/>
      <c r="B493" s="485"/>
      <c r="C493" s="485"/>
      <c r="D493" s="485"/>
      <c r="E493" s="485"/>
      <c r="F493" s="485"/>
      <c r="G493" s="485"/>
      <c r="H493" s="485"/>
      <c r="I493" s="485"/>
      <c r="J493" s="485"/>
      <c r="K493" s="485"/>
      <c r="L493" s="485"/>
      <c r="M493" s="485"/>
      <c r="N493" s="485"/>
      <c r="O493" s="485"/>
      <c r="P493" s="485"/>
      <c r="Q493" s="485"/>
    </row>
    <row r="494" spans="1:17" x14ac:dyDescent="0.15">
      <c r="A494" s="485"/>
      <c r="B494" s="485"/>
      <c r="C494" s="485"/>
      <c r="D494" s="485"/>
      <c r="E494" s="485"/>
      <c r="F494" s="485"/>
      <c r="G494" s="485"/>
      <c r="H494" s="485"/>
      <c r="I494" s="485"/>
      <c r="J494" s="485"/>
      <c r="K494" s="485"/>
      <c r="L494" s="485"/>
      <c r="M494" s="485"/>
      <c r="N494" s="485"/>
      <c r="O494" s="485"/>
      <c r="P494" s="485"/>
      <c r="Q494" s="485"/>
    </row>
    <row r="495" spans="1:17" x14ac:dyDescent="0.15">
      <c r="A495" s="485"/>
      <c r="B495" s="485"/>
      <c r="C495" s="485"/>
      <c r="D495" s="485"/>
      <c r="E495" s="485"/>
      <c r="F495" s="485"/>
      <c r="G495" s="485"/>
      <c r="H495" s="485"/>
      <c r="I495" s="485"/>
      <c r="J495" s="485"/>
      <c r="K495" s="485"/>
      <c r="L495" s="485"/>
      <c r="M495" s="485"/>
      <c r="N495" s="485"/>
      <c r="O495" s="485"/>
      <c r="P495" s="485"/>
      <c r="Q495" s="485"/>
    </row>
    <row r="496" spans="1:17" x14ac:dyDescent="0.15">
      <c r="A496" s="485"/>
      <c r="B496" s="485"/>
      <c r="C496" s="485"/>
      <c r="D496" s="485"/>
      <c r="E496" s="485"/>
      <c r="F496" s="485"/>
      <c r="G496" s="485"/>
      <c r="H496" s="485"/>
      <c r="I496" s="485"/>
      <c r="J496" s="485"/>
      <c r="K496" s="485"/>
      <c r="L496" s="485"/>
      <c r="M496" s="485"/>
      <c r="N496" s="485"/>
      <c r="O496" s="485"/>
      <c r="P496" s="485"/>
      <c r="Q496" s="485"/>
    </row>
    <row r="497" spans="1:17" x14ac:dyDescent="0.15">
      <c r="A497" s="485"/>
      <c r="B497" s="485"/>
      <c r="C497" s="485"/>
      <c r="D497" s="485"/>
      <c r="E497" s="485"/>
      <c r="F497" s="485"/>
      <c r="G497" s="485"/>
      <c r="H497" s="485"/>
      <c r="I497" s="485"/>
      <c r="J497" s="485"/>
      <c r="K497" s="485"/>
      <c r="L497" s="485"/>
      <c r="M497" s="485"/>
      <c r="N497" s="485"/>
      <c r="O497" s="485"/>
      <c r="P497" s="485"/>
      <c r="Q497" s="485"/>
    </row>
    <row r="498" spans="1:17" x14ac:dyDescent="0.15">
      <c r="A498" s="485"/>
      <c r="B498" s="485"/>
      <c r="C498" s="485"/>
      <c r="D498" s="485"/>
      <c r="E498" s="485"/>
      <c r="F498" s="485"/>
      <c r="G498" s="485"/>
      <c r="H498" s="485"/>
      <c r="I498" s="485"/>
      <c r="J498" s="485"/>
      <c r="K498" s="485"/>
      <c r="L498" s="485"/>
      <c r="M498" s="485"/>
      <c r="N498" s="485"/>
      <c r="O498" s="485"/>
      <c r="P498" s="485"/>
      <c r="Q498" s="485"/>
    </row>
    <row r="499" spans="1:17" x14ac:dyDescent="0.15">
      <c r="A499" s="485"/>
      <c r="B499" s="485"/>
      <c r="C499" s="485"/>
      <c r="D499" s="485"/>
      <c r="E499" s="485"/>
      <c r="F499" s="485"/>
      <c r="G499" s="485"/>
      <c r="H499" s="485"/>
      <c r="I499" s="485"/>
      <c r="J499" s="485"/>
      <c r="K499" s="485"/>
      <c r="L499" s="485"/>
      <c r="M499" s="485"/>
      <c r="N499" s="485"/>
      <c r="O499" s="485"/>
      <c r="P499" s="485"/>
      <c r="Q499" s="485"/>
    </row>
    <row r="500" spans="1:17" x14ac:dyDescent="0.15">
      <c r="A500" s="485"/>
      <c r="B500" s="485"/>
      <c r="C500" s="485"/>
      <c r="D500" s="485"/>
      <c r="E500" s="485"/>
      <c r="F500" s="485"/>
      <c r="G500" s="485"/>
      <c r="H500" s="485"/>
      <c r="I500" s="485"/>
      <c r="J500" s="485"/>
      <c r="K500" s="485"/>
      <c r="L500" s="485"/>
      <c r="M500" s="485"/>
      <c r="N500" s="485"/>
      <c r="O500" s="485"/>
      <c r="P500" s="485"/>
      <c r="Q500" s="485"/>
    </row>
    <row r="501" spans="1:17" x14ac:dyDescent="0.15">
      <c r="A501" s="485"/>
      <c r="B501" s="485"/>
      <c r="C501" s="485"/>
      <c r="D501" s="485"/>
      <c r="E501" s="485"/>
      <c r="F501" s="485"/>
      <c r="G501" s="485"/>
      <c r="H501" s="485"/>
      <c r="I501" s="485"/>
      <c r="J501" s="485"/>
      <c r="K501" s="485"/>
      <c r="L501" s="485"/>
      <c r="M501" s="485"/>
      <c r="N501" s="485"/>
      <c r="O501" s="485"/>
      <c r="P501" s="485"/>
      <c r="Q501" s="485"/>
    </row>
    <row r="502" spans="1:17" x14ac:dyDescent="0.15">
      <c r="A502" s="485"/>
      <c r="B502" s="485"/>
      <c r="C502" s="485"/>
      <c r="D502" s="485"/>
      <c r="E502" s="485"/>
      <c r="F502" s="485"/>
      <c r="G502" s="485"/>
      <c r="H502" s="485"/>
      <c r="I502" s="485"/>
      <c r="J502" s="485"/>
      <c r="K502" s="485"/>
      <c r="L502" s="485"/>
      <c r="M502" s="485"/>
      <c r="N502" s="485"/>
      <c r="O502" s="485"/>
      <c r="P502" s="485"/>
      <c r="Q502" s="485"/>
    </row>
    <row r="503" spans="1:17" x14ac:dyDescent="0.15">
      <c r="A503" s="485"/>
      <c r="B503" s="485"/>
      <c r="C503" s="485"/>
      <c r="D503" s="485"/>
      <c r="E503" s="485"/>
      <c r="F503" s="485"/>
      <c r="G503" s="485"/>
      <c r="H503" s="485"/>
      <c r="I503" s="485"/>
      <c r="J503" s="485"/>
      <c r="K503" s="485"/>
      <c r="L503" s="485"/>
      <c r="M503" s="485"/>
      <c r="N503" s="485"/>
      <c r="O503" s="485"/>
      <c r="P503" s="485"/>
      <c r="Q503" s="485"/>
    </row>
    <row r="504" spans="1:17" x14ac:dyDescent="0.15">
      <c r="A504" s="485"/>
      <c r="B504" s="485"/>
      <c r="C504" s="485"/>
      <c r="D504" s="485"/>
      <c r="E504" s="485"/>
      <c r="F504" s="485"/>
      <c r="G504" s="485"/>
      <c r="H504" s="485"/>
      <c r="I504" s="485"/>
      <c r="J504" s="485"/>
      <c r="K504" s="485"/>
      <c r="L504" s="485"/>
      <c r="M504" s="485"/>
      <c r="N504" s="485"/>
      <c r="O504" s="485"/>
      <c r="P504" s="485"/>
      <c r="Q504" s="485"/>
    </row>
    <row r="505" spans="1:17" x14ac:dyDescent="0.15">
      <c r="A505" s="485"/>
      <c r="B505" s="485"/>
      <c r="C505" s="485"/>
      <c r="D505" s="485"/>
      <c r="E505" s="485"/>
      <c r="F505" s="485"/>
      <c r="G505" s="485"/>
      <c r="H505" s="485"/>
      <c r="I505" s="485"/>
      <c r="J505" s="485"/>
      <c r="K505" s="485"/>
      <c r="L505" s="485"/>
      <c r="M505" s="485"/>
      <c r="N505" s="485"/>
      <c r="O505" s="485"/>
      <c r="P505" s="485"/>
      <c r="Q505" s="485"/>
    </row>
    <row r="506" spans="1:17" x14ac:dyDescent="0.15">
      <c r="A506" s="485"/>
      <c r="B506" s="485"/>
      <c r="C506" s="485"/>
      <c r="D506" s="485"/>
      <c r="E506" s="485"/>
      <c r="F506" s="485"/>
      <c r="G506" s="485"/>
      <c r="H506" s="485"/>
      <c r="I506" s="485"/>
      <c r="J506" s="485"/>
      <c r="K506" s="485"/>
      <c r="L506" s="485"/>
      <c r="M506" s="485"/>
      <c r="N506" s="485"/>
      <c r="O506" s="485"/>
      <c r="P506" s="485"/>
      <c r="Q506" s="485"/>
    </row>
    <row r="507" spans="1:17" x14ac:dyDescent="0.15">
      <c r="A507" s="485"/>
      <c r="B507" s="485"/>
      <c r="C507" s="485"/>
      <c r="D507" s="485"/>
      <c r="E507" s="485"/>
      <c r="F507" s="485"/>
      <c r="G507" s="485"/>
      <c r="H507" s="485"/>
      <c r="I507" s="485"/>
      <c r="J507" s="485"/>
      <c r="K507" s="485"/>
      <c r="L507" s="485"/>
      <c r="M507" s="485"/>
      <c r="N507" s="485"/>
      <c r="O507" s="485"/>
      <c r="P507" s="485"/>
      <c r="Q507" s="485"/>
    </row>
    <row r="508" spans="1:17" x14ac:dyDescent="0.15">
      <c r="A508" s="485"/>
      <c r="B508" s="485"/>
      <c r="C508" s="485"/>
      <c r="D508" s="485"/>
      <c r="E508" s="485"/>
      <c r="F508" s="485"/>
      <c r="G508" s="485"/>
      <c r="H508" s="485"/>
      <c r="I508" s="485"/>
      <c r="J508" s="485"/>
      <c r="K508" s="485"/>
      <c r="L508" s="485"/>
      <c r="M508" s="485"/>
      <c r="N508" s="485"/>
      <c r="O508" s="485"/>
      <c r="P508" s="485"/>
      <c r="Q508" s="485"/>
    </row>
    <row r="509" spans="1:17" x14ac:dyDescent="0.15">
      <c r="A509" s="485"/>
      <c r="B509" s="485"/>
      <c r="C509" s="485"/>
      <c r="D509" s="485"/>
      <c r="E509" s="485"/>
      <c r="F509" s="485"/>
      <c r="G509" s="485"/>
      <c r="H509" s="485"/>
      <c r="I509" s="485"/>
      <c r="J509" s="485"/>
      <c r="K509" s="485"/>
      <c r="L509" s="485"/>
      <c r="M509" s="485"/>
      <c r="N509" s="485"/>
      <c r="O509" s="485"/>
      <c r="P509" s="485"/>
      <c r="Q509" s="485"/>
    </row>
    <row r="510" spans="1:17" x14ac:dyDescent="0.15">
      <c r="A510" s="485"/>
      <c r="B510" s="485"/>
      <c r="C510" s="485"/>
      <c r="D510" s="485"/>
      <c r="E510" s="485"/>
      <c r="F510" s="485"/>
      <c r="G510" s="485"/>
      <c r="H510" s="485"/>
      <c r="I510" s="485"/>
      <c r="J510" s="485"/>
      <c r="K510" s="485"/>
      <c r="L510" s="485"/>
      <c r="M510" s="485"/>
      <c r="N510" s="485"/>
      <c r="O510" s="485"/>
      <c r="P510" s="485"/>
      <c r="Q510" s="485"/>
    </row>
    <row r="511" spans="1:17" x14ac:dyDescent="0.15">
      <c r="A511" s="485"/>
      <c r="B511" s="485"/>
      <c r="C511" s="485"/>
      <c r="D511" s="485"/>
      <c r="E511" s="485"/>
      <c r="F511" s="485"/>
      <c r="G511" s="485"/>
      <c r="H511" s="485"/>
      <c r="I511" s="485"/>
      <c r="J511" s="485"/>
      <c r="K511" s="485"/>
      <c r="L511" s="485"/>
      <c r="M511" s="485"/>
      <c r="N511" s="485"/>
      <c r="O511" s="485"/>
      <c r="P511" s="485"/>
      <c r="Q511" s="485"/>
    </row>
    <row r="512" spans="1:17" x14ac:dyDescent="0.15">
      <c r="A512" s="485"/>
      <c r="B512" s="485"/>
      <c r="C512" s="485"/>
      <c r="D512" s="485"/>
      <c r="E512" s="485"/>
      <c r="F512" s="485"/>
      <c r="G512" s="485"/>
      <c r="H512" s="485"/>
      <c r="I512" s="485"/>
      <c r="J512" s="485"/>
      <c r="K512" s="485"/>
      <c r="L512" s="485"/>
      <c r="M512" s="485"/>
      <c r="N512" s="485"/>
      <c r="O512" s="485"/>
      <c r="P512" s="485"/>
      <c r="Q512" s="485"/>
    </row>
    <row r="513" spans="1:17" x14ac:dyDescent="0.15">
      <c r="A513" s="485"/>
      <c r="B513" s="485"/>
      <c r="C513" s="485"/>
      <c r="D513" s="485"/>
      <c r="E513" s="485"/>
      <c r="F513" s="485"/>
      <c r="G513" s="485"/>
      <c r="H513" s="485"/>
      <c r="I513" s="485"/>
      <c r="J513" s="485"/>
      <c r="K513" s="485"/>
      <c r="L513" s="485"/>
      <c r="M513" s="485"/>
      <c r="N513" s="485"/>
      <c r="O513" s="485"/>
      <c r="P513" s="485"/>
      <c r="Q513" s="485"/>
    </row>
    <row r="514" spans="1:17" x14ac:dyDescent="0.15">
      <c r="A514" s="485"/>
      <c r="B514" s="485"/>
      <c r="C514" s="485"/>
      <c r="D514" s="485"/>
      <c r="E514" s="485"/>
      <c r="F514" s="485"/>
      <c r="G514" s="485"/>
      <c r="H514" s="485"/>
      <c r="I514" s="485"/>
      <c r="J514" s="485"/>
      <c r="K514" s="485"/>
      <c r="L514" s="485"/>
      <c r="M514" s="485"/>
      <c r="N514" s="485"/>
      <c r="O514" s="485"/>
      <c r="P514" s="485"/>
      <c r="Q514" s="485"/>
    </row>
    <row r="515" spans="1:17" x14ac:dyDescent="0.15">
      <c r="A515" s="485"/>
      <c r="B515" s="485"/>
      <c r="C515" s="485"/>
      <c r="D515" s="485"/>
      <c r="E515" s="485"/>
      <c r="F515" s="485"/>
      <c r="G515" s="485"/>
      <c r="H515" s="485"/>
      <c r="I515" s="485"/>
      <c r="J515" s="485"/>
      <c r="K515" s="485"/>
      <c r="L515" s="485"/>
      <c r="M515" s="485"/>
      <c r="N515" s="485"/>
      <c r="O515" s="485"/>
      <c r="P515" s="485"/>
      <c r="Q515" s="485"/>
    </row>
    <row r="516" spans="1:17" x14ac:dyDescent="0.15">
      <c r="A516" s="485"/>
      <c r="B516" s="485"/>
      <c r="C516" s="485"/>
      <c r="D516" s="485"/>
      <c r="E516" s="485"/>
      <c r="F516" s="485"/>
      <c r="G516" s="485"/>
      <c r="H516" s="485"/>
      <c r="I516" s="485"/>
      <c r="J516" s="485"/>
      <c r="K516" s="485"/>
      <c r="L516" s="485"/>
      <c r="M516" s="485"/>
      <c r="N516" s="485"/>
      <c r="O516" s="485"/>
      <c r="P516" s="485"/>
      <c r="Q516" s="485"/>
    </row>
    <row r="517" spans="1:17" x14ac:dyDescent="0.15">
      <c r="A517" s="485"/>
      <c r="B517" s="485"/>
      <c r="C517" s="485"/>
      <c r="D517" s="485"/>
      <c r="E517" s="485"/>
      <c r="F517" s="485"/>
      <c r="G517" s="485"/>
      <c r="H517" s="485"/>
      <c r="I517" s="485"/>
      <c r="J517" s="485"/>
      <c r="K517" s="485"/>
      <c r="L517" s="485"/>
      <c r="M517" s="485"/>
      <c r="N517" s="485"/>
      <c r="O517" s="485"/>
      <c r="P517" s="485"/>
      <c r="Q517" s="485"/>
    </row>
    <row r="518" spans="1:17" x14ac:dyDescent="0.15">
      <c r="A518" s="485"/>
      <c r="B518" s="485"/>
      <c r="C518" s="485"/>
      <c r="D518" s="485"/>
      <c r="E518" s="485"/>
      <c r="F518" s="485"/>
      <c r="G518" s="485"/>
      <c r="H518" s="485"/>
      <c r="I518" s="485"/>
      <c r="J518" s="485"/>
      <c r="K518" s="485"/>
      <c r="L518" s="485"/>
      <c r="M518" s="485"/>
      <c r="N518" s="485"/>
      <c r="O518" s="485"/>
      <c r="P518" s="485"/>
      <c r="Q518" s="485"/>
    </row>
    <row r="519" spans="1:17" x14ac:dyDescent="0.15">
      <c r="A519" s="485"/>
      <c r="B519" s="485"/>
      <c r="C519" s="485"/>
      <c r="D519" s="485"/>
      <c r="E519" s="485"/>
      <c r="F519" s="485"/>
      <c r="G519" s="485"/>
      <c r="H519" s="485"/>
      <c r="I519" s="485"/>
      <c r="J519" s="485"/>
      <c r="K519" s="485"/>
      <c r="L519" s="485"/>
      <c r="M519" s="485"/>
      <c r="N519" s="485"/>
      <c r="O519" s="485"/>
      <c r="P519" s="485"/>
      <c r="Q519" s="485"/>
    </row>
    <row r="520" spans="1:17" x14ac:dyDescent="0.15">
      <c r="A520" s="485"/>
      <c r="B520" s="485"/>
      <c r="C520" s="485"/>
      <c r="D520" s="485"/>
      <c r="E520" s="485"/>
      <c r="F520" s="485"/>
      <c r="G520" s="485"/>
      <c r="H520" s="485"/>
      <c r="I520" s="485"/>
      <c r="J520" s="485"/>
      <c r="K520" s="485"/>
      <c r="L520" s="485"/>
      <c r="M520" s="485"/>
      <c r="N520" s="485"/>
      <c r="O520" s="485"/>
      <c r="P520" s="485"/>
      <c r="Q520" s="485"/>
    </row>
    <row r="521" spans="1:17" x14ac:dyDescent="0.15">
      <c r="A521" s="485"/>
      <c r="B521" s="485"/>
      <c r="C521" s="485"/>
      <c r="D521" s="485"/>
      <c r="E521" s="485"/>
      <c r="F521" s="485"/>
      <c r="G521" s="485"/>
      <c r="H521" s="485"/>
      <c r="I521" s="485"/>
      <c r="J521" s="485"/>
      <c r="K521" s="485"/>
      <c r="L521" s="485"/>
      <c r="M521" s="485"/>
      <c r="N521" s="485"/>
      <c r="O521" s="485"/>
      <c r="P521" s="485"/>
      <c r="Q521" s="485"/>
    </row>
    <row r="522" spans="1:17" x14ac:dyDescent="0.15">
      <c r="A522" s="485"/>
      <c r="B522" s="485"/>
      <c r="C522" s="485"/>
      <c r="D522" s="485"/>
      <c r="E522" s="485"/>
      <c r="F522" s="485"/>
      <c r="G522" s="485"/>
      <c r="H522" s="485"/>
      <c r="I522" s="485"/>
      <c r="J522" s="485"/>
      <c r="K522" s="485"/>
      <c r="L522" s="485"/>
      <c r="M522" s="485"/>
      <c r="N522" s="485"/>
      <c r="O522" s="485"/>
      <c r="P522" s="485"/>
      <c r="Q522" s="485"/>
    </row>
    <row r="523" spans="1:17" x14ac:dyDescent="0.15">
      <c r="A523" s="485"/>
      <c r="B523" s="485"/>
      <c r="C523" s="485"/>
      <c r="D523" s="485"/>
      <c r="E523" s="485"/>
      <c r="F523" s="485"/>
      <c r="G523" s="485"/>
      <c r="H523" s="485"/>
      <c r="I523" s="485"/>
      <c r="J523" s="485"/>
      <c r="K523" s="485"/>
      <c r="L523" s="485"/>
      <c r="M523" s="485"/>
      <c r="N523" s="485"/>
      <c r="O523" s="485"/>
      <c r="P523" s="485"/>
      <c r="Q523" s="485"/>
    </row>
    <row r="524" spans="1:17" x14ac:dyDescent="0.15">
      <c r="A524" s="485"/>
      <c r="B524" s="485"/>
      <c r="C524" s="485"/>
      <c r="D524" s="485"/>
      <c r="E524" s="485"/>
      <c r="F524" s="485"/>
      <c r="G524" s="485"/>
      <c r="H524" s="485"/>
      <c r="I524" s="485"/>
      <c r="J524" s="485"/>
      <c r="K524" s="485"/>
      <c r="L524" s="485"/>
      <c r="M524" s="485"/>
      <c r="N524" s="485"/>
      <c r="O524" s="485"/>
      <c r="P524" s="485"/>
      <c r="Q524" s="485"/>
    </row>
    <row r="525" spans="1:17" x14ac:dyDescent="0.15">
      <c r="A525" s="485"/>
      <c r="B525" s="485"/>
      <c r="C525" s="485"/>
      <c r="D525" s="485"/>
      <c r="E525" s="485"/>
      <c r="F525" s="485"/>
      <c r="G525" s="485"/>
      <c r="H525" s="485"/>
      <c r="I525" s="485"/>
      <c r="J525" s="485"/>
      <c r="K525" s="485"/>
      <c r="L525" s="485"/>
      <c r="M525" s="485"/>
      <c r="N525" s="485"/>
      <c r="O525" s="485"/>
      <c r="P525" s="485"/>
      <c r="Q525" s="485"/>
    </row>
    <row r="526" spans="1:17" x14ac:dyDescent="0.15">
      <c r="A526" s="485"/>
      <c r="B526" s="485"/>
      <c r="C526" s="485"/>
      <c r="D526" s="485"/>
      <c r="E526" s="485"/>
      <c r="F526" s="485"/>
      <c r="G526" s="485"/>
      <c r="H526" s="485"/>
      <c r="I526" s="485"/>
      <c r="J526" s="485"/>
      <c r="K526" s="485"/>
      <c r="L526" s="485"/>
      <c r="M526" s="485"/>
      <c r="N526" s="485"/>
      <c r="O526" s="485"/>
      <c r="P526" s="485"/>
      <c r="Q526" s="485"/>
    </row>
    <row r="527" spans="1:17" x14ac:dyDescent="0.15">
      <c r="A527" s="485"/>
      <c r="B527" s="485"/>
      <c r="C527" s="485"/>
      <c r="D527" s="485"/>
      <c r="E527" s="485"/>
      <c r="F527" s="485"/>
      <c r="G527" s="485"/>
      <c r="H527" s="485"/>
      <c r="I527" s="485"/>
      <c r="J527" s="485"/>
      <c r="K527" s="485"/>
      <c r="L527" s="485"/>
      <c r="M527" s="485"/>
      <c r="N527" s="485"/>
      <c r="O527" s="485"/>
      <c r="P527" s="485"/>
      <c r="Q527" s="485"/>
    </row>
    <row r="528" spans="1:17" x14ac:dyDescent="0.15">
      <c r="A528" s="485"/>
      <c r="B528" s="485"/>
      <c r="C528" s="485"/>
      <c r="D528" s="485"/>
      <c r="E528" s="485"/>
      <c r="F528" s="485"/>
      <c r="G528" s="485"/>
      <c r="H528" s="485"/>
      <c r="I528" s="485"/>
      <c r="J528" s="485"/>
      <c r="K528" s="485"/>
      <c r="L528" s="485"/>
      <c r="M528" s="485"/>
      <c r="N528" s="485"/>
      <c r="O528" s="485"/>
      <c r="P528" s="485"/>
      <c r="Q528" s="485"/>
    </row>
    <row r="529" spans="1:17" x14ac:dyDescent="0.15">
      <c r="A529" s="485"/>
      <c r="B529" s="485"/>
      <c r="C529" s="485"/>
      <c r="D529" s="485"/>
      <c r="E529" s="485"/>
      <c r="F529" s="485"/>
      <c r="G529" s="485"/>
      <c r="H529" s="485"/>
      <c r="I529" s="485"/>
      <c r="J529" s="485"/>
      <c r="K529" s="485"/>
      <c r="L529" s="485"/>
      <c r="M529" s="485"/>
      <c r="N529" s="485"/>
      <c r="O529" s="485"/>
      <c r="P529" s="485"/>
      <c r="Q529" s="485"/>
    </row>
    <row r="530" spans="1:17" x14ac:dyDescent="0.15">
      <c r="A530" s="485"/>
      <c r="B530" s="485"/>
      <c r="C530" s="485"/>
      <c r="D530" s="485"/>
      <c r="E530" s="485"/>
      <c r="F530" s="485"/>
      <c r="G530" s="485"/>
      <c r="H530" s="485"/>
      <c r="I530" s="485"/>
      <c r="J530" s="485"/>
      <c r="K530" s="485"/>
      <c r="L530" s="485"/>
      <c r="M530" s="485"/>
      <c r="N530" s="485"/>
      <c r="O530" s="485"/>
      <c r="P530" s="485"/>
      <c r="Q530" s="485"/>
    </row>
    <row r="531" spans="1:17" x14ac:dyDescent="0.15">
      <c r="A531" s="485"/>
      <c r="B531" s="485"/>
      <c r="C531" s="485"/>
      <c r="D531" s="485"/>
      <c r="E531" s="485"/>
      <c r="F531" s="485"/>
      <c r="G531" s="485"/>
      <c r="H531" s="485"/>
      <c r="I531" s="485"/>
      <c r="J531" s="485"/>
      <c r="K531" s="485"/>
      <c r="L531" s="485"/>
      <c r="M531" s="485"/>
      <c r="N531" s="485"/>
      <c r="O531" s="485"/>
      <c r="P531" s="485"/>
      <c r="Q531" s="485"/>
    </row>
    <row r="532" spans="1:17" x14ac:dyDescent="0.15">
      <c r="A532" s="485"/>
      <c r="B532" s="485"/>
      <c r="C532" s="485"/>
      <c r="D532" s="485"/>
      <c r="E532" s="485"/>
      <c r="F532" s="485"/>
      <c r="G532" s="485"/>
      <c r="H532" s="485"/>
      <c r="I532" s="485"/>
      <c r="J532" s="485"/>
      <c r="K532" s="485"/>
      <c r="L532" s="485"/>
      <c r="M532" s="485"/>
      <c r="N532" s="485"/>
      <c r="O532" s="485"/>
      <c r="P532" s="485"/>
      <c r="Q532" s="485"/>
    </row>
    <row r="533" spans="1:17" x14ac:dyDescent="0.15">
      <c r="A533" s="485"/>
      <c r="B533" s="485"/>
      <c r="C533" s="485"/>
      <c r="D533" s="485"/>
      <c r="E533" s="485"/>
      <c r="F533" s="485"/>
      <c r="G533" s="485"/>
      <c r="H533" s="485"/>
      <c r="I533" s="485"/>
      <c r="J533" s="485"/>
      <c r="K533" s="485"/>
      <c r="L533" s="485"/>
      <c r="M533" s="485"/>
      <c r="N533" s="485"/>
      <c r="O533" s="485"/>
      <c r="P533" s="485"/>
      <c r="Q533" s="485"/>
    </row>
    <row r="534" spans="1:17" x14ac:dyDescent="0.15">
      <c r="A534" s="485"/>
      <c r="B534" s="485"/>
      <c r="C534" s="485"/>
      <c r="D534" s="485"/>
      <c r="E534" s="485"/>
      <c r="F534" s="485"/>
      <c r="G534" s="485"/>
      <c r="H534" s="485"/>
      <c r="I534" s="485"/>
      <c r="J534" s="485"/>
      <c r="K534" s="485"/>
      <c r="L534" s="485"/>
      <c r="M534" s="485"/>
      <c r="N534" s="485"/>
      <c r="O534" s="485"/>
      <c r="P534" s="485"/>
      <c r="Q534" s="485"/>
    </row>
    <row r="535" spans="1:17" x14ac:dyDescent="0.15">
      <c r="A535" s="485"/>
      <c r="B535" s="485"/>
      <c r="C535" s="485"/>
      <c r="D535" s="485"/>
      <c r="E535" s="485"/>
      <c r="F535" s="485"/>
      <c r="G535" s="485"/>
      <c r="H535" s="485"/>
      <c r="I535" s="485"/>
      <c r="J535" s="485"/>
      <c r="K535" s="485"/>
      <c r="L535" s="485"/>
      <c r="M535" s="485"/>
      <c r="N535" s="485"/>
      <c r="O535" s="485"/>
      <c r="P535" s="485"/>
      <c r="Q535" s="485"/>
    </row>
    <row r="536" spans="1:17" x14ac:dyDescent="0.15">
      <c r="A536" s="485"/>
      <c r="B536" s="485"/>
      <c r="C536" s="485"/>
      <c r="D536" s="485"/>
      <c r="E536" s="485"/>
      <c r="F536" s="485"/>
      <c r="G536" s="485"/>
      <c r="H536" s="485"/>
      <c r="I536" s="485"/>
      <c r="J536" s="485"/>
      <c r="K536" s="485"/>
      <c r="L536" s="485"/>
      <c r="M536" s="485"/>
      <c r="N536" s="485"/>
      <c r="O536" s="485"/>
      <c r="P536" s="485"/>
      <c r="Q536" s="485"/>
    </row>
    <row r="537" spans="1:17" x14ac:dyDescent="0.15">
      <c r="A537" s="485"/>
      <c r="B537" s="485"/>
      <c r="C537" s="485"/>
      <c r="D537" s="485"/>
      <c r="E537" s="485"/>
      <c r="F537" s="485"/>
      <c r="G537" s="485"/>
      <c r="H537" s="485"/>
      <c r="I537" s="485"/>
      <c r="J537" s="485"/>
      <c r="K537" s="485"/>
      <c r="L537" s="485"/>
      <c r="M537" s="485"/>
      <c r="N537" s="485"/>
      <c r="O537" s="485"/>
      <c r="P537" s="485"/>
      <c r="Q537" s="485"/>
    </row>
    <row r="538" spans="1:17" x14ac:dyDescent="0.15">
      <c r="A538" s="485"/>
      <c r="B538" s="485"/>
      <c r="C538" s="485"/>
      <c r="D538" s="485"/>
      <c r="E538" s="485"/>
      <c r="F538" s="485"/>
      <c r="G538" s="485"/>
      <c r="H538" s="485"/>
      <c r="I538" s="485"/>
      <c r="J538" s="485"/>
      <c r="K538" s="485"/>
      <c r="L538" s="485"/>
      <c r="M538" s="485"/>
      <c r="N538" s="485"/>
      <c r="O538" s="485"/>
      <c r="P538" s="485"/>
      <c r="Q538" s="485"/>
    </row>
    <row r="539" spans="1:17" x14ac:dyDescent="0.15">
      <c r="A539" s="485"/>
      <c r="B539" s="485"/>
      <c r="C539" s="485"/>
      <c r="D539" s="485"/>
      <c r="E539" s="485"/>
      <c r="F539" s="485"/>
      <c r="G539" s="485"/>
      <c r="H539" s="485"/>
      <c r="I539" s="485"/>
      <c r="J539" s="485"/>
      <c r="K539" s="485"/>
      <c r="L539" s="485"/>
      <c r="M539" s="485"/>
      <c r="N539" s="485"/>
      <c r="O539" s="485"/>
      <c r="P539" s="485"/>
      <c r="Q539" s="485"/>
    </row>
    <row r="540" spans="1:17" x14ac:dyDescent="0.15">
      <c r="A540" s="485"/>
      <c r="B540" s="485"/>
      <c r="C540" s="485"/>
      <c r="D540" s="485"/>
      <c r="E540" s="485"/>
      <c r="F540" s="485"/>
      <c r="G540" s="485"/>
      <c r="H540" s="485"/>
      <c r="I540" s="485"/>
      <c r="J540" s="485"/>
      <c r="K540" s="485"/>
      <c r="L540" s="485"/>
      <c r="M540" s="485"/>
      <c r="N540" s="485"/>
      <c r="O540" s="485"/>
      <c r="P540" s="485"/>
      <c r="Q540" s="485"/>
    </row>
    <row r="541" spans="1:17" x14ac:dyDescent="0.15">
      <c r="A541" s="485"/>
      <c r="B541" s="485"/>
      <c r="C541" s="485"/>
      <c r="D541" s="485"/>
      <c r="E541" s="485"/>
      <c r="F541" s="485"/>
      <c r="G541" s="485"/>
      <c r="H541" s="485"/>
      <c r="I541" s="485"/>
      <c r="J541" s="485"/>
      <c r="K541" s="485"/>
      <c r="L541" s="485"/>
      <c r="M541" s="485"/>
      <c r="N541" s="485"/>
      <c r="O541" s="485"/>
      <c r="P541" s="485"/>
      <c r="Q541" s="485"/>
    </row>
    <row r="542" spans="1:17" x14ac:dyDescent="0.15">
      <c r="A542" s="485"/>
      <c r="B542" s="485"/>
      <c r="C542" s="485"/>
      <c r="D542" s="485"/>
      <c r="E542" s="485"/>
      <c r="F542" s="485"/>
      <c r="G542" s="485"/>
      <c r="H542" s="485"/>
      <c r="I542" s="485"/>
      <c r="J542" s="485"/>
      <c r="K542" s="485"/>
      <c r="L542" s="485"/>
      <c r="M542" s="485"/>
      <c r="N542" s="485"/>
      <c r="O542" s="485"/>
      <c r="P542" s="485"/>
      <c r="Q542" s="485"/>
    </row>
    <row r="543" spans="1:17" x14ac:dyDescent="0.15">
      <c r="A543" s="485"/>
      <c r="B543" s="485"/>
      <c r="C543" s="485"/>
      <c r="D543" s="485"/>
      <c r="E543" s="485"/>
      <c r="F543" s="485"/>
      <c r="G543" s="485"/>
      <c r="H543" s="485"/>
      <c r="I543" s="485"/>
      <c r="J543" s="485"/>
      <c r="K543" s="485"/>
      <c r="L543" s="485"/>
      <c r="M543" s="485"/>
      <c r="N543" s="485"/>
      <c r="O543" s="485"/>
      <c r="P543" s="485"/>
      <c r="Q543" s="485"/>
    </row>
    <row r="544" spans="1:17" x14ac:dyDescent="0.15">
      <c r="A544" s="485"/>
      <c r="B544" s="485"/>
      <c r="C544" s="485"/>
      <c r="D544" s="485"/>
      <c r="E544" s="485"/>
      <c r="F544" s="485"/>
      <c r="G544" s="485"/>
      <c r="H544" s="485"/>
      <c r="I544" s="485"/>
      <c r="J544" s="485"/>
      <c r="K544" s="485"/>
      <c r="L544" s="485"/>
      <c r="M544" s="485"/>
      <c r="N544" s="485"/>
      <c r="O544" s="485"/>
      <c r="P544" s="485"/>
      <c r="Q544" s="485"/>
    </row>
    <row r="545" spans="1:17" x14ac:dyDescent="0.15">
      <c r="A545" s="485"/>
      <c r="B545" s="485"/>
      <c r="C545" s="485"/>
      <c r="D545" s="485"/>
      <c r="E545" s="485"/>
      <c r="F545" s="485"/>
      <c r="G545" s="485"/>
      <c r="H545" s="485"/>
      <c r="I545" s="485"/>
      <c r="J545" s="485"/>
      <c r="K545" s="485"/>
      <c r="L545" s="485"/>
      <c r="M545" s="485"/>
      <c r="N545" s="485"/>
      <c r="O545" s="485"/>
      <c r="P545" s="485"/>
      <c r="Q545" s="485"/>
    </row>
    <row r="546" spans="1:17" x14ac:dyDescent="0.15">
      <c r="A546" s="485"/>
      <c r="B546" s="485"/>
      <c r="C546" s="485"/>
      <c r="D546" s="485"/>
      <c r="E546" s="485"/>
      <c r="F546" s="485"/>
      <c r="G546" s="485"/>
      <c r="H546" s="485"/>
      <c r="I546" s="485"/>
      <c r="J546" s="485"/>
      <c r="K546" s="485"/>
      <c r="L546" s="485"/>
      <c r="M546" s="485"/>
      <c r="N546" s="485"/>
      <c r="O546" s="485"/>
      <c r="P546" s="485"/>
      <c r="Q546" s="485"/>
    </row>
    <row r="547" spans="1:17" x14ac:dyDescent="0.15">
      <c r="A547" s="485"/>
      <c r="B547" s="485"/>
      <c r="C547" s="485"/>
      <c r="D547" s="485"/>
      <c r="E547" s="485"/>
      <c r="F547" s="485"/>
      <c r="G547" s="485"/>
      <c r="H547" s="485"/>
      <c r="I547" s="485"/>
      <c r="J547" s="485"/>
      <c r="K547" s="485"/>
      <c r="L547" s="485"/>
      <c r="M547" s="485"/>
      <c r="N547" s="485"/>
      <c r="O547" s="485"/>
      <c r="P547" s="485"/>
      <c r="Q547" s="485"/>
    </row>
    <row r="548" spans="1:17" x14ac:dyDescent="0.15">
      <c r="A548" s="485"/>
      <c r="B548" s="485"/>
      <c r="C548" s="485"/>
      <c r="D548" s="485"/>
      <c r="E548" s="485"/>
      <c r="F548" s="485"/>
      <c r="G548" s="485"/>
      <c r="H548" s="485"/>
      <c r="I548" s="485"/>
      <c r="J548" s="485"/>
      <c r="K548" s="485"/>
      <c r="L548" s="485"/>
      <c r="M548" s="485"/>
      <c r="N548" s="485"/>
      <c r="O548" s="485"/>
      <c r="P548" s="485"/>
      <c r="Q548" s="485"/>
    </row>
    <row r="549" spans="1:17" x14ac:dyDescent="0.15">
      <c r="A549" s="485"/>
      <c r="B549" s="485"/>
      <c r="C549" s="485"/>
      <c r="D549" s="485"/>
      <c r="E549" s="485"/>
      <c r="F549" s="485"/>
      <c r="G549" s="485"/>
      <c r="H549" s="485"/>
      <c r="I549" s="485"/>
      <c r="J549" s="485"/>
      <c r="K549" s="485"/>
      <c r="L549" s="485"/>
      <c r="M549" s="485"/>
      <c r="N549" s="485"/>
      <c r="O549" s="485"/>
      <c r="P549" s="485"/>
      <c r="Q549" s="485"/>
    </row>
    <row r="550" spans="1:17" x14ac:dyDescent="0.15">
      <c r="A550" s="485"/>
      <c r="B550" s="485"/>
      <c r="C550" s="485"/>
      <c r="D550" s="485"/>
      <c r="E550" s="485"/>
      <c r="F550" s="485"/>
      <c r="G550" s="485"/>
      <c r="H550" s="485"/>
      <c r="I550" s="485"/>
      <c r="J550" s="485"/>
      <c r="K550" s="485"/>
      <c r="L550" s="485"/>
      <c r="M550" s="485"/>
      <c r="N550" s="485"/>
      <c r="O550" s="485"/>
      <c r="P550" s="485"/>
      <c r="Q550" s="485"/>
    </row>
    <row r="551" spans="1:17" x14ac:dyDescent="0.15">
      <c r="A551" s="485"/>
      <c r="B551" s="485"/>
      <c r="C551" s="485"/>
      <c r="D551" s="485"/>
      <c r="E551" s="485"/>
      <c r="F551" s="485"/>
      <c r="G551" s="485"/>
      <c r="H551" s="485"/>
      <c r="I551" s="485"/>
      <c r="J551" s="485"/>
      <c r="K551" s="485"/>
      <c r="L551" s="485"/>
      <c r="M551" s="485"/>
      <c r="N551" s="485"/>
      <c r="O551" s="485"/>
      <c r="P551" s="485"/>
      <c r="Q551" s="485"/>
    </row>
    <row r="552" spans="1:17" x14ac:dyDescent="0.15">
      <c r="A552" s="485"/>
      <c r="B552" s="485"/>
      <c r="C552" s="485"/>
      <c r="D552" s="485"/>
      <c r="E552" s="485"/>
      <c r="F552" s="485"/>
      <c r="G552" s="485"/>
      <c r="H552" s="485"/>
      <c r="I552" s="485"/>
      <c r="J552" s="485"/>
      <c r="K552" s="485"/>
      <c r="L552" s="485"/>
      <c r="M552" s="485"/>
      <c r="N552" s="485"/>
      <c r="O552" s="485"/>
      <c r="P552" s="485"/>
      <c r="Q552" s="485"/>
    </row>
    <row r="553" spans="1:17" x14ac:dyDescent="0.15">
      <c r="A553" s="485"/>
      <c r="B553" s="485"/>
      <c r="C553" s="485"/>
      <c r="D553" s="485"/>
      <c r="E553" s="485"/>
      <c r="F553" s="485"/>
      <c r="G553" s="485"/>
      <c r="H553" s="485"/>
      <c r="I553" s="485"/>
      <c r="J553" s="485"/>
      <c r="K553" s="485"/>
      <c r="L553" s="485"/>
      <c r="M553" s="485"/>
      <c r="N553" s="485"/>
      <c r="O553" s="485"/>
      <c r="P553" s="485"/>
      <c r="Q553" s="485"/>
    </row>
    <row r="554" spans="1:17" x14ac:dyDescent="0.15">
      <c r="A554" s="485"/>
      <c r="B554" s="485"/>
      <c r="C554" s="485"/>
      <c r="D554" s="485"/>
      <c r="E554" s="485"/>
      <c r="F554" s="485"/>
      <c r="G554" s="485"/>
      <c r="H554" s="485"/>
      <c r="I554" s="485"/>
      <c r="J554" s="485"/>
      <c r="K554" s="485"/>
      <c r="L554" s="485"/>
      <c r="M554" s="485"/>
      <c r="N554" s="485"/>
      <c r="O554" s="485"/>
      <c r="P554" s="485"/>
      <c r="Q554" s="485"/>
    </row>
    <row r="555" spans="1:17" x14ac:dyDescent="0.15">
      <c r="A555" s="485"/>
      <c r="B555" s="485"/>
      <c r="C555" s="485"/>
      <c r="D555" s="485"/>
      <c r="E555" s="485"/>
      <c r="F555" s="485"/>
      <c r="G555" s="485"/>
      <c r="H555" s="485"/>
      <c r="I555" s="485"/>
      <c r="J555" s="485"/>
      <c r="K555" s="485"/>
      <c r="L555" s="485"/>
      <c r="M555" s="485"/>
      <c r="N555" s="485"/>
      <c r="O555" s="485"/>
      <c r="P555" s="485"/>
      <c r="Q555" s="485"/>
    </row>
    <row r="556" spans="1:17" x14ac:dyDescent="0.15">
      <c r="A556" s="485"/>
      <c r="B556" s="485"/>
      <c r="C556" s="485"/>
      <c r="D556" s="485"/>
      <c r="E556" s="485"/>
      <c r="F556" s="485"/>
      <c r="G556" s="485"/>
      <c r="H556" s="485"/>
      <c r="I556" s="485"/>
      <c r="J556" s="485"/>
      <c r="K556" s="485"/>
      <c r="L556" s="485"/>
      <c r="M556" s="485"/>
      <c r="N556" s="485"/>
      <c r="O556" s="485"/>
      <c r="P556" s="485"/>
      <c r="Q556" s="485"/>
    </row>
    <row r="557" spans="1:17" x14ac:dyDescent="0.15">
      <c r="A557" s="485"/>
      <c r="B557" s="485"/>
      <c r="C557" s="485"/>
      <c r="D557" s="485"/>
      <c r="E557" s="485"/>
      <c r="F557" s="485"/>
      <c r="G557" s="485"/>
      <c r="H557" s="485"/>
      <c r="I557" s="485"/>
      <c r="J557" s="485"/>
      <c r="K557" s="485"/>
      <c r="L557" s="485"/>
      <c r="M557" s="485"/>
      <c r="N557" s="485"/>
      <c r="O557" s="485"/>
      <c r="P557" s="485"/>
      <c r="Q557" s="485"/>
    </row>
    <row r="558" spans="1:17" x14ac:dyDescent="0.15">
      <c r="A558" s="485"/>
      <c r="B558" s="485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  <c r="N558" s="485"/>
      <c r="O558" s="485"/>
      <c r="P558" s="485"/>
      <c r="Q558" s="485"/>
    </row>
    <row r="559" spans="1:17" x14ac:dyDescent="0.15">
      <c r="A559" s="485"/>
      <c r="B559" s="485"/>
      <c r="C559" s="485"/>
      <c r="D559" s="485"/>
      <c r="E559" s="485"/>
      <c r="F559" s="485"/>
      <c r="G559" s="485"/>
      <c r="H559" s="485"/>
      <c r="I559" s="485"/>
      <c r="J559" s="485"/>
      <c r="K559" s="485"/>
      <c r="L559" s="485"/>
      <c r="M559" s="485"/>
      <c r="N559" s="485"/>
      <c r="O559" s="485"/>
      <c r="P559" s="485"/>
      <c r="Q559" s="485"/>
    </row>
    <row r="560" spans="1:17" x14ac:dyDescent="0.15">
      <c r="A560" s="485"/>
      <c r="B560" s="485"/>
      <c r="C560" s="485"/>
      <c r="D560" s="485"/>
      <c r="E560" s="485"/>
      <c r="F560" s="485"/>
      <c r="G560" s="485"/>
      <c r="H560" s="485"/>
      <c r="I560" s="485"/>
      <c r="J560" s="485"/>
      <c r="K560" s="485"/>
      <c r="L560" s="485"/>
      <c r="M560" s="485"/>
      <c r="N560" s="485"/>
      <c r="O560" s="485"/>
      <c r="P560" s="485"/>
      <c r="Q560" s="485"/>
    </row>
    <row r="561" spans="1:17" x14ac:dyDescent="0.15">
      <c r="A561" s="485"/>
      <c r="B561" s="485"/>
      <c r="C561" s="485"/>
      <c r="D561" s="485"/>
      <c r="E561" s="485"/>
      <c r="F561" s="485"/>
      <c r="G561" s="485"/>
      <c r="H561" s="485"/>
      <c r="I561" s="485"/>
      <c r="J561" s="485"/>
      <c r="K561" s="485"/>
      <c r="L561" s="485"/>
      <c r="M561" s="485"/>
      <c r="N561" s="485"/>
      <c r="O561" s="485"/>
      <c r="P561" s="485"/>
      <c r="Q561" s="485"/>
    </row>
    <row r="562" spans="1:17" x14ac:dyDescent="0.15">
      <c r="A562" s="485"/>
      <c r="B562" s="485"/>
      <c r="C562" s="485"/>
      <c r="D562" s="485"/>
      <c r="E562" s="485"/>
      <c r="F562" s="485"/>
      <c r="G562" s="485"/>
      <c r="H562" s="485"/>
      <c r="I562" s="485"/>
      <c r="J562" s="485"/>
      <c r="K562" s="485"/>
      <c r="L562" s="485"/>
      <c r="M562" s="485"/>
      <c r="N562" s="485"/>
      <c r="O562" s="485"/>
      <c r="P562" s="485"/>
      <c r="Q562" s="485"/>
    </row>
    <row r="563" spans="1:17" x14ac:dyDescent="0.15">
      <c r="A563" s="485"/>
      <c r="B563" s="485"/>
      <c r="C563" s="485"/>
      <c r="D563" s="485"/>
      <c r="E563" s="485"/>
      <c r="F563" s="485"/>
      <c r="G563" s="485"/>
      <c r="H563" s="485"/>
      <c r="I563" s="485"/>
      <c r="J563" s="485"/>
      <c r="K563" s="485"/>
      <c r="L563" s="485"/>
      <c r="M563" s="485"/>
      <c r="N563" s="485"/>
      <c r="O563" s="485"/>
      <c r="P563" s="485"/>
      <c r="Q563" s="485"/>
    </row>
    <row r="564" spans="1:17" x14ac:dyDescent="0.15">
      <c r="A564" s="485"/>
      <c r="B564" s="485"/>
      <c r="C564" s="485"/>
      <c r="D564" s="485"/>
      <c r="E564" s="485"/>
      <c r="F564" s="485"/>
      <c r="G564" s="485"/>
      <c r="H564" s="485"/>
      <c r="I564" s="485"/>
      <c r="J564" s="485"/>
      <c r="K564" s="485"/>
      <c r="L564" s="485"/>
      <c r="M564" s="485"/>
      <c r="N564" s="485"/>
      <c r="O564" s="485"/>
      <c r="P564" s="485"/>
      <c r="Q564" s="485"/>
    </row>
    <row r="565" spans="1:17" x14ac:dyDescent="0.15">
      <c r="A565" s="485"/>
      <c r="B565" s="485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  <c r="N565" s="485"/>
      <c r="O565" s="485"/>
      <c r="P565" s="485"/>
      <c r="Q565" s="485"/>
    </row>
    <row r="566" spans="1:17" x14ac:dyDescent="0.15">
      <c r="A566" s="485"/>
      <c r="B566" s="485"/>
      <c r="C566" s="485"/>
      <c r="D566" s="485"/>
      <c r="E566" s="485"/>
      <c r="F566" s="485"/>
      <c r="G566" s="485"/>
      <c r="H566" s="485"/>
      <c r="I566" s="485"/>
      <c r="J566" s="485"/>
      <c r="K566" s="485"/>
      <c r="L566" s="485"/>
      <c r="M566" s="485"/>
      <c r="N566" s="485"/>
      <c r="O566" s="485"/>
      <c r="P566" s="485"/>
      <c r="Q566" s="485"/>
    </row>
    <row r="567" spans="1:17" x14ac:dyDescent="0.15">
      <c r="A567" s="485"/>
      <c r="B567" s="485"/>
      <c r="C567" s="485"/>
      <c r="D567" s="485"/>
      <c r="E567" s="485"/>
      <c r="F567" s="485"/>
      <c r="G567" s="485"/>
      <c r="H567" s="485"/>
      <c r="I567" s="485"/>
      <c r="J567" s="485"/>
      <c r="K567" s="485"/>
      <c r="L567" s="485"/>
      <c r="M567" s="485"/>
      <c r="N567" s="485"/>
      <c r="O567" s="485"/>
      <c r="P567" s="485"/>
      <c r="Q567" s="485"/>
    </row>
    <row r="568" spans="1:17" x14ac:dyDescent="0.15">
      <c r="A568" s="485"/>
      <c r="B568" s="485"/>
      <c r="C568" s="485"/>
      <c r="D568" s="485"/>
      <c r="E568" s="485"/>
      <c r="F568" s="485"/>
      <c r="G568" s="485"/>
      <c r="H568" s="485"/>
      <c r="I568" s="485"/>
      <c r="J568" s="485"/>
      <c r="K568" s="485"/>
      <c r="L568" s="485"/>
      <c r="M568" s="485"/>
      <c r="N568" s="485"/>
      <c r="O568" s="485"/>
      <c r="P568" s="485"/>
      <c r="Q568" s="485"/>
    </row>
    <row r="569" spans="1:17" x14ac:dyDescent="0.15">
      <c r="A569" s="485"/>
      <c r="B569" s="485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  <c r="N569" s="485"/>
      <c r="O569" s="485"/>
      <c r="P569" s="485"/>
      <c r="Q569" s="485"/>
    </row>
    <row r="570" spans="1:17" x14ac:dyDescent="0.15">
      <c r="A570" s="485"/>
      <c r="B570" s="485"/>
      <c r="C570" s="485"/>
      <c r="D570" s="485"/>
      <c r="E570" s="485"/>
      <c r="F570" s="485"/>
      <c r="G570" s="485"/>
      <c r="H570" s="485"/>
      <c r="I570" s="485"/>
      <c r="J570" s="485"/>
      <c r="K570" s="485"/>
      <c r="L570" s="485"/>
      <c r="M570" s="485"/>
      <c r="N570" s="485"/>
      <c r="O570" s="485"/>
      <c r="P570" s="485"/>
      <c r="Q570" s="485"/>
    </row>
    <row r="571" spans="1:17" x14ac:dyDescent="0.15">
      <c r="A571" s="485"/>
      <c r="B571" s="485"/>
      <c r="C571" s="485"/>
      <c r="D571" s="485"/>
      <c r="E571" s="485"/>
      <c r="F571" s="485"/>
      <c r="G571" s="485"/>
      <c r="H571" s="485"/>
      <c r="I571" s="485"/>
      <c r="J571" s="485"/>
      <c r="K571" s="485"/>
      <c r="L571" s="485"/>
      <c r="M571" s="485"/>
      <c r="N571" s="485"/>
      <c r="O571" s="485"/>
      <c r="P571" s="485"/>
      <c r="Q571" s="485"/>
    </row>
    <row r="572" spans="1:17" x14ac:dyDescent="0.15">
      <c r="A572" s="485"/>
      <c r="B572" s="485"/>
      <c r="C572" s="485"/>
      <c r="D572" s="485"/>
      <c r="E572" s="485"/>
      <c r="F572" s="485"/>
      <c r="G572" s="485"/>
      <c r="H572" s="485"/>
      <c r="I572" s="485"/>
      <c r="J572" s="485"/>
      <c r="K572" s="485"/>
      <c r="L572" s="485"/>
      <c r="M572" s="485"/>
      <c r="N572" s="485"/>
      <c r="O572" s="485"/>
      <c r="P572" s="485"/>
      <c r="Q572" s="485"/>
    </row>
    <row r="573" spans="1:17" x14ac:dyDescent="0.15">
      <c r="A573" s="485"/>
      <c r="B573" s="485"/>
      <c r="C573" s="485"/>
      <c r="D573" s="485"/>
      <c r="E573" s="485"/>
      <c r="F573" s="485"/>
      <c r="G573" s="485"/>
      <c r="H573" s="485"/>
      <c r="I573" s="485"/>
      <c r="J573" s="485"/>
      <c r="K573" s="485"/>
      <c r="L573" s="485"/>
      <c r="M573" s="485"/>
      <c r="N573" s="485"/>
      <c r="O573" s="485"/>
      <c r="P573" s="485"/>
      <c r="Q573" s="485"/>
    </row>
    <row r="574" spans="1:17" x14ac:dyDescent="0.15">
      <c r="A574" s="485"/>
      <c r="B574" s="485"/>
      <c r="C574" s="485"/>
      <c r="D574" s="485"/>
      <c r="E574" s="485"/>
      <c r="F574" s="485"/>
      <c r="G574" s="485"/>
      <c r="H574" s="485"/>
      <c r="I574" s="485"/>
      <c r="J574" s="485"/>
      <c r="K574" s="485"/>
      <c r="L574" s="485"/>
      <c r="M574" s="485"/>
      <c r="N574" s="485"/>
      <c r="O574" s="485"/>
      <c r="P574" s="485"/>
      <c r="Q574" s="485"/>
    </row>
    <row r="575" spans="1:17" x14ac:dyDescent="0.15">
      <c r="A575" s="485"/>
      <c r="B575" s="485"/>
      <c r="C575" s="485"/>
      <c r="D575" s="485"/>
      <c r="E575" s="485"/>
      <c r="F575" s="485"/>
      <c r="G575" s="485"/>
      <c r="H575" s="485"/>
      <c r="I575" s="485"/>
      <c r="J575" s="485"/>
      <c r="K575" s="485"/>
      <c r="L575" s="485"/>
      <c r="M575" s="485"/>
      <c r="N575" s="485"/>
      <c r="O575" s="485"/>
      <c r="P575" s="485"/>
      <c r="Q575" s="485"/>
    </row>
    <row r="576" spans="1:17" x14ac:dyDescent="0.15">
      <c r="A576" s="485"/>
      <c r="B576" s="485"/>
      <c r="C576" s="485"/>
      <c r="D576" s="485"/>
      <c r="E576" s="485"/>
      <c r="F576" s="485"/>
      <c r="G576" s="485"/>
      <c r="H576" s="485"/>
      <c r="I576" s="485"/>
      <c r="J576" s="485"/>
      <c r="K576" s="485"/>
      <c r="L576" s="485"/>
      <c r="M576" s="485"/>
      <c r="N576" s="485"/>
      <c r="O576" s="485"/>
      <c r="P576" s="485"/>
      <c r="Q576" s="485"/>
    </row>
    <row r="577" spans="1:17" x14ac:dyDescent="0.15">
      <c r="A577" s="485"/>
      <c r="B577" s="485"/>
      <c r="C577" s="485"/>
      <c r="D577" s="485"/>
      <c r="E577" s="485"/>
      <c r="F577" s="485"/>
      <c r="G577" s="485"/>
      <c r="H577" s="485"/>
      <c r="I577" s="485"/>
      <c r="J577" s="485"/>
      <c r="K577" s="485"/>
      <c r="L577" s="485"/>
      <c r="M577" s="485"/>
      <c r="N577" s="485"/>
      <c r="O577" s="485"/>
      <c r="P577" s="485"/>
      <c r="Q577" s="485"/>
    </row>
    <row r="578" spans="1:17" x14ac:dyDescent="0.15">
      <c r="A578" s="485"/>
      <c r="B578" s="485"/>
      <c r="C578" s="485"/>
      <c r="D578" s="485"/>
      <c r="E578" s="485"/>
      <c r="F578" s="485"/>
      <c r="G578" s="485"/>
      <c r="H578" s="485"/>
      <c r="I578" s="485"/>
      <c r="J578" s="485"/>
      <c r="K578" s="485"/>
      <c r="L578" s="485"/>
      <c r="M578" s="485"/>
      <c r="N578" s="485"/>
      <c r="O578" s="485"/>
      <c r="P578" s="485"/>
      <c r="Q578" s="485"/>
    </row>
    <row r="579" spans="1:17" x14ac:dyDescent="0.15">
      <c r="A579" s="485"/>
      <c r="B579" s="485"/>
      <c r="C579" s="485"/>
      <c r="D579" s="485"/>
      <c r="E579" s="485"/>
      <c r="F579" s="485"/>
      <c r="G579" s="485"/>
      <c r="H579" s="485"/>
      <c r="I579" s="485"/>
      <c r="J579" s="485"/>
      <c r="K579" s="485"/>
      <c r="L579" s="485"/>
      <c r="M579" s="485"/>
      <c r="N579" s="485"/>
      <c r="O579" s="485"/>
      <c r="P579" s="485"/>
      <c r="Q579" s="485"/>
    </row>
    <row r="580" spans="1:17" x14ac:dyDescent="0.15">
      <c r="A580" s="485"/>
      <c r="B580" s="485"/>
      <c r="C580" s="485"/>
      <c r="D580" s="485"/>
      <c r="E580" s="485"/>
      <c r="F580" s="485"/>
      <c r="G580" s="485"/>
      <c r="H580" s="485"/>
      <c r="I580" s="485"/>
      <c r="J580" s="485"/>
      <c r="K580" s="485"/>
      <c r="L580" s="485"/>
      <c r="M580" s="485"/>
      <c r="N580" s="485"/>
      <c r="O580" s="485"/>
      <c r="P580" s="485"/>
      <c r="Q580" s="485"/>
    </row>
    <row r="581" spans="1:17" x14ac:dyDescent="0.15">
      <c r="A581" s="485"/>
      <c r="B581" s="485"/>
      <c r="C581" s="485"/>
      <c r="D581" s="485"/>
      <c r="E581" s="485"/>
      <c r="F581" s="485"/>
      <c r="G581" s="485"/>
      <c r="H581" s="485"/>
      <c r="I581" s="485"/>
      <c r="J581" s="485"/>
      <c r="K581" s="485"/>
      <c r="L581" s="485"/>
      <c r="M581" s="485"/>
      <c r="N581" s="485"/>
      <c r="O581" s="485"/>
      <c r="P581" s="485"/>
      <c r="Q581" s="485"/>
    </row>
    <row r="582" spans="1:17" x14ac:dyDescent="0.15">
      <c r="A582" s="485"/>
      <c r="B582" s="485"/>
      <c r="C582" s="485"/>
      <c r="D582" s="485"/>
      <c r="E582" s="485"/>
      <c r="F582" s="485"/>
      <c r="G582" s="485"/>
      <c r="H582" s="485"/>
      <c r="I582" s="485"/>
      <c r="J582" s="485"/>
      <c r="K582" s="485"/>
      <c r="L582" s="485"/>
      <c r="M582" s="485"/>
      <c r="N582" s="485"/>
      <c r="O582" s="485"/>
      <c r="P582" s="485"/>
      <c r="Q582" s="485"/>
    </row>
    <row r="583" spans="1:17" x14ac:dyDescent="0.15">
      <c r="A583" s="485"/>
      <c r="B583" s="485"/>
      <c r="C583" s="485"/>
      <c r="D583" s="485"/>
      <c r="E583" s="485"/>
      <c r="F583" s="485"/>
      <c r="G583" s="485"/>
      <c r="H583" s="485"/>
      <c r="I583" s="485"/>
      <c r="J583" s="485"/>
      <c r="K583" s="485"/>
      <c r="L583" s="485"/>
      <c r="M583" s="485"/>
      <c r="N583" s="485"/>
      <c r="O583" s="485"/>
      <c r="P583" s="485"/>
      <c r="Q583" s="485"/>
    </row>
    <row r="584" spans="1:17" x14ac:dyDescent="0.15">
      <c r="A584" s="485"/>
      <c r="B584" s="485"/>
      <c r="C584" s="485"/>
      <c r="D584" s="485"/>
      <c r="E584" s="485"/>
      <c r="F584" s="485"/>
      <c r="G584" s="485"/>
      <c r="H584" s="485"/>
      <c r="I584" s="485"/>
      <c r="J584" s="485"/>
      <c r="K584" s="485"/>
      <c r="L584" s="485"/>
      <c r="M584" s="485"/>
      <c r="N584" s="485"/>
      <c r="O584" s="485"/>
      <c r="P584" s="485"/>
      <c r="Q584" s="485"/>
    </row>
    <row r="585" spans="1:17" x14ac:dyDescent="0.15">
      <c r="A585" s="485"/>
      <c r="B585" s="485"/>
      <c r="C585" s="485"/>
      <c r="D585" s="485"/>
      <c r="E585" s="485"/>
      <c r="F585" s="485"/>
      <c r="G585" s="485"/>
      <c r="H585" s="485"/>
      <c r="I585" s="485"/>
      <c r="J585" s="485"/>
      <c r="K585" s="485"/>
      <c r="L585" s="485"/>
      <c r="M585" s="485"/>
      <c r="N585" s="485"/>
      <c r="O585" s="485"/>
      <c r="P585" s="485"/>
      <c r="Q585" s="485"/>
    </row>
    <row r="586" spans="1:17" x14ac:dyDescent="0.15">
      <c r="A586" s="485"/>
      <c r="B586" s="485"/>
      <c r="C586" s="485"/>
      <c r="D586" s="485"/>
      <c r="E586" s="485"/>
      <c r="F586" s="485"/>
      <c r="G586" s="485"/>
      <c r="H586" s="485"/>
      <c r="I586" s="485"/>
      <c r="J586" s="485"/>
      <c r="K586" s="485"/>
      <c r="L586" s="485"/>
      <c r="M586" s="485"/>
      <c r="N586" s="485"/>
      <c r="O586" s="485"/>
      <c r="P586" s="485"/>
      <c r="Q586" s="485"/>
    </row>
    <row r="587" spans="1:17" x14ac:dyDescent="0.15">
      <c r="A587" s="485"/>
      <c r="B587" s="485"/>
      <c r="C587" s="485"/>
      <c r="D587" s="485"/>
      <c r="E587" s="485"/>
      <c r="F587" s="485"/>
      <c r="G587" s="485"/>
      <c r="H587" s="485"/>
      <c r="I587" s="485"/>
      <c r="J587" s="485"/>
      <c r="K587" s="485"/>
      <c r="L587" s="485"/>
      <c r="M587" s="485"/>
      <c r="N587" s="485"/>
      <c r="O587" s="485"/>
      <c r="P587" s="485"/>
      <c r="Q587" s="485"/>
    </row>
    <row r="588" spans="1:17" x14ac:dyDescent="0.15">
      <c r="A588" s="485"/>
      <c r="B588" s="485"/>
      <c r="C588" s="485"/>
      <c r="D588" s="485"/>
      <c r="E588" s="485"/>
      <c r="F588" s="485"/>
      <c r="G588" s="485"/>
      <c r="H588" s="485"/>
      <c r="I588" s="485"/>
      <c r="J588" s="485"/>
      <c r="K588" s="485"/>
      <c r="L588" s="485"/>
      <c r="M588" s="485"/>
      <c r="N588" s="485"/>
      <c r="O588" s="485"/>
      <c r="P588" s="485"/>
      <c r="Q588" s="485"/>
    </row>
    <row r="589" spans="1:17" x14ac:dyDescent="0.15">
      <c r="A589" s="485"/>
      <c r="B589" s="485"/>
      <c r="C589" s="485"/>
      <c r="D589" s="485"/>
      <c r="E589" s="485"/>
      <c r="F589" s="485"/>
      <c r="G589" s="485"/>
      <c r="H589" s="485"/>
      <c r="I589" s="485"/>
      <c r="J589" s="485"/>
      <c r="K589" s="485"/>
      <c r="L589" s="485"/>
      <c r="M589" s="485"/>
      <c r="N589" s="485"/>
      <c r="O589" s="485"/>
      <c r="P589" s="485"/>
      <c r="Q589" s="485"/>
    </row>
    <row r="590" spans="1:17" x14ac:dyDescent="0.15">
      <c r="A590" s="485"/>
      <c r="B590" s="485"/>
      <c r="C590" s="485"/>
      <c r="D590" s="485"/>
      <c r="E590" s="485"/>
      <c r="F590" s="485"/>
      <c r="G590" s="485"/>
      <c r="H590" s="485"/>
      <c r="I590" s="485"/>
      <c r="J590" s="485"/>
      <c r="K590" s="485"/>
      <c r="L590" s="485"/>
      <c r="M590" s="485"/>
      <c r="N590" s="485"/>
      <c r="O590" s="485"/>
      <c r="P590" s="485"/>
      <c r="Q590" s="485"/>
    </row>
    <row r="591" spans="1:17" x14ac:dyDescent="0.15">
      <c r="A591" s="485"/>
      <c r="B591" s="485"/>
      <c r="C591" s="485"/>
      <c r="D591" s="485"/>
      <c r="E591" s="485"/>
      <c r="F591" s="485"/>
      <c r="G591" s="485"/>
      <c r="H591" s="485"/>
      <c r="I591" s="485"/>
      <c r="J591" s="485"/>
      <c r="K591" s="485"/>
      <c r="L591" s="485"/>
      <c r="M591" s="485"/>
      <c r="N591" s="485"/>
      <c r="O591" s="485"/>
      <c r="P591" s="485"/>
      <c r="Q591" s="485"/>
    </row>
    <row r="592" spans="1:17" x14ac:dyDescent="0.15">
      <c r="A592" s="485"/>
      <c r="B592" s="485"/>
      <c r="C592" s="485"/>
      <c r="D592" s="485"/>
      <c r="E592" s="485"/>
      <c r="F592" s="485"/>
      <c r="G592" s="485"/>
      <c r="H592" s="485"/>
      <c r="I592" s="485"/>
      <c r="J592" s="485"/>
      <c r="K592" s="485"/>
      <c r="L592" s="485"/>
      <c r="M592" s="485"/>
      <c r="N592" s="485"/>
      <c r="O592" s="485"/>
      <c r="P592" s="485"/>
      <c r="Q592" s="485"/>
    </row>
    <row r="593" spans="1:17" x14ac:dyDescent="0.15">
      <c r="A593" s="485"/>
      <c r="B593" s="485"/>
      <c r="C593" s="485"/>
      <c r="D593" s="485"/>
      <c r="E593" s="485"/>
      <c r="F593" s="485"/>
      <c r="G593" s="485"/>
      <c r="H593" s="485"/>
      <c r="I593" s="485"/>
      <c r="J593" s="485"/>
      <c r="K593" s="485"/>
      <c r="L593" s="485"/>
      <c r="M593" s="485"/>
      <c r="N593" s="485"/>
      <c r="O593" s="485"/>
      <c r="P593" s="485"/>
      <c r="Q593" s="485"/>
    </row>
    <row r="594" spans="1:17" x14ac:dyDescent="0.15">
      <c r="A594" s="485"/>
      <c r="B594" s="485"/>
      <c r="C594" s="485"/>
      <c r="D594" s="485"/>
      <c r="E594" s="485"/>
      <c r="F594" s="485"/>
      <c r="G594" s="485"/>
      <c r="H594" s="485"/>
      <c r="I594" s="485"/>
      <c r="J594" s="485"/>
      <c r="K594" s="485"/>
      <c r="L594" s="485"/>
      <c r="M594" s="485"/>
      <c r="N594" s="485"/>
      <c r="O594" s="485"/>
      <c r="P594" s="485"/>
      <c r="Q594" s="485"/>
    </row>
    <row r="595" spans="1:17" x14ac:dyDescent="0.15">
      <c r="A595" s="485"/>
      <c r="B595" s="485"/>
      <c r="C595" s="485"/>
      <c r="D595" s="485"/>
      <c r="E595" s="485"/>
      <c r="F595" s="485"/>
      <c r="G595" s="485"/>
      <c r="H595" s="485"/>
      <c r="I595" s="485"/>
      <c r="J595" s="485"/>
      <c r="K595" s="485"/>
      <c r="L595" s="485"/>
      <c r="M595" s="485"/>
      <c r="N595" s="485"/>
      <c r="O595" s="485"/>
      <c r="P595" s="485"/>
      <c r="Q595" s="485"/>
    </row>
    <row r="596" spans="1:17" x14ac:dyDescent="0.15">
      <c r="A596" s="485"/>
      <c r="B596" s="485"/>
      <c r="C596" s="485"/>
      <c r="D596" s="485"/>
      <c r="E596" s="485"/>
      <c r="F596" s="485"/>
      <c r="G596" s="485"/>
      <c r="H596" s="485"/>
      <c r="I596" s="485"/>
      <c r="J596" s="485"/>
      <c r="K596" s="485"/>
      <c r="L596" s="485"/>
      <c r="M596" s="485"/>
      <c r="N596" s="485"/>
      <c r="O596" s="485"/>
      <c r="P596" s="485"/>
      <c r="Q596" s="485"/>
    </row>
    <row r="597" spans="1:17" x14ac:dyDescent="0.15">
      <c r="A597" s="485"/>
      <c r="B597" s="485"/>
      <c r="C597" s="485"/>
      <c r="D597" s="485"/>
      <c r="E597" s="485"/>
      <c r="F597" s="485"/>
      <c r="G597" s="485"/>
      <c r="H597" s="485"/>
      <c r="I597" s="485"/>
      <c r="J597" s="485"/>
      <c r="K597" s="485"/>
      <c r="L597" s="485"/>
      <c r="M597" s="485"/>
      <c r="N597" s="485"/>
      <c r="O597" s="485"/>
      <c r="P597" s="485"/>
      <c r="Q597" s="485"/>
    </row>
    <row r="598" spans="1:17" x14ac:dyDescent="0.15">
      <c r="A598" s="485"/>
      <c r="B598" s="485"/>
      <c r="C598" s="485"/>
      <c r="D598" s="485"/>
      <c r="E598" s="485"/>
      <c r="F598" s="485"/>
      <c r="G598" s="485"/>
      <c r="H598" s="485"/>
      <c r="I598" s="485"/>
      <c r="J598" s="485"/>
      <c r="K598" s="485"/>
      <c r="L598" s="485"/>
      <c r="M598" s="485"/>
      <c r="N598" s="485"/>
      <c r="O598" s="485"/>
      <c r="P598" s="485"/>
      <c r="Q598" s="485"/>
    </row>
    <row r="599" spans="1:17" x14ac:dyDescent="0.15">
      <c r="A599" s="485"/>
      <c r="B599" s="485"/>
      <c r="C599" s="485"/>
      <c r="D599" s="485"/>
      <c r="E599" s="485"/>
      <c r="F599" s="485"/>
      <c r="G599" s="485"/>
      <c r="H599" s="485"/>
      <c r="I599" s="485"/>
      <c r="J599" s="485"/>
      <c r="K599" s="485"/>
      <c r="L599" s="485"/>
      <c r="M599" s="485"/>
      <c r="N599" s="485"/>
      <c r="O599" s="485"/>
      <c r="P599" s="485"/>
      <c r="Q599" s="485"/>
    </row>
    <row r="600" spans="1:17" x14ac:dyDescent="0.15">
      <c r="A600" s="485"/>
      <c r="B600" s="485"/>
      <c r="C600" s="485"/>
      <c r="D600" s="485"/>
      <c r="E600" s="485"/>
      <c r="F600" s="485"/>
      <c r="G600" s="485"/>
      <c r="H600" s="485"/>
      <c r="I600" s="485"/>
      <c r="J600" s="485"/>
      <c r="K600" s="485"/>
      <c r="L600" s="485"/>
      <c r="M600" s="485"/>
      <c r="N600" s="485"/>
      <c r="O600" s="485"/>
      <c r="P600" s="485"/>
      <c r="Q600" s="485"/>
    </row>
    <row r="601" spans="1:17" x14ac:dyDescent="0.15">
      <c r="A601" s="485"/>
      <c r="B601" s="485"/>
      <c r="C601" s="485"/>
      <c r="D601" s="485"/>
      <c r="E601" s="485"/>
      <c r="F601" s="485"/>
      <c r="G601" s="485"/>
      <c r="H601" s="485"/>
      <c r="I601" s="485"/>
      <c r="J601" s="485"/>
      <c r="K601" s="485"/>
      <c r="L601" s="485"/>
      <c r="M601" s="485"/>
      <c r="N601" s="485"/>
      <c r="O601" s="485"/>
      <c r="P601" s="485"/>
      <c r="Q601" s="485"/>
    </row>
    <row r="602" spans="1:17" x14ac:dyDescent="0.15">
      <c r="A602" s="485"/>
      <c r="B602" s="485"/>
      <c r="C602" s="485"/>
      <c r="D602" s="485"/>
      <c r="E602" s="485"/>
      <c r="F602" s="485"/>
      <c r="G602" s="485"/>
      <c r="H602" s="485"/>
      <c r="I602" s="485"/>
      <c r="J602" s="485"/>
      <c r="K602" s="485"/>
      <c r="L602" s="485"/>
      <c r="M602" s="485"/>
      <c r="N602" s="485"/>
      <c r="O602" s="485"/>
      <c r="P602" s="485"/>
      <c r="Q602" s="485"/>
    </row>
    <row r="603" spans="1:17" x14ac:dyDescent="0.15">
      <c r="A603" s="485"/>
      <c r="B603" s="485"/>
      <c r="C603" s="485"/>
      <c r="D603" s="485"/>
      <c r="E603" s="485"/>
      <c r="F603" s="485"/>
      <c r="G603" s="485"/>
      <c r="H603" s="485"/>
      <c r="I603" s="485"/>
      <c r="J603" s="485"/>
      <c r="K603" s="485"/>
      <c r="L603" s="485"/>
      <c r="M603" s="485"/>
      <c r="N603" s="485"/>
      <c r="O603" s="485"/>
      <c r="P603" s="485"/>
      <c r="Q603" s="485"/>
    </row>
    <row r="604" spans="1:17" x14ac:dyDescent="0.15">
      <c r="A604" s="485"/>
      <c r="B604" s="485"/>
      <c r="C604" s="485"/>
      <c r="D604" s="485"/>
      <c r="E604" s="485"/>
      <c r="F604" s="485"/>
      <c r="G604" s="485"/>
      <c r="H604" s="485"/>
      <c r="I604" s="485"/>
      <c r="J604" s="485"/>
      <c r="K604" s="485"/>
      <c r="L604" s="485"/>
      <c r="M604" s="485"/>
      <c r="N604" s="485"/>
      <c r="O604" s="485"/>
      <c r="P604" s="485"/>
      <c r="Q604" s="485"/>
    </row>
    <row r="605" spans="1:17" x14ac:dyDescent="0.15">
      <c r="A605" s="485"/>
      <c r="B605" s="485"/>
      <c r="C605" s="485"/>
      <c r="D605" s="485"/>
      <c r="E605" s="485"/>
      <c r="F605" s="485"/>
      <c r="G605" s="485"/>
      <c r="H605" s="485"/>
      <c r="I605" s="485"/>
      <c r="J605" s="485"/>
      <c r="K605" s="485"/>
      <c r="L605" s="485"/>
      <c r="M605" s="485"/>
      <c r="N605" s="485"/>
      <c r="O605" s="485"/>
      <c r="P605" s="485"/>
      <c r="Q605" s="485"/>
    </row>
    <row r="606" spans="1:17" x14ac:dyDescent="0.15">
      <c r="A606" s="485"/>
      <c r="B606" s="485"/>
      <c r="C606" s="485"/>
      <c r="D606" s="485"/>
      <c r="E606" s="485"/>
      <c r="F606" s="485"/>
      <c r="G606" s="485"/>
      <c r="H606" s="485"/>
      <c r="I606" s="485"/>
      <c r="J606" s="485"/>
      <c r="K606" s="485"/>
      <c r="L606" s="485"/>
      <c r="M606" s="485"/>
      <c r="N606" s="485"/>
      <c r="O606" s="485"/>
      <c r="P606" s="485"/>
      <c r="Q606" s="485"/>
    </row>
    <row r="607" spans="1:17" x14ac:dyDescent="0.15">
      <c r="A607" s="485"/>
      <c r="B607" s="485"/>
      <c r="C607" s="485"/>
      <c r="D607" s="485"/>
      <c r="E607" s="485"/>
      <c r="F607" s="485"/>
      <c r="G607" s="485"/>
      <c r="H607" s="485"/>
      <c r="I607" s="485"/>
      <c r="J607" s="485"/>
      <c r="K607" s="485"/>
      <c r="L607" s="485"/>
      <c r="M607" s="485"/>
      <c r="N607" s="485"/>
      <c r="O607" s="485"/>
      <c r="P607" s="485"/>
      <c r="Q607" s="485"/>
    </row>
    <row r="608" spans="1:17" x14ac:dyDescent="0.15">
      <c r="A608" s="485"/>
      <c r="B608" s="485"/>
      <c r="C608" s="485"/>
      <c r="D608" s="485"/>
      <c r="E608" s="485"/>
      <c r="F608" s="485"/>
      <c r="G608" s="485"/>
      <c r="H608" s="485"/>
      <c r="I608" s="485"/>
      <c r="J608" s="485"/>
      <c r="K608" s="485"/>
      <c r="L608" s="485"/>
      <c r="M608" s="485"/>
      <c r="N608" s="485"/>
      <c r="O608" s="485"/>
      <c r="P608" s="485"/>
      <c r="Q608" s="485"/>
    </row>
    <row r="609" spans="1:17" x14ac:dyDescent="0.15">
      <c r="A609" s="485"/>
      <c r="B609" s="485"/>
      <c r="C609" s="485"/>
      <c r="D609" s="485"/>
      <c r="E609" s="485"/>
      <c r="F609" s="485"/>
      <c r="G609" s="485"/>
      <c r="H609" s="485"/>
      <c r="I609" s="485"/>
      <c r="J609" s="485"/>
      <c r="K609" s="485"/>
      <c r="L609" s="485"/>
      <c r="M609" s="485"/>
      <c r="N609" s="485"/>
      <c r="O609" s="485"/>
      <c r="P609" s="485"/>
      <c r="Q609" s="485"/>
    </row>
    <row r="610" spans="1:17" x14ac:dyDescent="0.15">
      <c r="A610" s="485"/>
      <c r="B610" s="485"/>
      <c r="C610" s="485"/>
      <c r="D610" s="485"/>
      <c r="E610" s="485"/>
      <c r="F610" s="485"/>
      <c r="G610" s="485"/>
      <c r="H610" s="485"/>
      <c r="I610" s="485"/>
      <c r="J610" s="485"/>
      <c r="K610" s="485"/>
      <c r="L610" s="485"/>
      <c r="M610" s="485"/>
      <c r="N610" s="485"/>
      <c r="O610" s="485"/>
      <c r="P610" s="485"/>
      <c r="Q610" s="485"/>
    </row>
    <row r="611" spans="1:17" x14ac:dyDescent="0.15">
      <c r="A611" s="485"/>
      <c r="B611" s="485"/>
      <c r="C611" s="485"/>
      <c r="D611" s="485"/>
      <c r="E611" s="485"/>
      <c r="F611" s="485"/>
      <c r="G611" s="485"/>
      <c r="H611" s="485"/>
      <c r="I611" s="485"/>
      <c r="J611" s="485"/>
      <c r="K611" s="485"/>
      <c r="L611" s="485"/>
      <c r="M611" s="485"/>
      <c r="N611" s="485"/>
      <c r="O611" s="485"/>
      <c r="P611" s="485"/>
      <c r="Q611" s="485"/>
    </row>
    <row r="612" spans="1:17" x14ac:dyDescent="0.15">
      <c r="A612" s="485"/>
      <c r="B612" s="485"/>
      <c r="C612" s="485"/>
      <c r="D612" s="485"/>
      <c r="E612" s="485"/>
      <c r="F612" s="485"/>
      <c r="G612" s="485"/>
      <c r="H612" s="485"/>
      <c r="I612" s="485"/>
      <c r="J612" s="485"/>
      <c r="K612" s="485"/>
      <c r="L612" s="485"/>
      <c r="M612" s="485"/>
      <c r="N612" s="485"/>
      <c r="O612" s="485"/>
      <c r="P612" s="485"/>
      <c r="Q612" s="485"/>
    </row>
    <row r="613" spans="1:17" x14ac:dyDescent="0.15">
      <c r="A613" s="485"/>
      <c r="B613" s="485"/>
      <c r="C613" s="485"/>
      <c r="D613" s="485"/>
      <c r="E613" s="485"/>
      <c r="F613" s="485"/>
      <c r="G613" s="485"/>
      <c r="H613" s="485"/>
      <c r="I613" s="485"/>
      <c r="J613" s="485"/>
      <c r="K613" s="485"/>
      <c r="L613" s="485"/>
      <c r="M613" s="485"/>
      <c r="N613" s="485"/>
      <c r="O613" s="485"/>
      <c r="P613" s="485"/>
      <c r="Q613" s="485"/>
    </row>
    <row r="614" spans="1:17" x14ac:dyDescent="0.15">
      <c r="A614" s="485"/>
      <c r="B614" s="485"/>
      <c r="C614" s="485"/>
      <c r="D614" s="485"/>
      <c r="E614" s="485"/>
      <c r="F614" s="485"/>
      <c r="G614" s="485"/>
      <c r="H614" s="485"/>
      <c r="I614" s="485"/>
      <c r="J614" s="485"/>
      <c r="K614" s="485"/>
      <c r="L614" s="485"/>
      <c r="M614" s="485"/>
      <c r="N614" s="485"/>
      <c r="O614" s="485"/>
      <c r="P614" s="485"/>
      <c r="Q614" s="485"/>
    </row>
    <row r="615" spans="1:17" x14ac:dyDescent="0.15">
      <c r="A615" s="485"/>
      <c r="B615" s="485"/>
      <c r="C615" s="485"/>
      <c r="D615" s="485"/>
      <c r="E615" s="485"/>
      <c r="F615" s="485"/>
      <c r="G615" s="485"/>
      <c r="H615" s="485"/>
      <c r="I615" s="485"/>
      <c r="J615" s="485"/>
      <c r="K615" s="485"/>
      <c r="L615" s="485"/>
      <c r="M615" s="485"/>
      <c r="N615" s="485"/>
      <c r="O615" s="485"/>
      <c r="P615" s="485"/>
      <c r="Q615" s="485"/>
    </row>
    <row r="616" spans="1:17" x14ac:dyDescent="0.15">
      <c r="A616" s="485"/>
      <c r="B616" s="485"/>
      <c r="C616" s="485"/>
      <c r="D616" s="485"/>
      <c r="E616" s="485"/>
      <c r="F616" s="485"/>
      <c r="G616" s="485"/>
      <c r="H616" s="485"/>
      <c r="I616" s="485"/>
      <c r="J616" s="485"/>
      <c r="K616" s="485"/>
      <c r="L616" s="485"/>
      <c r="M616" s="485"/>
      <c r="N616" s="485"/>
      <c r="O616" s="485"/>
      <c r="P616" s="485"/>
      <c r="Q616" s="485"/>
    </row>
    <row r="617" spans="1:17" x14ac:dyDescent="0.15">
      <c r="A617" s="485"/>
      <c r="B617" s="485"/>
      <c r="C617" s="485"/>
      <c r="D617" s="485"/>
      <c r="E617" s="485"/>
      <c r="F617" s="485"/>
      <c r="G617" s="485"/>
      <c r="H617" s="485"/>
      <c r="I617" s="485"/>
      <c r="J617" s="485"/>
      <c r="K617" s="485"/>
      <c r="L617" s="485"/>
      <c r="M617" s="485"/>
      <c r="N617" s="485"/>
      <c r="O617" s="485"/>
      <c r="P617" s="485"/>
      <c r="Q617" s="485"/>
    </row>
    <row r="618" spans="1:17" x14ac:dyDescent="0.15">
      <c r="A618" s="485"/>
      <c r="B618" s="485"/>
      <c r="C618" s="485"/>
      <c r="D618" s="485"/>
      <c r="E618" s="485"/>
      <c r="F618" s="485"/>
      <c r="G618" s="485"/>
      <c r="H618" s="485"/>
      <c r="I618" s="485"/>
      <c r="J618" s="485"/>
      <c r="K618" s="485"/>
      <c r="L618" s="485"/>
      <c r="M618" s="485"/>
      <c r="N618" s="485"/>
      <c r="O618" s="485"/>
      <c r="P618" s="485"/>
      <c r="Q618" s="485"/>
    </row>
    <row r="619" spans="1:17" x14ac:dyDescent="0.15">
      <c r="A619" s="485"/>
      <c r="B619" s="485"/>
      <c r="C619" s="485"/>
      <c r="D619" s="485"/>
      <c r="E619" s="485"/>
      <c r="F619" s="485"/>
      <c r="G619" s="485"/>
      <c r="H619" s="485"/>
      <c r="I619" s="485"/>
      <c r="J619" s="485"/>
      <c r="K619" s="485"/>
      <c r="L619" s="485"/>
      <c r="M619" s="485"/>
      <c r="N619" s="485"/>
      <c r="O619" s="485"/>
      <c r="P619" s="485"/>
      <c r="Q619" s="485"/>
    </row>
    <row r="620" spans="1:17" x14ac:dyDescent="0.15">
      <c r="A620" s="485"/>
      <c r="B620" s="485"/>
      <c r="C620" s="485"/>
      <c r="D620" s="485"/>
      <c r="E620" s="485"/>
      <c r="F620" s="485"/>
      <c r="G620" s="485"/>
      <c r="H620" s="485"/>
      <c r="I620" s="485"/>
      <c r="J620" s="485"/>
      <c r="K620" s="485"/>
      <c r="L620" s="485"/>
      <c r="M620" s="485"/>
      <c r="N620" s="485"/>
      <c r="O620" s="485"/>
      <c r="P620" s="485"/>
      <c r="Q620" s="485"/>
    </row>
    <row r="621" spans="1:17" x14ac:dyDescent="0.15">
      <c r="A621" s="485"/>
      <c r="B621" s="485"/>
      <c r="C621" s="485"/>
      <c r="D621" s="485"/>
      <c r="E621" s="485"/>
      <c r="F621" s="485"/>
      <c r="G621" s="485"/>
      <c r="H621" s="485"/>
      <c r="I621" s="485"/>
      <c r="J621" s="485"/>
      <c r="K621" s="485"/>
      <c r="L621" s="485"/>
      <c r="M621" s="485"/>
      <c r="N621" s="485"/>
      <c r="O621" s="485"/>
      <c r="P621" s="485"/>
      <c r="Q621" s="485"/>
    </row>
    <row r="622" spans="1:17" x14ac:dyDescent="0.15">
      <c r="A622" s="485"/>
      <c r="B622" s="485"/>
      <c r="C622" s="485"/>
      <c r="D622" s="485"/>
      <c r="E622" s="485"/>
      <c r="F622" s="485"/>
      <c r="G622" s="485"/>
      <c r="H622" s="485"/>
      <c r="I622" s="485"/>
      <c r="J622" s="485"/>
      <c r="K622" s="485"/>
      <c r="L622" s="485"/>
      <c r="M622" s="485"/>
      <c r="N622" s="485"/>
      <c r="O622" s="485"/>
      <c r="P622" s="485"/>
      <c r="Q622" s="485"/>
    </row>
    <row r="623" spans="1:17" x14ac:dyDescent="0.15">
      <c r="A623" s="485"/>
      <c r="B623" s="485"/>
      <c r="C623" s="485"/>
      <c r="D623" s="485"/>
      <c r="E623" s="485"/>
      <c r="F623" s="485"/>
      <c r="G623" s="485"/>
      <c r="H623" s="485"/>
      <c r="I623" s="485"/>
      <c r="J623" s="485"/>
      <c r="K623" s="485"/>
      <c r="L623" s="485"/>
      <c r="M623" s="485"/>
      <c r="N623" s="485"/>
      <c r="O623" s="485"/>
      <c r="P623" s="485"/>
      <c r="Q623" s="485"/>
    </row>
    <row r="624" spans="1:17" x14ac:dyDescent="0.15">
      <c r="A624" s="485"/>
      <c r="B624" s="485"/>
      <c r="C624" s="485"/>
      <c r="D624" s="485"/>
      <c r="E624" s="485"/>
      <c r="F624" s="485"/>
      <c r="G624" s="485"/>
      <c r="H624" s="485"/>
      <c r="I624" s="485"/>
      <c r="J624" s="485"/>
      <c r="K624" s="485"/>
      <c r="L624" s="485"/>
      <c r="M624" s="485"/>
      <c r="N624" s="485"/>
      <c r="O624" s="485"/>
      <c r="P624" s="485"/>
      <c r="Q624" s="485"/>
    </row>
    <row r="625" spans="1:17" x14ac:dyDescent="0.15">
      <c r="A625" s="485"/>
      <c r="B625" s="485"/>
      <c r="C625" s="485"/>
      <c r="D625" s="485"/>
      <c r="E625" s="485"/>
      <c r="F625" s="485"/>
      <c r="G625" s="485"/>
      <c r="H625" s="485"/>
      <c r="I625" s="485"/>
      <c r="J625" s="485"/>
      <c r="K625" s="485"/>
      <c r="L625" s="485"/>
      <c r="M625" s="485"/>
      <c r="N625" s="485"/>
      <c r="O625" s="485"/>
      <c r="P625" s="485"/>
      <c r="Q625" s="485"/>
    </row>
    <row r="626" spans="1:17" x14ac:dyDescent="0.15">
      <c r="A626" s="485"/>
      <c r="B626" s="485"/>
      <c r="C626" s="485"/>
      <c r="D626" s="485"/>
      <c r="E626" s="485"/>
      <c r="F626" s="485"/>
      <c r="G626" s="485"/>
      <c r="H626" s="485"/>
      <c r="I626" s="485"/>
      <c r="J626" s="485"/>
      <c r="K626" s="485"/>
      <c r="L626" s="485"/>
      <c r="M626" s="485"/>
      <c r="N626" s="485"/>
      <c r="O626" s="485"/>
      <c r="P626" s="485"/>
      <c r="Q626" s="485"/>
    </row>
    <row r="627" spans="1:17" x14ac:dyDescent="0.15">
      <c r="A627" s="485"/>
      <c r="B627" s="485"/>
      <c r="C627" s="485"/>
      <c r="D627" s="485"/>
      <c r="E627" s="485"/>
      <c r="F627" s="485"/>
      <c r="G627" s="485"/>
      <c r="H627" s="485"/>
      <c r="I627" s="485"/>
      <c r="J627" s="485"/>
      <c r="K627" s="485"/>
      <c r="L627" s="485"/>
      <c r="M627" s="485"/>
      <c r="N627" s="485"/>
      <c r="O627" s="485"/>
      <c r="P627" s="485"/>
      <c r="Q627" s="485"/>
    </row>
    <row r="628" spans="1:17" x14ac:dyDescent="0.15">
      <c r="A628" s="485"/>
      <c r="B628" s="485"/>
      <c r="C628" s="485"/>
      <c r="D628" s="485"/>
      <c r="E628" s="485"/>
      <c r="F628" s="485"/>
      <c r="G628" s="485"/>
      <c r="H628" s="485"/>
      <c r="I628" s="485"/>
      <c r="J628" s="485"/>
      <c r="K628" s="485"/>
      <c r="L628" s="485"/>
      <c r="M628" s="485"/>
      <c r="N628" s="485"/>
      <c r="O628" s="485"/>
      <c r="P628" s="485"/>
      <c r="Q628" s="485"/>
    </row>
    <row r="629" spans="1:17" x14ac:dyDescent="0.15">
      <c r="A629" s="485"/>
      <c r="B629" s="485"/>
      <c r="C629" s="485"/>
      <c r="D629" s="485"/>
      <c r="E629" s="485"/>
      <c r="F629" s="485"/>
      <c r="G629" s="485"/>
      <c r="H629" s="485"/>
      <c r="I629" s="485"/>
      <c r="J629" s="485"/>
      <c r="K629" s="485"/>
      <c r="L629" s="485"/>
      <c r="M629" s="485"/>
      <c r="N629" s="485"/>
      <c r="O629" s="485"/>
      <c r="P629" s="485"/>
      <c r="Q629" s="485"/>
    </row>
    <row r="630" spans="1:17" x14ac:dyDescent="0.15">
      <c r="A630" s="485"/>
      <c r="B630" s="485"/>
      <c r="C630" s="485"/>
      <c r="D630" s="485"/>
      <c r="E630" s="485"/>
      <c r="F630" s="485"/>
      <c r="G630" s="485"/>
      <c r="H630" s="485"/>
      <c r="I630" s="485"/>
      <c r="J630" s="485"/>
      <c r="K630" s="485"/>
      <c r="L630" s="485"/>
      <c r="M630" s="485"/>
      <c r="N630" s="485"/>
      <c r="O630" s="485"/>
      <c r="P630" s="485"/>
      <c r="Q630" s="485"/>
    </row>
    <row r="631" spans="1:17" x14ac:dyDescent="0.15">
      <c r="A631" s="485"/>
      <c r="B631" s="485"/>
      <c r="C631" s="485"/>
      <c r="D631" s="485"/>
      <c r="E631" s="485"/>
      <c r="F631" s="485"/>
      <c r="G631" s="485"/>
      <c r="H631" s="485"/>
      <c r="I631" s="485"/>
      <c r="J631" s="485"/>
      <c r="K631" s="485"/>
      <c r="L631" s="485"/>
      <c r="M631" s="485"/>
      <c r="N631" s="485"/>
      <c r="O631" s="485"/>
      <c r="P631" s="485"/>
      <c r="Q631" s="485"/>
    </row>
    <row r="632" spans="1:17" x14ac:dyDescent="0.15">
      <c r="A632" s="485"/>
      <c r="B632" s="485"/>
      <c r="C632" s="485"/>
      <c r="D632" s="485"/>
      <c r="E632" s="485"/>
      <c r="F632" s="485"/>
      <c r="G632" s="485"/>
      <c r="H632" s="485"/>
      <c r="I632" s="485"/>
      <c r="J632" s="485"/>
      <c r="K632" s="485"/>
      <c r="L632" s="485"/>
      <c r="M632" s="485"/>
      <c r="N632" s="485"/>
      <c r="O632" s="485"/>
      <c r="P632" s="485"/>
      <c r="Q632" s="485"/>
    </row>
    <row r="633" spans="1:17" x14ac:dyDescent="0.15">
      <c r="A633" s="485"/>
      <c r="B633" s="485"/>
      <c r="C633" s="485"/>
      <c r="D633" s="485"/>
      <c r="E633" s="485"/>
      <c r="F633" s="485"/>
      <c r="G633" s="485"/>
      <c r="H633" s="485"/>
      <c r="I633" s="485"/>
      <c r="J633" s="485"/>
      <c r="K633" s="485"/>
      <c r="L633" s="485"/>
      <c r="M633" s="485"/>
      <c r="N633" s="485"/>
      <c r="O633" s="485"/>
      <c r="P633" s="485"/>
      <c r="Q633" s="485"/>
    </row>
    <row r="634" spans="1:17" x14ac:dyDescent="0.15">
      <c r="A634" s="485"/>
      <c r="B634" s="485"/>
      <c r="C634" s="485"/>
      <c r="D634" s="485"/>
      <c r="E634" s="485"/>
      <c r="F634" s="485"/>
      <c r="G634" s="485"/>
      <c r="H634" s="485"/>
      <c r="I634" s="485"/>
      <c r="J634" s="485"/>
      <c r="K634" s="485"/>
      <c r="L634" s="485"/>
      <c r="M634" s="485"/>
      <c r="N634" s="485"/>
      <c r="O634" s="485"/>
      <c r="P634" s="485"/>
      <c r="Q634" s="485"/>
    </row>
    <row r="635" spans="1:17" x14ac:dyDescent="0.15">
      <c r="A635" s="485"/>
      <c r="B635" s="485"/>
      <c r="C635" s="485"/>
      <c r="D635" s="485"/>
      <c r="E635" s="485"/>
      <c r="F635" s="485"/>
      <c r="G635" s="485"/>
      <c r="H635" s="485"/>
      <c r="I635" s="485"/>
      <c r="J635" s="485"/>
      <c r="K635" s="485"/>
      <c r="L635" s="485"/>
      <c r="M635" s="485"/>
      <c r="N635" s="485"/>
      <c r="O635" s="485"/>
      <c r="P635" s="485"/>
      <c r="Q635" s="485"/>
    </row>
    <row r="636" spans="1:17" x14ac:dyDescent="0.15">
      <c r="A636" s="485"/>
      <c r="B636" s="485"/>
      <c r="C636" s="485"/>
      <c r="D636" s="485"/>
      <c r="E636" s="485"/>
      <c r="F636" s="485"/>
      <c r="G636" s="485"/>
      <c r="H636" s="485"/>
      <c r="I636" s="485"/>
      <c r="J636" s="485"/>
      <c r="K636" s="485"/>
      <c r="L636" s="485"/>
      <c r="M636" s="485"/>
      <c r="N636" s="485"/>
      <c r="O636" s="485"/>
      <c r="P636" s="485"/>
      <c r="Q636" s="485"/>
    </row>
    <row r="637" spans="1:17" x14ac:dyDescent="0.15">
      <c r="A637" s="485"/>
      <c r="B637" s="485"/>
      <c r="C637" s="485"/>
      <c r="D637" s="485"/>
      <c r="E637" s="485"/>
      <c r="F637" s="485"/>
      <c r="G637" s="485"/>
      <c r="H637" s="485"/>
      <c r="I637" s="485"/>
      <c r="J637" s="485"/>
      <c r="K637" s="485"/>
      <c r="L637" s="485"/>
      <c r="M637" s="485"/>
      <c r="N637" s="485"/>
      <c r="O637" s="485"/>
      <c r="P637" s="485"/>
      <c r="Q637" s="485"/>
    </row>
    <row r="638" spans="1:17" x14ac:dyDescent="0.15">
      <c r="A638" s="485"/>
      <c r="B638" s="485"/>
      <c r="C638" s="485"/>
      <c r="D638" s="485"/>
      <c r="E638" s="485"/>
      <c r="F638" s="485"/>
      <c r="G638" s="485"/>
      <c r="H638" s="485"/>
      <c r="I638" s="485"/>
      <c r="J638" s="485"/>
      <c r="K638" s="485"/>
      <c r="L638" s="485"/>
      <c r="M638" s="485"/>
      <c r="N638" s="485"/>
      <c r="O638" s="485"/>
      <c r="P638" s="485"/>
      <c r="Q638" s="485"/>
    </row>
    <row r="639" spans="1:17" x14ac:dyDescent="0.15">
      <c r="A639" s="485"/>
      <c r="B639" s="485"/>
      <c r="C639" s="485"/>
      <c r="D639" s="485"/>
      <c r="E639" s="485"/>
      <c r="F639" s="485"/>
      <c r="G639" s="485"/>
      <c r="H639" s="485"/>
      <c r="I639" s="485"/>
      <c r="J639" s="485"/>
      <c r="K639" s="485"/>
      <c r="L639" s="485"/>
      <c r="M639" s="485"/>
      <c r="N639" s="485"/>
      <c r="O639" s="485"/>
      <c r="P639" s="485"/>
      <c r="Q639" s="485"/>
    </row>
    <row r="640" spans="1:17" x14ac:dyDescent="0.15">
      <c r="A640" s="485"/>
      <c r="B640" s="485"/>
      <c r="C640" s="485"/>
      <c r="D640" s="485"/>
      <c r="E640" s="485"/>
      <c r="F640" s="485"/>
      <c r="G640" s="485"/>
      <c r="H640" s="485"/>
      <c r="I640" s="485"/>
      <c r="J640" s="485"/>
      <c r="K640" s="485"/>
      <c r="L640" s="485"/>
      <c r="M640" s="485"/>
      <c r="N640" s="485"/>
      <c r="O640" s="485"/>
      <c r="P640" s="485"/>
      <c r="Q640" s="485"/>
    </row>
    <row r="641" spans="1:17" x14ac:dyDescent="0.15">
      <c r="A641" s="485"/>
      <c r="B641" s="485"/>
      <c r="C641" s="485"/>
      <c r="D641" s="485"/>
      <c r="E641" s="485"/>
      <c r="F641" s="485"/>
      <c r="G641" s="485"/>
      <c r="H641" s="485"/>
      <c r="I641" s="485"/>
      <c r="J641" s="485"/>
      <c r="K641" s="485"/>
      <c r="L641" s="485"/>
      <c r="M641" s="485"/>
      <c r="N641" s="485"/>
      <c r="O641" s="485"/>
      <c r="P641" s="485"/>
      <c r="Q641" s="485"/>
    </row>
    <row r="642" spans="1:17" x14ac:dyDescent="0.15">
      <c r="A642" s="485"/>
      <c r="B642" s="485"/>
      <c r="C642" s="485"/>
      <c r="D642" s="485"/>
      <c r="E642" s="485"/>
      <c r="F642" s="485"/>
      <c r="G642" s="485"/>
      <c r="H642" s="485"/>
      <c r="I642" s="485"/>
      <c r="J642" s="485"/>
      <c r="K642" s="485"/>
      <c r="L642" s="485"/>
      <c r="M642" s="485"/>
      <c r="N642" s="485"/>
      <c r="O642" s="485"/>
      <c r="P642" s="485"/>
      <c r="Q642" s="485"/>
    </row>
    <row r="643" spans="1:17" x14ac:dyDescent="0.15">
      <c r="A643" s="485"/>
      <c r="B643" s="485"/>
      <c r="C643" s="485"/>
      <c r="D643" s="485"/>
      <c r="E643" s="485"/>
      <c r="F643" s="485"/>
      <c r="G643" s="485"/>
      <c r="H643" s="485"/>
      <c r="I643" s="485"/>
      <c r="J643" s="485"/>
      <c r="K643" s="485"/>
      <c r="L643" s="485"/>
      <c r="M643" s="485"/>
      <c r="N643" s="485"/>
      <c r="O643" s="485"/>
      <c r="P643" s="485"/>
      <c r="Q643" s="485"/>
    </row>
    <row r="644" spans="1:17" x14ac:dyDescent="0.15">
      <c r="A644" s="485"/>
      <c r="B644" s="485"/>
      <c r="C644" s="485"/>
      <c r="D644" s="485"/>
      <c r="E644" s="485"/>
      <c r="F644" s="485"/>
      <c r="G644" s="485"/>
      <c r="H644" s="485"/>
      <c r="I644" s="485"/>
      <c r="J644" s="485"/>
      <c r="K644" s="485"/>
      <c r="L644" s="485"/>
      <c r="M644" s="485"/>
      <c r="N644" s="485"/>
      <c r="O644" s="485"/>
      <c r="P644" s="485"/>
      <c r="Q644" s="485"/>
    </row>
    <row r="645" spans="1:17" x14ac:dyDescent="0.15">
      <c r="A645" s="485"/>
      <c r="B645" s="485"/>
      <c r="C645" s="485"/>
      <c r="D645" s="485"/>
      <c r="E645" s="485"/>
      <c r="F645" s="485"/>
      <c r="G645" s="485"/>
      <c r="H645" s="485"/>
      <c r="I645" s="485"/>
      <c r="J645" s="485"/>
      <c r="K645" s="485"/>
      <c r="L645" s="485"/>
      <c r="M645" s="485"/>
      <c r="N645" s="485"/>
      <c r="O645" s="485"/>
      <c r="P645" s="485"/>
      <c r="Q645" s="485"/>
    </row>
    <row r="646" spans="1:17" x14ac:dyDescent="0.15">
      <c r="A646" s="485"/>
      <c r="B646" s="485"/>
      <c r="C646" s="485"/>
      <c r="D646" s="485"/>
      <c r="E646" s="485"/>
      <c r="F646" s="485"/>
      <c r="G646" s="485"/>
      <c r="H646" s="485"/>
      <c r="I646" s="485"/>
      <c r="J646" s="485"/>
      <c r="K646" s="485"/>
      <c r="L646" s="485"/>
      <c r="M646" s="485"/>
      <c r="N646" s="485"/>
      <c r="O646" s="485"/>
      <c r="P646" s="485"/>
      <c r="Q646" s="485"/>
    </row>
    <row r="647" spans="1:17" x14ac:dyDescent="0.15">
      <c r="A647" s="485"/>
      <c r="B647" s="485"/>
      <c r="C647" s="485"/>
      <c r="D647" s="485"/>
      <c r="E647" s="485"/>
      <c r="F647" s="485"/>
      <c r="G647" s="485"/>
      <c r="H647" s="485"/>
      <c r="I647" s="485"/>
      <c r="J647" s="485"/>
      <c r="K647" s="485"/>
      <c r="L647" s="485"/>
      <c r="M647" s="485"/>
      <c r="N647" s="485"/>
      <c r="O647" s="485"/>
      <c r="P647" s="485"/>
      <c r="Q647" s="485"/>
    </row>
    <row r="648" spans="1:17" x14ac:dyDescent="0.15">
      <c r="A648" s="485"/>
      <c r="B648" s="485"/>
      <c r="C648" s="485"/>
      <c r="D648" s="485"/>
      <c r="E648" s="485"/>
      <c r="F648" s="485"/>
      <c r="G648" s="485"/>
      <c r="H648" s="485"/>
      <c r="I648" s="485"/>
      <c r="J648" s="485"/>
      <c r="K648" s="485"/>
      <c r="L648" s="485"/>
      <c r="M648" s="485"/>
      <c r="N648" s="485"/>
      <c r="O648" s="485"/>
      <c r="P648" s="485"/>
      <c r="Q648" s="485"/>
    </row>
    <row r="649" spans="1:17" x14ac:dyDescent="0.15">
      <c r="A649" s="485"/>
      <c r="B649" s="485"/>
      <c r="C649" s="485"/>
      <c r="D649" s="485"/>
      <c r="E649" s="485"/>
      <c r="F649" s="485"/>
      <c r="G649" s="485"/>
      <c r="H649" s="485"/>
      <c r="I649" s="485"/>
      <c r="J649" s="485"/>
      <c r="K649" s="485"/>
      <c r="L649" s="485"/>
      <c r="M649" s="485"/>
      <c r="N649" s="485"/>
      <c r="O649" s="485"/>
      <c r="P649" s="485"/>
      <c r="Q649" s="485"/>
    </row>
    <row r="650" spans="1:17" x14ac:dyDescent="0.15">
      <c r="A650" s="485"/>
      <c r="B650" s="485"/>
      <c r="C650" s="485"/>
      <c r="D650" s="485"/>
      <c r="E650" s="485"/>
      <c r="F650" s="485"/>
      <c r="G650" s="485"/>
      <c r="H650" s="485"/>
      <c r="I650" s="485"/>
      <c r="J650" s="485"/>
      <c r="K650" s="485"/>
      <c r="L650" s="485"/>
      <c r="M650" s="485"/>
      <c r="N650" s="485"/>
      <c r="O650" s="485"/>
      <c r="P650" s="485"/>
      <c r="Q650" s="485"/>
    </row>
    <row r="651" spans="1:17" x14ac:dyDescent="0.15">
      <c r="A651" s="485"/>
      <c r="B651" s="485"/>
      <c r="C651" s="485"/>
      <c r="D651" s="485"/>
      <c r="E651" s="485"/>
      <c r="F651" s="485"/>
      <c r="G651" s="485"/>
      <c r="H651" s="485"/>
      <c r="I651" s="485"/>
      <c r="J651" s="485"/>
      <c r="K651" s="485"/>
      <c r="L651" s="485"/>
      <c r="M651" s="485"/>
      <c r="N651" s="485"/>
      <c r="O651" s="485"/>
      <c r="P651" s="485"/>
      <c r="Q651" s="485"/>
    </row>
    <row r="652" spans="1:17" x14ac:dyDescent="0.15">
      <c r="A652" s="485"/>
      <c r="B652" s="485"/>
      <c r="C652" s="485"/>
      <c r="D652" s="485"/>
      <c r="E652" s="485"/>
      <c r="F652" s="485"/>
      <c r="G652" s="485"/>
      <c r="H652" s="485"/>
      <c r="I652" s="485"/>
      <c r="J652" s="485"/>
      <c r="K652" s="485"/>
      <c r="L652" s="485"/>
      <c r="M652" s="485"/>
      <c r="N652" s="485"/>
      <c r="O652" s="485"/>
      <c r="P652" s="485"/>
      <c r="Q652" s="485"/>
    </row>
    <row r="653" spans="1:17" x14ac:dyDescent="0.15">
      <c r="A653" s="485"/>
      <c r="B653" s="485"/>
      <c r="C653" s="485"/>
      <c r="D653" s="485"/>
      <c r="E653" s="485"/>
      <c r="F653" s="485"/>
      <c r="G653" s="485"/>
      <c r="H653" s="485"/>
      <c r="I653" s="485"/>
      <c r="J653" s="485"/>
      <c r="K653" s="485"/>
      <c r="L653" s="485"/>
      <c r="M653" s="485"/>
      <c r="N653" s="485"/>
      <c r="O653" s="485"/>
      <c r="P653" s="485"/>
      <c r="Q653" s="485"/>
    </row>
    <row r="654" spans="1:17" x14ac:dyDescent="0.15">
      <c r="A654" s="485"/>
      <c r="B654" s="485"/>
      <c r="C654" s="485"/>
      <c r="D654" s="485"/>
      <c r="E654" s="485"/>
      <c r="F654" s="485"/>
      <c r="G654" s="485"/>
      <c r="H654" s="485"/>
      <c r="I654" s="485"/>
      <c r="J654" s="485"/>
      <c r="K654" s="485"/>
      <c r="L654" s="485"/>
      <c r="M654" s="485"/>
      <c r="N654" s="485"/>
      <c r="O654" s="485"/>
      <c r="P654" s="485"/>
      <c r="Q654" s="485"/>
    </row>
    <row r="655" spans="1:17" x14ac:dyDescent="0.15">
      <c r="A655" s="485"/>
      <c r="B655" s="485"/>
      <c r="C655" s="485"/>
      <c r="D655" s="485"/>
      <c r="E655" s="485"/>
      <c r="F655" s="485"/>
      <c r="G655" s="485"/>
      <c r="H655" s="485"/>
      <c r="I655" s="485"/>
      <c r="J655" s="485"/>
      <c r="K655" s="485"/>
      <c r="L655" s="485"/>
      <c r="M655" s="485"/>
      <c r="N655" s="485"/>
      <c r="O655" s="485"/>
      <c r="P655" s="485"/>
      <c r="Q655" s="485"/>
    </row>
    <row r="656" spans="1:17" x14ac:dyDescent="0.15">
      <c r="A656" s="485"/>
      <c r="B656" s="485"/>
      <c r="C656" s="485"/>
      <c r="D656" s="485"/>
      <c r="E656" s="485"/>
      <c r="F656" s="485"/>
      <c r="G656" s="485"/>
      <c r="H656" s="485"/>
      <c r="I656" s="485"/>
      <c r="J656" s="485"/>
      <c r="K656" s="485"/>
      <c r="L656" s="485"/>
      <c r="M656" s="485"/>
      <c r="N656" s="485"/>
      <c r="O656" s="485"/>
      <c r="P656" s="485"/>
      <c r="Q656" s="485"/>
    </row>
    <row r="657" spans="1:17" x14ac:dyDescent="0.15">
      <c r="A657" s="485"/>
      <c r="B657" s="485"/>
      <c r="C657" s="485"/>
      <c r="D657" s="485"/>
      <c r="E657" s="485"/>
      <c r="F657" s="485"/>
      <c r="G657" s="485"/>
      <c r="H657" s="485"/>
      <c r="I657" s="485"/>
      <c r="J657" s="485"/>
      <c r="K657" s="485"/>
      <c r="L657" s="485"/>
      <c r="M657" s="485"/>
      <c r="N657" s="485"/>
      <c r="O657" s="485"/>
      <c r="P657" s="485"/>
      <c r="Q657" s="485"/>
    </row>
    <row r="658" spans="1:17" x14ac:dyDescent="0.15">
      <c r="A658" s="485"/>
      <c r="B658" s="485"/>
      <c r="C658" s="485"/>
      <c r="D658" s="485"/>
      <c r="E658" s="485"/>
      <c r="F658" s="485"/>
      <c r="G658" s="485"/>
      <c r="H658" s="485"/>
      <c r="I658" s="485"/>
      <c r="J658" s="485"/>
      <c r="K658" s="485"/>
      <c r="L658" s="485"/>
      <c r="M658" s="485"/>
      <c r="N658" s="485"/>
      <c r="O658" s="485"/>
      <c r="P658" s="485"/>
      <c r="Q658" s="485"/>
    </row>
    <row r="659" spans="1:17" x14ac:dyDescent="0.15">
      <c r="A659" s="485"/>
      <c r="B659" s="485"/>
      <c r="C659" s="485"/>
      <c r="D659" s="485"/>
      <c r="E659" s="485"/>
      <c r="F659" s="485"/>
      <c r="G659" s="485"/>
      <c r="H659" s="485"/>
      <c r="I659" s="485"/>
      <c r="J659" s="485"/>
      <c r="K659" s="485"/>
      <c r="L659" s="485"/>
      <c r="M659" s="485"/>
      <c r="N659" s="485"/>
      <c r="O659" s="485"/>
      <c r="P659" s="485"/>
      <c r="Q659" s="485"/>
    </row>
    <row r="660" spans="1:17" x14ac:dyDescent="0.15">
      <c r="A660" s="485"/>
      <c r="B660" s="485"/>
      <c r="C660" s="485"/>
      <c r="D660" s="485"/>
      <c r="E660" s="485"/>
      <c r="F660" s="485"/>
      <c r="G660" s="485"/>
      <c r="H660" s="485"/>
      <c r="I660" s="485"/>
      <c r="J660" s="485"/>
      <c r="K660" s="485"/>
      <c r="L660" s="485"/>
      <c r="M660" s="485"/>
      <c r="N660" s="485"/>
      <c r="O660" s="485"/>
      <c r="P660" s="485"/>
      <c r="Q660" s="485"/>
    </row>
    <row r="661" spans="1:17" x14ac:dyDescent="0.15">
      <c r="A661" s="485"/>
      <c r="B661" s="485"/>
      <c r="C661" s="485"/>
      <c r="D661" s="485"/>
      <c r="E661" s="485"/>
      <c r="F661" s="485"/>
      <c r="G661" s="485"/>
      <c r="H661" s="485"/>
      <c r="I661" s="485"/>
      <c r="J661" s="485"/>
      <c r="K661" s="485"/>
      <c r="L661" s="485"/>
      <c r="M661" s="485"/>
      <c r="N661" s="485"/>
      <c r="O661" s="485"/>
      <c r="P661" s="485"/>
      <c r="Q661" s="485"/>
    </row>
    <row r="662" spans="1:17" x14ac:dyDescent="0.15">
      <c r="A662" s="485"/>
      <c r="B662" s="485"/>
      <c r="C662" s="485"/>
      <c r="D662" s="485"/>
      <c r="E662" s="485"/>
      <c r="F662" s="485"/>
      <c r="G662" s="485"/>
      <c r="H662" s="485"/>
      <c r="I662" s="485"/>
      <c r="J662" s="485"/>
      <c r="K662" s="485"/>
      <c r="L662" s="485"/>
      <c r="M662" s="485"/>
      <c r="N662" s="485"/>
      <c r="O662" s="485"/>
      <c r="P662" s="485"/>
      <c r="Q662" s="485"/>
    </row>
    <row r="663" spans="1:17" x14ac:dyDescent="0.15">
      <c r="A663" s="485"/>
      <c r="B663" s="485"/>
      <c r="C663" s="485"/>
      <c r="D663" s="485"/>
      <c r="E663" s="485"/>
      <c r="F663" s="485"/>
      <c r="G663" s="485"/>
      <c r="H663" s="485"/>
      <c r="I663" s="485"/>
      <c r="J663" s="485"/>
      <c r="K663" s="485"/>
      <c r="L663" s="485"/>
      <c r="M663" s="485"/>
      <c r="N663" s="485"/>
      <c r="O663" s="485"/>
      <c r="P663" s="485"/>
      <c r="Q663" s="485"/>
    </row>
    <row r="664" spans="1:17" x14ac:dyDescent="0.15">
      <c r="A664" s="485"/>
      <c r="B664" s="485"/>
      <c r="C664" s="485"/>
      <c r="D664" s="485"/>
      <c r="E664" s="485"/>
      <c r="F664" s="485"/>
      <c r="G664" s="485"/>
      <c r="H664" s="485"/>
      <c r="I664" s="485"/>
      <c r="J664" s="485"/>
      <c r="K664" s="485"/>
      <c r="L664" s="485"/>
      <c r="M664" s="485"/>
      <c r="N664" s="485"/>
      <c r="O664" s="485"/>
      <c r="P664" s="485"/>
      <c r="Q664" s="485"/>
    </row>
    <row r="665" spans="1:17" x14ac:dyDescent="0.15">
      <c r="A665" s="485"/>
      <c r="B665" s="485"/>
      <c r="C665" s="485"/>
      <c r="D665" s="485"/>
      <c r="E665" s="485"/>
      <c r="F665" s="485"/>
      <c r="G665" s="485"/>
      <c r="H665" s="485"/>
      <c r="I665" s="485"/>
      <c r="J665" s="485"/>
      <c r="K665" s="485"/>
      <c r="L665" s="485"/>
      <c r="M665" s="485"/>
      <c r="N665" s="485"/>
      <c r="O665" s="485"/>
      <c r="P665" s="485"/>
      <c r="Q665" s="485"/>
    </row>
    <row r="666" spans="1:17" x14ac:dyDescent="0.15">
      <c r="A666" s="485"/>
      <c r="B666" s="485"/>
      <c r="C666" s="485"/>
      <c r="D666" s="485"/>
      <c r="E666" s="485"/>
      <c r="F666" s="485"/>
      <c r="G666" s="485"/>
      <c r="H666" s="485"/>
      <c r="I666" s="485"/>
      <c r="J666" s="485"/>
      <c r="K666" s="485"/>
      <c r="L666" s="485"/>
      <c r="M666" s="485"/>
      <c r="N666" s="485"/>
      <c r="O666" s="485"/>
      <c r="P666" s="485"/>
      <c r="Q666" s="485"/>
    </row>
    <row r="667" spans="1:17" x14ac:dyDescent="0.15">
      <c r="A667" s="485"/>
      <c r="B667" s="485"/>
      <c r="C667" s="485"/>
      <c r="D667" s="485"/>
      <c r="E667" s="485"/>
      <c r="F667" s="485"/>
      <c r="G667" s="485"/>
      <c r="H667" s="485"/>
      <c r="I667" s="485"/>
      <c r="J667" s="485"/>
      <c r="K667" s="485"/>
      <c r="L667" s="485"/>
      <c r="M667" s="485"/>
      <c r="N667" s="485"/>
      <c r="O667" s="485"/>
      <c r="P667" s="485"/>
      <c r="Q667" s="485"/>
    </row>
    <row r="668" spans="1:17" x14ac:dyDescent="0.15">
      <c r="A668" s="485"/>
      <c r="B668" s="485"/>
      <c r="C668" s="485"/>
      <c r="D668" s="485"/>
      <c r="E668" s="485"/>
      <c r="F668" s="485"/>
      <c r="G668" s="485"/>
      <c r="H668" s="485"/>
      <c r="I668" s="485"/>
      <c r="J668" s="485"/>
      <c r="K668" s="485"/>
      <c r="L668" s="485"/>
      <c r="M668" s="485"/>
      <c r="N668" s="485"/>
      <c r="O668" s="485"/>
      <c r="P668" s="485"/>
      <c r="Q668" s="485"/>
    </row>
    <row r="669" spans="1:17" x14ac:dyDescent="0.15">
      <c r="A669" s="485"/>
      <c r="B669" s="485"/>
      <c r="C669" s="485"/>
      <c r="D669" s="485"/>
      <c r="E669" s="485"/>
      <c r="F669" s="485"/>
      <c r="G669" s="485"/>
      <c r="H669" s="485"/>
      <c r="I669" s="485"/>
      <c r="J669" s="485"/>
      <c r="K669" s="485"/>
      <c r="L669" s="485"/>
      <c r="M669" s="485"/>
      <c r="N669" s="485"/>
      <c r="O669" s="485"/>
      <c r="P669" s="485"/>
      <c r="Q669" s="485"/>
    </row>
    <row r="670" spans="1:17" x14ac:dyDescent="0.15">
      <c r="A670" s="485"/>
      <c r="B670" s="485"/>
      <c r="C670" s="485"/>
      <c r="D670" s="485"/>
      <c r="E670" s="485"/>
      <c r="F670" s="485"/>
      <c r="G670" s="485"/>
      <c r="H670" s="485"/>
      <c r="I670" s="485"/>
      <c r="J670" s="485"/>
      <c r="K670" s="485"/>
      <c r="L670" s="485"/>
      <c r="M670" s="485"/>
      <c r="N670" s="485"/>
      <c r="O670" s="485"/>
      <c r="P670" s="485"/>
      <c r="Q670" s="485"/>
    </row>
    <row r="671" spans="1:17" x14ac:dyDescent="0.15">
      <c r="A671" s="485"/>
      <c r="B671" s="485"/>
      <c r="C671" s="485"/>
      <c r="D671" s="485"/>
      <c r="E671" s="485"/>
      <c r="F671" s="485"/>
      <c r="G671" s="485"/>
      <c r="H671" s="485"/>
      <c r="I671" s="485"/>
      <c r="J671" s="485"/>
      <c r="K671" s="485"/>
      <c r="L671" s="485"/>
      <c r="M671" s="485"/>
      <c r="N671" s="485"/>
      <c r="O671" s="485"/>
      <c r="P671" s="485"/>
      <c r="Q671" s="485"/>
    </row>
    <row r="672" spans="1:17" x14ac:dyDescent="0.15">
      <c r="A672" s="485"/>
      <c r="B672" s="485"/>
      <c r="C672" s="485"/>
      <c r="D672" s="485"/>
      <c r="E672" s="485"/>
      <c r="F672" s="485"/>
      <c r="G672" s="485"/>
      <c r="H672" s="485"/>
      <c r="I672" s="485"/>
      <c r="J672" s="485"/>
      <c r="K672" s="485"/>
      <c r="L672" s="485"/>
      <c r="M672" s="485"/>
      <c r="N672" s="485"/>
      <c r="O672" s="485"/>
      <c r="P672" s="485"/>
      <c r="Q672" s="485"/>
    </row>
    <row r="673" spans="1:17" x14ac:dyDescent="0.15">
      <c r="A673" s="485"/>
      <c r="B673" s="485"/>
      <c r="C673" s="485"/>
      <c r="D673" s="485"/>
      <c r="E673" s="485"/>
      <c r="F673" s="485"/>
      <c r="G673" s="485"/>
      <c r="H673" s="485"/>
      <c r="I673" s="485"/>
      <c r="J673" s="485"/>
      <c r="K673" s="485"/>
      <c r="L673" s="485"/>
      <c r="M673" s="485"/>
      <c r="N673" s="485"/>
      <c r="O673" s="485"/>
      <c r="P673" s="485"/>
      <c r="Q673" s="485"/>
    </row>
    <row r="674" spans="1:17" x14ac:dyDescent="0.15">
      <c r="A674" s="485"/>
      <c r="B674" s="485"/>
      <c r="C674" s="485"/>
      <c r="D674" s="485"/>
      <c r="E674" s="485"/>
      <c r="F674" s="485"/>
      <c r="G674" s="485"/>
      <c r="H674" s="485"/>
      <c r="I674" s="485"/>
      <c r="J674" s="485"/>
      <c r="K674" s="485"/>
      <c r="L674" s="485"/>
      <c r="M674" s="485"/>
      <c r="N674" s="485"/>
      <c r="O674" s="485"/>
      <c r="P674" s="485"/>
      <c r="Q674" s="485"/>
    </row>
    <row r="675" spans="1:17" x14ac:dyDescent="0.15">
      <c r="A675" s="485"/>
      <c r="B675" s="485"/>
      <c r="C675" s="485"/>
      <c r="D675" s="485"/>
      <c r="E675" s="485"/>
      <c r="F675" s="485"/>
      <c r="G675" s="485"/>
      <c r="H675" s="485"/>
      <c r="I675" s="485"/>
      <c r="J675" s="485"/>
      <c r="K675" s="485"/>
      <c r="L675" s="485"/>
      <c r="M675" s="485"/>
      <c r="N675" s="485"/>
      <c r="O675" s="485"/>
      <c r="P675" s="485"/>
      <c r="Q675" s="485"/>
    </row>
    <row r="676" spans="1:17" x14ac:dyDescent="0.15">
      <c r="A676" s="485"/>
      <c r="B676" s="485"/>
      <c r="C676" s="485"/>
      <c r="D676" s="485"/>
      <c r="E676" s="485"/>
      <c r="F676" s="485"/>
      <c r="G676" s="485"/>
      <c r="H676" s="485"/>
      <c r="I676" s="485"/>
      <c r="J676" s="485"/>
      <c r="K676" s="485"/>
      <c r="L676" s="485"/>
      <c r="M676" s="485"/>
      <c r="N676" s="485"/>
      <c r="O676" s="485"/>
      <c r="P676" s="485"/>
      <c r="Q676" s="485"/>
    </row>
    <row r="677" spans="1:17" x14ac:dyDescent="0.15">
      <c r="A677" s="485"/>
      <c r="B677" s="485"/>
      <c r="C677" s="485"/>
      <c r="D677" s="485"/>
      <c r="E677" s="485"/>
      <c r="F677" s="485"/>
      <c r="G677" s="485"/>
      <c r="H677" s="485"/>
      <c r="I677" s="485"/>
      <c r="J677" s="485"/>
      <c r="K677" s="485"/>
      <c r="L677" s="485"/>
      <c r="M677" s="485"/>
      <c r="N677" s="485"/>
      <c r="O677" s="485"/>
      <c r="P677" s="485"/>
      <c r="Q677" s="485"/>
    </row>
    <row r="678" spans="1:17" x14ac:dyDescent="0.15">
      <c r="A678" s="485"/>
      <c r="B678" s="485"/>
      <c r="C678" s="485"/>
      <c r="D678" s="485"/>
      <c r="E678" s="485"/>
      <c r="F678" s="485"/>
      <c r="G678" s="485"/>
      <c r="H678" s="485"/>
      <c r="I678" s="485"/>
      <c r="J678" s="485"/>
      <c r="K678" s="485"/>
      <c r="L678" s="485"/>
      <c r="M678" s="485"/>
      <c r="N678" s="485"/>
      <c r="O678" s="485"/>
      <c r="P678" s="485"/>
      <c r="Q678" s="485"/>
    </row>
    <row r="679" spans="1:17" x14ac:dyDescent="0.15">
      <c r="A679" s="485"/>
      <c r="B679" s="485"/>
      <c r="C679" s="485"/>
      <c r="D679" s="485"/>
      <c r="E679" s="485"/>
      <c r="F679" s="485"/>
      <c r="G679" s="485"/>
      <c r="H679" s="485"/>
      <c r="I679" s="485"/>
      <c r="J679" s="485"/>
      <c r="K679" s="485"/>
      <c r="L679" s="485"/>
      <c r="M679" s="485"/>
      <c r="N679" s="485"/>
      <c r="O679" s="485"/>
      <c r="P679" s="485"/>
      <c r="Q679" s="485"/>
    </row>
    <row r="680" spans="1:17" x14ac:dyDescent="0.15">
      <c r="A680" s="485"/>
      <c r="B680" s="485"/>
      <c r="C680" s="485"/>
      <c r="D680" s="485"/>
      <c r="E680" s="485"/>
      <c r="F680" s="485"/>
      <c r="G680" s="485"/>
      <c r="H680" s="485"/>
      <c r="I680" s="485"/>
      <c r="J680" s="485"/>
      <c r="K680" s="485"/>
      <c r="L680" s="485"/>
      <c r="M680" s="485"/>
      <c r="N680" s="485"/>
      <c r="O680" s="485"/>
      <c r="P680" s="485"/>
      <c r="Q680" s="485"/>
    </row>
    <row r="681" spans="1:17" x14ac:dyDescent="0.15">
      <c r="A681" s="485"/>
      <c r="B681" s="485"/>
      <c r="C681" s="485"/>
      <c r="D681" s="485"/>
      <c r="E681" s="485"/>
      <c r="F681" s="485"/>
      <c r="G681" s="485"/>
      <c r="H681" s="485"/>
      <c r="I681" s="485"/>
      <c r="J681" s="485"/>
      <c r="K681" s="485"/>
      <c r="L681" s="485"/>
      <c r="M681" s="485"/>
      <c r="N681" s="485"/>
      <c r="O681" s="485"/>
      <c r="P681" s="485"/>
      <c r="Q681" s="485"/>
    </row>
    <row r="682" spans="1:17" x14ac:dyDescent="0.15">
      <c r="A682" s="485"/>
      <c r="B682" s="485"/>
      <c r="C682" s="485"/>
      <c r="D682" s="485"/>
      <c r="E682" s="485"/>
      <c r="F682" s="485"/>
      <c r="G682" s="485"/>
      <c r="H682" s="485"/>
      <c r="I682" s="485"/>
      <c r="J682" s="485"/>
      <c r="K682" s="485"/>
      <c r="L682" s="485"/>
      <c r="M682" s="485"/>
      <c r="N682" s="485"/>
      <c r="O682" s="485"/>
      <c r="P682" s="485"/>
      <c r="Q682" s="485"/>
    </row>
    <row r="683" spans="1:17" x14ac:dyDescent="0.15">
      <c r="A683" s="485"/>
      <c r="B683" s="485"/>
      <c r="C683" s="485"/>
      <c r="D683" s="485"/>
      <c r="E683" s="485"/>
      <c r="F683" s="485"/>
      <c r="G683" s="485"/>
      <c r="H683" s="485"/>
      <c r="I683" s="485"/>
      <c r="J683" s="485"/>
      <c r="K683" s="485"/>
      <c r="L683" s="485"/>
      <c r="M683" s="485"/>
      <c r="N683" s="485"/>
      <c r="O683" s="485"/>
      <c r="P683" s="485"/>
      <c r="Q683" s="485"/>
    </row>
    <row r="684" spans="1:17" x14ac:dyDescent="0.15">
      <c r="A684" s="485"/>
      <c r="B684" s="485"/>
      <c r="C684" s="485"/>
      <c r="D684" s="485"/>
      <c r="E684" s="485"/>
      <c r="F684" s="485"/>
      <c r="G684" s="485"/>
      <c r="H684" s="485"/>
      <c r="I684" s="485"/>
      <c r="J684" s="485"/>
      <c r="K684" s="485"/>
      <c r="L684" s="485"/>
      <c r="M684" s="485"/>
      <c r="N684" s="485"/>
      <c r="O684" s="485"/>
      <c r="P684" s="485"/>
      <c r="Q684" s="485"/>
    </row>
    <row r="685" spans="1:17" x14ac:dyDescent="0.15">
      <c r="A685" s="485"/>
      <c r="B685" s="485"/>
      <c r="C685" s="485"/>
      <c r="D685" s="485"/>
      <c r="E685" s="485"/>
      <c r="F685" s="485"/>
      <c r="G685" s="485"/>
      <c r="H685" s="485"/>
      <c r="I685" s="485"/>
      <c r="J685" s="485"/>
      <c r="K685" s="485"/>
      <c r="L685" s="485"/>
      <c r="M685" s="485"/>
      <c r="N685" s="485"/>
      <c r="O685" s="485"/>
      <c r="P685" s="485"/>
      <c r="Q685" s="485"/>
    </row>
    <row r="686" spans="1:17" x14ac:dyDescent="0.15">
      <c r="A686" s="485"/>
      <c r="B686" s="485"/>
      <c r="C686" s="485"/>
      <c r="D686" s="485"/>
      <c r="E686" s="485"/>
      <c r="F686" s="485"/>
      <c r="G686" s="485"/>
      <c r="H686" s="485"/>
      <c r="I686" s="485"/>
      <c r="J686" s="485"/>
      <c r="K686" s="485"/>
      <c r="L686" s="485"/>
      <c r="M686" s="485"/>
      <c r="N686" s="485"/>
      <c r="O686" s="485"/>
      <c r="P686" s="485"/>
      <c r="Q686" s="485"/>
    </row>
    <row r="687" spans="1:17" x14ac:dyDescent="0.15">
      <c r="A687" s="485"/>
      <c r="B687" s="485"/>
      <c r="C687" s="485"/>
      <c r="D687" s="485"/>
      <c r="E687" s="485"/>
      <c r="F687" s="485"/>
      <c r="G687" s="485"/>
      <c r="H687" s="485"/>
      <c r="I687" s="485"/>
      <c r="J687" s="485"/>
      <c r="K687" s="485"/>
      <c r="L687" s="485"/>
      <c r="M687" s="485"/>
      <c r="N687" s="485"/>
      <c r="O687" s="485"/>
      <c r="P687" s="485"/>
      <c r="Q687" s="485"/>
    </row>
    <row r="688" spans="1:17" x14ac:dyDescent="0.15">
      <c r="A688" s="485"/>
      <c r="B688" s="485"/>
      <c r="C688" s="485"/>
      <c r="D688" s="485"/>
      <c r="E688" s="485"/>
      <c r="F688" s="485"/>
      <c r="G688" s="485"/>
      <c r="H688" s="485"/>
      <c r="I688" s="485"/>
      <c r="J688" s="485"/>
      <c r="K688" s="485"/>
      <c r="L688" s="485"/>
      <c r="M688" s="485"/>
      <c r="N688" s="485"/>
      <c r="O688" s="485"/>
      <c r="P688" s="485"/>
      <c r="Q688" s="485"/>
    </row>
    <row r="689" spans="1:17" x14ac:dyDescent="0.15">
      <c r="A689" s="485"/>
      <c r="B689" s="485"/>
      <c r="C689" s="485"/>
      <c r="D689" s="485"/>
      <c r="E689" s="485"/>
      <c r="F689" s="485"/>
      <c r="G689" s="485"/>
      <c r="H689" s="485"/>
      <c r="I689" s="485"/>
      <c r="J689" s="485"/>
      <c r="K689" s="485"/>
      <c r="L689" s="485"/>
      <c r="M689" s="485"/>
      <c r="N689" s="485"/>
      <c r="O689" s="485"/>
      <c r="P689" s="485"/>
      <c r="Q689" s="485"/>
    </row>
    <row r="690" spans="1:17" x14ac:dyDescent="0.15">
      <c r="A690" s="485"/>
      <c r="B690" s="485"/>
      <c r="C690" s="485"/>
      <c r="D690" s="485"/>
      <c r="E690" s="485"/>
      <c r="F690" s="485"/>
      <c r="G690" s="485"/>
      <c r="H690" s="485"/>
      <c r="I690" s="485"/>
      <c r="J690" s="485"/>
      <c r="K690" s="485"/>
      <c r="L690" s="485"/>
      <c r="M690" s="485"/>
      <c r="N690" s="485"/>
      <c r="O690" s="485"/>
      <c r="P690" s="485"/>
      <c r="Q690" s="485"/>
    </row>
    <row r="691" spans="1:17" x14ac:dyDescent="0.15">
      <c r="A691" s="485"/>
      <c r="B691" s="485"/>
      <c r="C691" s="485"/>
      <c r="D691" s="485"/>
      <c r="E691" s="485"/>
      <c r="F691" s="485"/>
      <c r="G691" s="485"/>
      <c r="H691" s="485"/>
      <c r="I691" s="485"/>
      <c r="J691" s="485"/>
      <c r="K691" s="485"/>
      <c r="L691" s="485"/>
      <c r="M691" s="485"/>
      <c r="N691" s="485"/>
      <c r="O691" s="485"/>
      <c r="P691" s="485"/>
      <c r="Q691" s="485"/>
    </row>
    <row r="692" spans="1:17" x14ac:dyDescent="0.15">
      <c r="A692" s="485"/>
      <c r="B692" s="485"/>
      <c r="C692" s="485"/>
      <c r="D692" s="485"/>
      <c r="E692" s="485"/>
      <c r="F692" s="485"/>
      <c r="G692" s="485"/>
      <c r="H692" s="485"/>
      <c r="I692" s="485"/>
      <c r="J692" s="485"/>
      <c r="K692" s="485"/>
      <c r="L692" s="485"/>
      <c r="M692" s="485"/>
      <c r="N692" s="485"/>
      <c r="O692" s="485"/>
      <c r="P692" s="485"/>
      <c r="Q692" s="485"/>
    </row>
    <row r="693" spans="1:17" x14ac:dyDescent="0.15">
      <c r="A693" s="485"/>
      <c r="B693" s="485"/>
      <c r="C693" s="485"/>
      <c r="D693" s="485"/>
      <c r="E693" s="485"/>
      <c r="F693" s="485"/>
      <c r="G693" s="485"/>
      <c r="H693" s="485"/>
      <c r="I693" s="485"/>
      <c r="J693" s="485"/>
      <c r="K693" s="485"/>
      <c r="L693" s="485"/>
      <c r="M693" s="485"/>
      <c r="N693" s="485"/>
      <c r="O693" s="485"/>
      <c r="P693" s="485"/>
      <c r="Q693" s="485"/>
    </row>
    <row r="694" spans="1:17" x14ac:dyDescent="0.15">
      <c r="A694" s="485"/>
      <c r="B694" s="485"/>
      <c r="C694" s="485"/>
      <c r="D694" s="485"/>
      <c r="E694" s="485"/>
      <c r="F694" s="485"/>
      <c r="G694" s="485"/>
      <c r="H694" s="485"/>
      <c r="I694" s="485"/>
      <c r="J694" s="485"/>
      <c r="K694" s="485"/>
      <c r="L694" s="485"/>
      <c r="M694" s="485"/>
      <c r="N694" s="485"/>
      <c r="O694" s="485"/>
      <c r="P694" s="485"/>
      <c r="Q694" s="485"/>
    </row>
    <row r="695" spans="1:17" x14ac:dyDescent="0.15">
      <c r="A695" s="485"/>
      <c r="B695" s="485"/>
      <c r="C695" s="485"/>
      <c r="D695" s="485"/>
      <c r="E695" s="485"/>
      <c r="F695" s="485"/>
      <c r="G695" s="485"/>
      <c r="H695" s="485"/>
      <c r="I695" s="485"/>
      <c r="J695" s="485"/>
      <c r="K695" s="485"/>
      <c r="L695" s="485"/>
      <c r="M695" s="485"/>
      <c r="N695" s="485"/>
      <c r="O695" s="485"/>
      <c r="P695" s="485"/>
      <c r="Q695" s="485"/>
    </row>
    <row r="696" spans="1:17" x14ac:dyDescent="0.15">
      <c r="A696" s="485"/>
      <c r="B696" s="485"/>
      <c r="C696" s="485"/>
      <c r="D696" s="485"/>
      <c r="E696" s="485"/>
      <c r="F696" s="485"/>
      <c r="G696" s="485"/>
      <c r="H696" s="485"/>
      <c r="I696" s="485"/>
      <c r="J696" s="485"/>
      <c r="K696" s="485"/>
      <c r="L696" s="485"/>
      <c r="M696" s="485"/>
      <c r="N696" s="485"/>
      <c r="O696" s="485"/>
      <c r="P696" s="485"/>
      <c r="Q696" s="485"/>
    </row>
    <row r="697" spans="1:17" x14ac:dyDescent="0.15">
      <c r="A697" s="485"/>
      <c r="B697" s="485"/>
      <c r="C697" s="485"/>
      <c r="D697" s="485"/>
      <c r="E697" s="485"/>
      <c r="F697" s="485"/>
      <c r="G697" s="485"/>
      <c r="H697" s="485"/>
      <c r="I697" s="485"/>
      <c r="J697" s="485"/>
      <c r="K697" s="485"/>
      <c r="L697" s="485"/>
      <c r="M697" s="485"/>
      <c r="N697" s="485"/>
      <c r="O697" s="485"/>
      <c r="P697" s="485"/>
      <c r="Q697" s="485"/>
    </row>
    <row r="698" spans="1:17" x14ac:dyDescent="0.15">
      <c r="A698" s="485"/>
      <c r="B698" s="485"/>
      <c r="C698" s="485"/>
      <c r="D698" s="485"/>
      <c r="E698" s="485"/>
      <c r="F698" s="485"/>
      <c r="G698" s="485"/>
      <c r="H698" s="485"/>
      <c r="I698" s="485"/>
      <c r="J698" s="485"/>
      <c r="K698" s="485"/>
      <c r="L698" s="485"/>
      <c r="M698" s="485"/>
      <c r="N698" s="485"/>
      <c r="O698" s="485"/>
      <c r="P698" s="485"/>
      <c r="Q698" s="485"/>
    </row>
    <row r="699" spans="1:17" x14ac:dyDescent="0.15">
      <c r="A699" s="485"/>
      <c r="B699" s="485"/>
      <c r="C699" s="485"/>
      <c r="D699" s="485"/>
      <c r="E699" s="485"/>
      <c r="F699" s="485"/>
      <c r="G699" s="485"/>
      <c r="H699" s="485"/>
      <c r="I699" s="485"/>
      <c r="J699" s="485"/>
      <c r="K699" s="485"/>
      <c r="L699" s="485"/>
      <c r="M699" s="485"/>
      <c r="N699" s="485"/>
      <c r="O699" s="485"/>
      <c r="P699" s="485"/>
      <c r="Q699" s="485"/>
    </row>
    <row r="700" spans="1:17" x14ac:dyDescent="0.15">
      <c r="A700" s="485"/>
      <c r="B700" s="485"/>
      <c r="C700" s="485"/>
      <c r="D700" s="485"/>
      <c r="E700" s="485"/>
      <c r="F700" s="485"/>
      <c r="G700" s="485"/>
      <c r="H700" s="485"/>
      <c r="I700" s="485"/>
      <c r="J700" s="485"/>
      <c r="K700" s="485"/>
      <c r="L700" s="485"/>
      <c r="M700" s="485"/>
      <c r="N700" s="485"/>
      <c r="O700" s="485"/>
      <c r="P700" s="485"/>
      <c r="Q700" s="485"/>
    </row>
    <row r="701" spans="1:17" x14ac:dyDescent="0.15">
      <c r="A701" s="485"/>
      <c r="B701" s="485"/>
      <c r="C701" s="485"/>
      <c r="D701" s="485"/>
      <c r="E701" s="485"/>
      <c r="F701" s="485"/>
      <c r="G701" s="485"/>
      <c r="H701" s="485"/>
      <c r="I701" s="485"/>
      <c r="J701" s="485"/>
      <c r="K701" s="485"/>
      <c r="L701" s="485"/>
      <c r="M701" s="485"/>
      <c r="N701" s="485"/>
      <c r="O701" s="485"/>
      <c r="P701" s="485"/>
      <c r="Q701" s="485"/>
    </row>
    <row r="702" spans="1:17" x14ac:dyDescent="0.15">
      <c r="A702" s="485"/>
      <c r="B702" s="485"/>
      <c r="C702" s="485"/>
      <c r="D702" s="485"/>
      <c r="E702" s="485"/>
      <c r="F702" s="485"/>
      <c r="G702" s="485"/>
      <c r="H702" s="485"/>
      <c r="I702" s="485"/>
      <c r="J702" s="485"/>
      <c r="K702" s="485"/>
      <c r="L702" s="485"/>
      <c r="M702" s="485"/>
      <c r="N702" s="485"/>
      <c r="O702" s="485"/>
      <c r="P702" s="485"/>
      <c r="Q702" s="485"/>
    </row>
    <row r="703" spans="1:17" x14ac:dyDescent="0.15">
      <c r="A703" s="485"/>
      <c r="B703" s="485"/>
      <c r="C703" s="485"/>
      <c r="D703" s="485"/>
      <c r="E703" s="485"/>
      <c r="F703" s="485"/>
      <c r="G703" s="485"/>
      <c r="H703" s="485"/>
      <c r="I703" s="485"/>
      <c r="J703" s="485"/>
      <c r="K703" s="485"/>
      <c r="L703" s="485"/>
      <c r="M703" s="485"/>
      <c r="N703" s="485"/>
      <c r="O703" s="485"/>
      <c r="P703" s="485"/>
      <c r="Q703" s="485"/>
    </row>
    <row r="704" spans="1:17" x14ac:dyDescent="0.15">
      <c r="A704" s="485"/>
      <c r="B704" s="485"/>
      <c r="C704" s="485"/>
      <c r="D704" s="485"/>
      <c r="E704" s="485"/>
      <c r="F704" s="485"/>
      <c r="G704" s="485"/>
      <c r="H704" s="485"/>
      <c r="I704" s="485"/>
      <c r="J704" s="485"/>
      <c r="K704" s="485"/>
      <c r="L704" s="485"/>
      <c r="M704" s="485"/>
      <c r="N704" s="485"/>
      <c r="O704" s="485"/>
      <c r="P704" s="485"/>
      <c r="Q704" s="485"/>
    </row>
    <row r="705" spans="1:17" x14ac:dyDescent="0.15">
      <c r="A705" s="485"/>
      <c r="B705" s="485"/>
      <c r="C705" s="485"/>
      <c r="D705" s="485"/>
      <c r="E705" s="485"/>
      <c r="F705" s="485"/>
      <c r="G705" s="485"/>
      <c r="H705" s="485"/>
      <c r="I705" s="485"/>
      <c r="J705" s="485"/>
      <c r="K705" s="485"/>
      <c r="L705" s="485"/>
      <c r="M705" s="485"/>
      <c r="N705" s="485"/>
      <c r="O705" s="485"/>
      <c r="P705" s="485"/>
      <c r="Q705" s="485"/>
    </row>
    <row r="706" spans="1:17" x14ac:dyDescent="0.15">
      <c r="A706" s="485"/>
      <c r="B706" s="485"/>
      <c r="C706" s="485"/>
      <c r="D706" s="485"/>
      <c r="E706" s="485"/>
      <c r="F706" s="485"/>
      <c r="G706" s="485"/>
      <c r="H706" s="485"/>
      <c r="I706" s="485"/>
      <c r="J706" s="485"/>
      <c r="K706" s="485"/>
      <c r="L706" s="485"/>
      <c r="M706" s="485"/>
      <c r="N706" s="485"/>
      <c r="O706" s="485"/>
      <c r="P706" s="485"/>
      <c r="Q706" s="485"/>
    </row>
    <row r="707" spans="1:17" x14ac:dyDescent="0.15">
      <c r="A707" s="485"/>
      <c r="B707" s="485"/>
      <c r="C707" s="485"/>
      <c r="D707" s="485"/>
      <c r="E707" s="485"/>
      <c r="F707" s="485"/>
      <c r="G707" s="485"/>
      <c r="H707" s="485"/>
      <c r="I707" s="485"/>
      <c r="J707" s="485"/>
      <c r="K707" s="485"/>
      <c r="L707" s="485"/>
      <c r="M707" s="485"/>
      <c r="N707" s="485"/>
      <c r="O707" s="485"/>
      <c r="P707" s="485"/>
      <c r="Q707" s="485"/>
    </row>
    <row r="708" spans="1:17" x14ac:dyDescent="0.15">
      <c r="A708" s="485"/>
      <c r="B708" s="485"/>
      <c r="C708" s="485"/>
      <c r="D708" s="485"/>
      <c r="E708" s="485"/>
      <c r="F708" s="485"/>
      <c r="G708" s="485"/>
      <c r="H708" s="485"/>
      <c r="I708" s="485"/>
      <c r="J708" s="485"/>
      <c r="K708" s="485"/>
      <c r="L708" s="485"/>
      <c r="M708" s="485"/>
      <c r="N708" s="485"/>
      <c r="O708" s="485"/>
      <c r="P708" s="485"/>
      <c r="Q708" s="485"/>
    </row>
    <row r="709" spans="1:17" x14ac:dyDescent="0.15">
      <c r="A709" s="485"/>
      <c r="B709" s="485"/>
      <c r="C709" s="485"/>
      <c r="D709" s="485"/>
      <c r="E709" s="485"/>
      <c r="F709" s="485"/>
      <c r="G709" s="485"/>
      <c r="H709" s="485"/>
      <c r="I709" s="485"/>
      <c r="J709" s="485"/>
      <c r="K709" s="485"/>
      <c r="L709" s="485"/>
      <c r="M709" s="485"/>
      <c r="N709" s="485"/>
      <c r="O709" s="485"/>
      <c r="P709" s="485"/>
      <c r="Q709" s="485"/>
    </row>
    <row r="710" spans="1:17" x14ac:dyDescent="0.15">
      <c r="A710" s="485"/>
      <c r="B710" s="485"/>
      <c r="C710" s="485"/>
      <c r="D710" s="485"/>
      <c r="E710" s="485"/>
      <c r="F710" s="485"/>
      <c r="G710" s="485"/>
      <c r="H710" s="485"/>
      <c r="I710" s="485"/>
      <c r="J710" s="485"/>
      <c r="K710" s="485"/>
      <c r="L710" s="485"/>
      <c r="M710" s="485"/>
      <c r="N710" s="485"/>
      <c r="O710" s="485"/>
      <c r="P710" s="485"/>
      <c r="Q710" s="485"/>
    </row>
    <row r="711" spans="1:17" x14ac:dyDescent="0.15">
      <c r="A711" s="485"/>
      <c r="B711" s="485"/>
      <c r="C711" s="485"/>
      <c r="D711" s="485"/>
      <c r="E711" s="485"/>
      <c r="F711" s="485"/>
      <c r="G711" s="485"/>
      <c r="H711" s="485"/>
      <c r="I711" s="485"/>
      <c r="J711" s="485"/>
      <c r="K711" s="485"/>
      <c r="L711" s="485"/>
      <c r="M711" s="485"/>
      <c r="N711" s="485"/>
      <c r="O711" s="485"/>
      <c r="P711" s="485"/>
      <c r="Q711" s="485"/>
    </row>
    <row r="712" spans="1:17" x14ac:dyDescent="0.15">
      <c r="A712" s="485"/>
      <c r="B712" s="485"/>
      <c r="C712" s="485"/>
      <c r="D712" s="485"/>
      <c r="E712" s="485"/>
      <c r="F712" s="485"/>
      <c r="G712" s="485"/>
      <c r="H712" s="485"/>
      <c r="I712" s="485"/>
      <c r="J712" s="485"/>
      <c r="K712" s="485"/>
      <c r="L712" s="485"/>
      <c r="M712" s="485"/>
      <c r="N712" s="485"/>
      <c r="O712" s="485"/>
      <c r="P712" s="485"/>
      <c r="Q712" s="485"/>
    </row>
    <row r="713" spans="1:17" x14ac:dyDescent="0.15">
      <c r="A713" s="485"/>
      <c r="B713" s="485"/>
      <c r="C713" s="485"/>
      <c r="D713" s="485"/>
      <c r="E713" s="485"/>
      <c r="F713" s="485"/>
      <c r="G713" s="485"/>
      <c r="H713" s="485"/>
      <c r="I713" s="485"/>
      <c r="J713" s="485"/>
      <c r="K713" s="485"/>
      <c r="L713" s="485"/>
      <c r="M713" s="485"/>
      <c r="N713" s="485"/>
      <c r="O713" s="485"/>
      <c r="P713" s="485"/>
      <c r="Q713" s="485"/>
    </row>
    <row r="714" spans="1:17" x14ac:dyDescent="0.15">
      <c r="A714" s="485"/>
      <c r="B714" s="485"/>
      <c r="C714" s="485"/>
      <c r="D714" s="485"/>
      <c r="E714" s="485"/>
      <c r="F714" s="485"/>
      <c r="G714" s="485"/>
      <c r="H714" s="485"/>
      <c r="I714" s="485"/>
      <c r="J714" s="485"/>
      <c r="K714" s="485"/>
      <c r="L714" s="485"/>
      <c r="M714" s="485"/>
      <c r="N714" s="485"/>
      <c r="O714" s="485"/>
      <c r="P714" s="485"/>
      <c r="Q714" s="485"/>
    </row>
    <row r="715" spans="1:17" x14ac:dyDescent="0.15">
      <c r="A715" s="485"/>
      <c r="B715" s="485"/>
      <c r="C715" s="485"/>
      <c r="D715" s="485"/>
      <c r="E715" s="485"/>
      <c r="F715" s="485"/>
      <c r="G715" s="485"/>
      <c r="H715" s="485"/>
      <c r="I715" s="485"/>
      <c r="J715" s="485"/>
      <c r="K715" s="485"/>
      <c r="L715" s="485"/>
      <c r="M715" s="485"/>
      <c r="N715" s="485"/>
      <c r="O715" s="485"/>
      <c r="P715" s="485"/>
      <c r="Q715" s="485"/>
    </row>
    <row r="716" spans="1:17" x14ac:dyDescent="0.15">
      <c r="A716" s="485"/>
      <c r="B716" s="485"/>
      <c r="C716" s="485"/>
      <c r="D716" s="485"/>
      <c r="E716" s="485"/>
      <c r="F716" s="485"/>
      <c r="G716" s="485"/>
      <c r="H716" s="485"/>
      <c r="I716" s="485"/>
      <c r="J716" s="485"/>
      <c r="K716" s="485"/>
      <c r="L716" s="485"/>
      <c r="M716" s="485"/>
      <c r="N716" s="485"/>
      <c r="O716" s="485"/>
      <c r="P716" s="485"/>
      <c r="Q716" s="485"/>
    </row>
    <row r="717" spans="1:17" x14ac:dyDescent="0.15">
      <c r="A717" s="485"/>
      <c r="B717" s="485"/>
      <c r="C717" s="485"/>
      <c r="D717" s="485"/>
      <c r="E717" s="485"/>
      <c r="F717" s="485"/>
      <c r="G717" s="485"/>
      <c r="H717" s="485"/>
      <c r="I717" s="485"/>
      <c r="J717" s="485"/>
      <c r="K717" s="485"/>
      <c r="L717" s="485"/>
      <c r="M717" s="485"/>
      <c r="N717" s="485"/>
      <c r="O717" s="485"/>
      <c r="P717" s="485"/>
      <c r="Q717" s="485"/>
    </row>
    <row r="718" spans="1:17" x14ac:dyDescent="0.15">
      <c r="A718" s="485"/>
      <c r="B718" s="485"/>
      <c r="C718" s="485"/>
      <c r="D718" s="485"/>
      <c r="E718" s="485"/>
      <c r="F718" s="485"/>
      <c r="G718" s="485"/>
      <c r="H718" s="485"/>
      <c r="I718" s="485"/>
      <c r="J718" s="485"/>
      <c r="K718" s="485"/>
      <c r="L718" s="485"/>
      <c r="M718" s="485"/>
      <c r="N718" s="485"/>
      <c r="O718" s="485"/>
      <c r="P718" s="485"/>
      <c r="Q718" s="485"/>
    </row>
    <row r="719" spans="1:17" x14ac:dyDescent="0.15">
      <c r="A719" s="485"/>
      <c r="B719" s="485"/>
      <c r="C719" s="485"/>
      <c r="D719" s="485"/>
      <c r="E719" s="485"/>
      <c r="F719" s="485"/>
      <c r="G719" s="485"/>
      <c r="H719" s="485"/>
      <c r="I719" s="485"/>
      <c r="J719" s="485"/>
      <c r="K719" s="485"/>
      <c r="L719" s="485"/>
      <c r="M719" s="485"/>
      <c r="N719" s="485"/>
      <c r="O719" s="485"/>
      <c r="P719" s="485"/>
      <c r="Q719" s="485"/>
    </row>
    <row r="720" spans="1:17" x14ac:dyDescent="0.15">
      <c r="A720" s="485"/>
      <c r="B720" s="485"/>
      <c r="C720" s="485"/>
      <c r="D720" s="485"/>
      <c r="E720" s="485"/>
      <c r="F720" s="485"/>
      <c r="G720" s="485"/>
      <c r="H720" s="485"/>
      <c r="I720" s="485"/>
      <c r="J720" s="485"/>
      <c r="K720" s="485"/>
      <c r="L720" s="485"/>
      <c r="M720" s="485"/>
      <c r="N720" s="485"/>
      <c r="O720" s="485"/>
      <c r="P720" s="485"/>
      <c r="Q720" s="485"/>
    </row>
    <row r="721" spans="1:17" x14ac:dyDescent="0.15">
      <c r="A721" s="485"/>
      <c r="B721" s="485"/>
      <c r="C721" s="485"/>
      <c r="D721" s="485"/>
      <c r="E721" s="485"/>
      <c r="F721" s="485"/>
      <c r="G721" s="485"/>
      <c r="H721" s="485"/>
      <c r="I721" s="485"/>
      <c r="J721" s="485"/>
      <c r="K721" s="485"/>
      <c r="L721" s="485"/>
      <c r="M721" s="485"/>
      <c r="N721" s="485"/>
      <c r="O721" s="485"/>
      <c r="P721" s="485"/>
      <c r="Q721" s="485"/>
    </row>
    <row r="722" spans="1:17" x14ac:dyDescent="0.15">
      <c r="A722" s="485"/>
      <c r="B722" s="485"/>
      <c r="C722" s="485"/>
      <c r="D722" s="485"/>
      <c r="E722" s="485"/>
      <c r="F722" s="485"/>
      <c r="G722" s="485"/>
      <c r="H722" s="485"/>
      <c r="I722" s="485"/>
      <c r="J722" s="485"/>
      <c r="K722" s="485"/>
      <c r="L722" s="485"/>
      <c r="M722" s="485"/>
      <c r="N722" s="485"/>
      <c r="O722" s="485"/>
      <c r="P722" s="485"/>
      <c r="Q722" s="485"/>
    </row>
    <row r="723" spans="1:17" x14ac:dyDescent="0.15">
      <c r="A723" s="485"/>
      <c r="B723" s="485"/>
      <c r="C723" s="485"/>
      <c r="D723" s="485"/>
      <c r="E723" s="485"/>
      <c r="F723" s="485"/>
      <c r="G723" s="485"/>
      <c r="H723" s="485"/>
      <c r="I723" s="485"/>
      <c r="J723" s="485"/>
      <c r="K723" s="485"/>
      <c r="L723" s="485"/>
      <c r="M723" s="485"/>
      <c r="N723" s="485"/>
      <c r="O723" s="485"/>
      <c r="P723" s="485"/>
      <c r="Q723" s="485"/>
    </row>
    <row r="724" spans="1:17" x14ac:dyDescent="0.15">
      <c r="A724" s="485"/>
      <c r="B724" s="485"/>
      <c r="C724" s="485"/>
      <c r="D724" s="485"/>
      <c r="E724" s="485"/>
      <c r="F724" s="485"/>
      <c r="G724" s="485"/>
      <c r="H724" s="485"/>
      <c r="I724" s="485"/>
      <c r="J724" s="485"/>
      <c r="K724" s="485"/>
      <c r="L724" s="485"/>
      <c r="M724" s="485"/>
      <c r="N724" s="485"/>
      <c r="O724" s="485"/>
      <c r="P724" s="485"/>
      <c r="Q724" s="485"/>
    </row>
    <row r="725" spans="1:17" x14ac:dyDescent="0.15">
      <c r="A725" s="485"/>
      <c r="B725" s="485"/>
      <c r="C725" s="485"/>
      <c r="D725" s="485"/>
      <c r="E725" s="485"/>
      <c r="F725" s="485"/>
      <c r="G725" s="485"/>
      <c r="H725" s="485"/>
      <c r="I725" s="485"/>
      <c r="J725" s="485"/>
      <c r="K725" s="485"/>
      <c r="L725" s="485"/>
      <c r="M725" s="485"/>
      <c r="N725" s="485"/>
      <c r="O725" s="485"/>
      <c r="P725" s="485"/>
      <c r="Q725" s="485"/>
    </row>
    <row r="726" spans="1:17" x14ac:dyDescent="0.15">
      <c r="A726" s="485"/>
      <c r="B726" s="485"/>
      <c r="C726" s="485"/>
      <c r="D726" s="485"/>
      <c r="E726" s="485"/>
      <c r="F726" s="485"/>
      <c r="G726" s="485"/>
      <c r="H726" s="485"/>
      <c r="I726" s="485"/>
      <c r="J726" s="485"/>
      <c r="K726" s="485"/>
      <c r="L726" s="485"/>
      <c r="M726" s="485"/>
      <c r="N726" s="485"/>
      <c r="O726" s="485"/>
      <c r="P726" s="485"/>
      <c r="Q726" s="485"/>
    </row>
    <row r="727" spans="1:17" x14ac:dyDescent="0.15">
      <c r="A727" s="485"/>
      <c r="B727" s="485"/>
      <c r="C727" s="485"/>
      <c r="D727" s="485"/>
      <c r="E727" s="485"/>
      <c r="F727" s="485"/>
      <c r="G727" s="485"/>
      <c r="H727" s="485"/>
      <c r="I727" s="485"/>
      <c r="J727" s="485"/>
      <c r="K727" s="485"/>
      <c r="L727" s="485"/>
      <c r="M727" s="485"/>
      <c r="N727" s="485"/>
      <c r="O727" s="485"/>
      <c r="P727" s="485"/>
      <c r="Q727" s="485"/>
    </row>
    <row r="728" spans="1:17" x14ac:dyDescent="0.15">
      <c r="A728" s="485"/>
      <c r="B728" s="485"/>
      <c r="C728" s="485"/>
      <c r="D728" s="485"/>
      <c r="E728" s="485"/>
      <c r="F728" s="485"/>
      <c r="G728" s="485"/>
      <c r="H728" s="485"/>
      <c r="I728" s="485"/>
      <c r="J728" s="485"/>
      <c r="K728" s="485"/>
      <c r="L728" s="485"/>
      <c r="M728" s="485"/>
      <c r="N728" s="485"/>
      <c r="O728" s="485"/>
      <c r="P728" s="485"/>
      <c r="Q728" s="485"/>
    </row>
    <row r="729" spans="1:17" x14ac:dyDescent="0.15">
      <c r="A729" s="485"/>
      <c r="B729" s="485"/>
      <c r="C729" s="485"/>
      <c r="D729" s="485"/>
      <c r="E729" s="485"/>
      <c r="F729" s="485"/>
      <c r="G729" s="485"/>
      <c r="H729" s="485"/>
      <c r="I729" s="485"/>
      <c r="J729" s="485"/>
      <c r="K729" s="485"/>
      <c r="L729" s="485"/>
      <c r="M729" s="485"/>
      <c r="N729" s="485"/>
      <c r="O729" s="485"/>
      <c r="P729" s="485"/>
      <c r="Q729" s="485"/>
    </row>
    <row r="730" spans="1:17" x14ac:dyDescent="0.15">
      <c r="A730" s="485"/>
      <c r="B730" s="485"/>
      <c r="C730" s="485"/>
      <c r="D730" s="485"/>
      <c r="E730" s="485"/>
      <c r="F730" s="485"/>
      <c r="G730" s="485"/>
      <c r="H730" s="485"/>
      <c r="I730" s="485"/>
      <c r="J730" s="485"/>
      <c r="K730" s="485"/>
      <c r="L730" s="485"/>
      <c r="M730" s="485"/>
      <c r="N730" s="485"/>
      <c r="O730" s="485"/>
      <c r="P730" s="485"/>
      <c r="Q730" s="485"/>
    </row>
    <row r="731" spans="1:17" x14ac:dyDescent="0.15">
      <c r="A731" s="485"/>
      <c r="B731" s="485"/>
      <c r="C731" s="485"/>
      <c r="D731" s="485"/>
      <c r="E731" s="485"/>
      <c r="F731" s="485"/>
      <c r="G731" s="485"/>
      <c r="H731" s="485"/>
      <c r="I731" s="485"/>
      <c r="J731" s="485"/>
      <c r="K731" s="485"/>
      <c r="L731" s="485"/>
      <c r="M731" s="485"/>
      <c r="N731" s="485"/>
      <c r="O731" s="485"/>
      <c r="P731" s="485"/>
      <c r="Q731" s="485"/>
    </row>
    <row r="732" spans="1:17" x14ac:dyDescent="0.15">
      <c r="A732" s="485"/>
      <c r="B732" s="485"/>
      <c r="C732" s="485"/>
      <c r="D732" s="485"/>
      <c r="E732" s="485"/>
      <c r="F732" s="485"/>
      <c r="G732" s="485"/>
      <c r="H732" s="485"/>
      <c r="I732" s="485"/>
      <c r="J732" s="485"/>
      <c r="K732" s="485"/>
      <c r="L732" s="485"/>
      <c r="M732" s="485"/>
      <c r="N732" s="485"/>
      <c r="O732" s="485"/>
      <c r="P732" s="485"/>
      <c r="Q732" s="485"/>
    </row>
    <row r="733" spans="1:17" x14ac:dyDescent="0.15">
      <c r="A733" s="485"/>
      <c r="B733" s="485"/>
      <c r="C733" s="485"/>
      <c r="D733" s="485"/>
      <c r="E733" s="485"/>
      <c r="F733" s="485"/>
      <c r="G733" s="485"/>
      <c r="H733" s="485"/>
      <c r="I733" s="485"/>
      <c r="J733" s="485"/>
      <c r="K733" s="485"/>
      <c r="L733" s="485"/>
      <c r="M733" s="485"/>
      <c r="N733" s="485"/>
      <c r="O733" s="485"/>
      <c r="P733" s="485"/>
      <c r="Q733" s="485"/>
    </row>
    <row r="734" spans="1:17" x14ac:dyDescent="0.15">
      <c r="A734" s="485"/>
      <c r="B734" s="485"/>
      <c r="C734" s="485"/>
      <c r="D734" s="485"/>
      <c r="E734" s="485"/>
      <c r="F734" s="485"/>
      <c r="G734" s="485"/>
      <c r="H734" s="485"/>
      <c r="I734" s="485"/>
      <c r="J734" s="485"/>
      <c r="K734" s="485"/>
      <c r="L734" s="485"/>
      <c r="M734" s="485"/>
      <c r="N734" s="485"/>
      <c r="O734" s="485"/>
      <c r="P734" s="485"/>
      <c r="Q734" s="485"/>
    </row>
    <row r="735" spans="1:17" x14ac:dyDescent="0.15">
      <c r="A735" s="485"/>
      <c r="B735" s="485"/>
      <c r="C735" s="485"/>
      <c r="D735" s="485"/>
      <c r="E735" s="485"/>
      <c r="F735" s="485"/>
      <c r="G735" s="485"/>
      <c r="H735" s="485"/>
      <c r="I735" s="485"/>
      <c r="J735" s="485"/>
      <c r="K735" s="485"/>
      <c r="L735" s="485"/>
      <c r="M735" s="485"/>
      <c r="N735" s="485"/>
      <c r="O735" s="485"/>
      <c r="P735" s="485"/>
      <c r="Q735" s="485"/>
    </row>
    <row r="736" spans="1:17" x14ac:dyDescent="0.15">
      <c r="A736" s="485"/>
      <c r="B736" s="485"/>
      <c r="C736" s="485"/>
      <c r="D736" s="485"/>
      <c r="E736" s="485"/>
      <c r="F736" s="485"/>
      <c r="G736" s="485"/>
      <c r="H736" s="485"/>
      <c r="I736" s="485"/>
      <c r="J736" s="485"/>
      <c r="K736" s="485"/>
      <c r="L736" s="485"/>
      <c r="M736" s="485"/>
      <c r="N736" s="485"/>
      <c r="O736" s="485"/>
      <c r="P736" s="485"/>
      <c r="Q736" s="485"/>
    </row>
    <row r="737" spans="1:17" x14ac:dyDescent="0.15">
      <c r="A737" s="485"/>
      <c r="B737" s="485"/>
      <c r="C737" s="485"/>
      <c r="D737" s="485"/>
      <c r="E737" s="485"/>
      <c r="F737" s="485"/>
      <c r="G737" s="485"/>
      <c r="H737" s="485"/>
      <c r="I737" s="485"/>
      <c r="J737" s="485"/>
      <c r="K737" s="485"/>
      <c r="L737" s="485"/>
      <c r="M737" s="485"/>
      <c r="N737" s="485"/>
      <c r="O737" s="485"/>
      <c r="P737" s="485"/>
      <c r="Q737" s="485"/>
    </row>
    <row r="738" spans="1:17" x14ac:dyDescent="0.15">
      <c r="A738" s="485"/>
      <c r="B738" s="485"/>
      <c r="C738" s="485"/>
      <c r="D738" s="485"/>
      <c r="E738" s="485"/>
      <c r="F738" s="485"/>
      <c r="G738" s="485"/>
      <c r="H738" s="485"/>
      <c r="I738" s="485"/>
      <c r="J738" s="485"/>
      <c r="K738" s="485"/>
      <c r="L738" s="485"/>
      <c r="M738" s="485"/>
      <c r="N738" s="485"/>
      <c r="O738" s="485"/>
      <c r="P738" s="485"/>
      <c r="Q738" s="485"/>
    </row>
    <row r="739" spans="1:17" x14ac:dyDescent="0.15">
      <c r="A739" s="485"/>
      <c r="B739" s="485"/>
      <c r="C739" s="485"/>
      <c r="D739" s="485"/>
      <c r="E739" s="485"/>
      <c r="F739" s="485"/>
      <c r="G739" s="485"/>
      <c r="H739" s="485"/>
      <c r="I739" s="485"/>
      <c r="J739" s="485"/>
      <c r="K739" s="485"/>
      <c r="L739" s="485"/>
      <c r="M739" s="485"/>
      <c r="N739" s="485"/>
      <c r="O739" s="485"/>
      <c r="P739" s="485"/>
      <c r="Q739" s="485"/>
    </row>
    <row r="740" spans="1:17" x14ac:dyDescent="0.15">
      <c r="A740" s="485"/>
      <c r="B740" s="485"/>
      <c r="C740" s="485"/>
      <c r="D740" s="485"/>
      <c r="E740" s="485"/>
      <c r="F740" s="485"/>
      <c r="G740" s="485"/>
      <c r="H740" s="485"/>
      <c r="I740" s="485"/>
      <c r="J740" s="485"/>
      <c r="K740" s="485"/>
      <c r="L740" s="485"/>
      <c r="M740" s="485"/>
      <c r="N740" s="485"/>
      <c r="O740" s="485"/>
      <c r="P740" s="485"/>
      <c r="Q740" s="485"/>
    </row>
    <row r="741" spans="1:17" x14ac:dyDescent="0.15">
      <c r="A741" s="485"/>
      <c r="B741" s="485"/>
      <c r="C741" s="485"/>
      <c r="D741" s="485"/>
      <c r="E741" s="485"/>
      <c r="F741" s="485"/>
      <c r="G741" s="485"/>
      <c r="H741" s="485"/>
      <c r="I741" s="485"/>
      <c r="J741" s="485"/>
      <c r="K741" s="485"/>
      <c r="L741" s="485"/>
      <c r="M741" s="485"/>
      <c r="N741" s="485"/>
      <c r="O741" s="485"/>
      <c r="P741" s="485"/>
      <c r="Q741" s="485"/>
    </row>
    <row r="742" spans="1:17" x14ac:dyDescent="0.15">
      <c r="A742" s="485"/>
      <c r="B742" s="485"/>
      <c r="C742" s="485"/>
      <c r="D742" s="485"/>
      <c r="E742" s="485"/>
      <c r="F742" s="485"/>
      <c r="G742" s="485"/>
      <c r="H742" s="485"/>
      <c r="I742" s="485"/>
      <c r="J742" s="485"/>
      <c r="K742" s="485"/>
      <c r="L742" s="485"/>
      <c r="M742" s="485"/>
      <c r="N742" s="485"/>
      <c r="O742" s="485"/>
      <c r="P742" s="485"/>
      <c r="Q742" s="485"/>
    </row>
    <row r="743" spans="1:17" x14ac:dyDescent="0.15">
      <c r="A743" s="485"/>
      <c r="B743" s="485"/>
      <c r="C743" s="485"/>
      <c r="D743" s="485"/>
      <c r="E743" s="485"/>
      <c r="F743" s="485"/>
      <c r="G743" s="485"/>
      <c r="H743" s="485"/>
      <c r="I743" s="485"/>
      <c r="J743" s="485"/>
      <c r="K743" s="485"/>
      <c r="L743" s="485"/>
      <c r="M743" s="485"/>
      <c r="N743" s="485"/>
      <c r="O743" s="485"/>
      <c r="P743" s="485"/>
      <c r="Q743" s="485"/>
    </row>
    <row r="744" spans="1:17" x14ac:dyDescent="0.15">
      <c r="A744" s="485"/>
      <c r="B744" s="485"/>
      <c r="C744" s="485"/>
      <c r="D744" s="485"/>
      <c r="E744" s="485"/>
      <c r="F744" s="485"/>
      <c r="G744" s="485"/>
      <c r="H744" s="485"/>
      <c r="I744" s="485"/>
      <c r="J744" s="485"/>
      <c r="K744" s="485"/>
      <c r="L744" s="485"/>
      <c r="M744" s="485"/>
      <c r="N744" s="485"/>
      <c r="O744" s="485"/>
      <c r="P744" s="485"/>
      <c r="Q744" s="485"/>
    </row>
    <row r="745" spans="1:17" x14ac:dyDescent="0.15">
      <c r="A745" s="485"/>
      <c r="B745" s="485"/>
      <c r="C745" s="485"/>
      <c r="D745" s="485"/>
      <c r="E745" s="485"/>
      <c r="F745" s="485"/>
      <c r="G745" s="485"/>
      <c r="H745" s="485"/>
      <c r="I745" s="485"/>
      <c r="J745" s="485"/>
      <c r="K745" s="485"/>
      <c r="L745" s="485"/>
      <c r="M745" s="485"/>
      <c r="N745" s="485"/>
      <c r="O745" s="485"/>
      <c r="P745" s="485"/>
      <c r="Q745" s="485"/>
    </row>
    <row r="746" spans="1:17" x14ac:dyDescent="0.15">
      <c r="A746" s="485"/>
      <c r="B746" s="485"/>
      <c r="C746" s="485"/>
      <c r="D746" s="485"/>
      <c r="E746" s="485"/>
      <c r="F746" s="485"/>
      <c r="G746" s="485"/>
      <c r="H746" s="485"/>
      <c r="I746" s="485"/>
      <c r="J746" s="485"/>
      <c r="K746" s="485"/>
      <c r="L746" s="485"/>
      <c r="M746" s="485"/>
      <c r="N746" s="485"/>
      <c r="O746" s="485"/>
      <c r="P746" s="485"/>
      <c r="Q746" s="485"/>
    </row>
    <row r="747" spans="1:17" x14ac:dyDescent="0.15">
      <c r="A747" s="485"/>
      <c r="B747" s="485"/>
      <c r="C747" s="485"/>
      <c r="D747" s="485"/>
      <c r="E747" s="485"/>
      <c r="F747" s="485"/>
      <c r="G747" s="485"/>
      <c r="H747" s="485"/>
      <c r="I747" s="485"/>
      <c r="J747" s="485"/>
      <c r="K747" s="485"/>
      <c r="L747" s="485"/>
      <c r="M747" s="485"/>
      <c r="N747" s="485"/>
      <c r="O747" s="485"/>
      <c r="P747" s="485"/>
      <c r="Q747" s="485"/>
    </row>
    <row r="748" spans="1:17" x14ac:dyDescent="0.15">
      <c r="A748" s="485"/>
      <c r="B748" s="485"/>
      <c r="C748" s="485"/>
      <c r="D748" s="485"/>
      <c r="E748" s="485"/>
      <c r="F748" s="485"/>
      <c r="G748" s="485"/>
      <c r="H748" s="485"/>
      <c r="I748" s="485"/>
      <c r="J748" s="485"/>
      <c r="K748" s="485"/>
      <c r="L748" s="485"/>
      <c r="M748" s="485"/>
      <c r="N748" s="485"/>
      <c r="O748" s="485"/>
      <c r="P748" s="485"/>
      <c r="Q748" s="485"/>
    </row>
    <row r="749" spans="1:17" x14ac:dyDescent="0.15">
      <c r="A749" s="485"/>
      <c r="B749" s="485"/>
      <c r="C749" s="485"/>
      <c r="D749" s="485"/>
      <c r="E749" s="485"/>
      <c r="F749" s="485"/>
      <c r="G749" s="485"/>
      <c r="H749" s="485"/>
      <c r="I749" s="485"/>
      <c r="J749" s="485"/>
      <c r="K749" s="485"/>
      <c r="L749" s="485"/>
      <c r="M749" s="485"/>
      <c r="N749" s="485"/>
      <c r="O749" s="485"/>
      <c r="P749" s="485"/>
      <c r="Q749" s="485"/>
    </row>
    <row r="750" spans="1:17" x14ac:dyDescent="0.15">
      <c r="A750" s="485"/>
      <c r="B750" s="485"/>
      <c r="C750" s="485"/>
      <c r="D750" s="485"/>
      <c r="E750" s="485"/>
      <c r="F750" s="485"/>
      <c r="G750" s="485"/>
      <c r="H750" s="485"/>
      <c r="I750" s="485"/>
      <c r="J750" s="485"/>
      <c r="K750" s="485"/>
      <c r="L750" s="485"/>
      <c r="M750" s="485"/>
      <c r="N750" s="485"/>
      <c r="O750" s="485"/>
      <c r="P750" s="485"/>
      <c r="Q750" s="485"/>
    </row>
    <row r="751" spans="1:17" x14ac:dyDescent="0.15">
      <c r="A751" s="485"/>
      <c r="B751" s="485"/>
      <c r="C751" s="485"/>
      <c r="D751" s="485"/>
      <c r="E751" s="485"/>
      <c r="F751" s="485"/>
      <c r="G751" s="485"/>
      <c r="H751" s="485"/>
      <c r="I751" s="485"/>
      <c r="J751" s="485"/>
      <c r="K751" s="485"/>
      <c r="L751" s="485"/>
      <c r="M751" s="485"/>
      <c r="N751" s="485"/>
      <c r="O751" s="485"/>
      <c r="P751" s="485"/>
      <c r="Q751" s="485"/>
    </row>
    <row r="752" spans="1:17" x14ac:dyDescent="0.15">
      <c r="A752" s="485"/>
      <c r="B752" s="485"/>
      <c r="C752" s="485"/>
      <c r="D752" s="485"/>
      <c r="E752" s="485"/>
      <c r="F752" s="485"/>
      <c r="G752" s="485"/>
      <c r="H752" s="485"/>
      <c r="I752" s="485"/>
      <c r="J752" s="485"/>
      <c r="K752" s="485"/>
      <c r="L752" s="485"/>
      <c r="M752" s="485"/>
      <c r="N752" s="485"/>
      <c r="O752" s="485"/>
      <c r="P752" s="485"/>
      <c r="Q752" s="485"/>
    </row>
    <row r="753" spans="1:17" x14ac:dyDescent="0.15">
      <c r="A753" s="485"/>
      <c r="B753" s="485"/>
      <c r="C753" s="485"/>
      <c r="D753" s="485"/>
      <c r="E753" s="485"/>
      <c r="F753" s="485"/>
      <c r="G753" s="485"/>
      <c r="H753" s="485"/>
      <c r="I753" s="485"/>
      <c r="J753" s="485"/>
      <c r="K753" s="485"/>
      <c r="L753" s="485"/>
      <c r="M753" s="485"/>
      <c r="N753" s="485"/>
      <c r="O753" s="485"/>
      <c r="P753" s="485"/>
      <c r="Q753" s="485"/>
    </row>
    <row r="754" spans="1:17" x14ac:dyDescent="0.15">
      <c r="A754" s="485"/>
      <c r="B754" s="485"/>
      <c r="C754" s="485"/>
      <c r="D754" s="485"/>
      <c r="E754" s="485"/>
      <c r="F754" s="485"/>
      <c r="G754" s="485"/>
      <c r="H754" s="485"/>
      <c r="I754" s="485"/>
      <c r="J754" s="485"/>
      <c r="K754" s="485"/>
      <c r="L754" s="485"/>
      <c r="M754" s="485"/>
      <c r="N754" s="485"/>
      <c r="O754" s="485"/>
      <c r="P754" s="485"/>
      <c r="Q754" s="485"/>
    </row>
    <row r="755" spans="1:17" x14ac:dyDescent="0.15">
      <c r="A755" s="485"/>
      <c r="B755" s="485"/>
      <c r="C755" s="485"/>
      <c r="D755" s="485"/>
      <c r="E755" s="485"/>
      <c r="F755" s="485"/>
      <c r="G755" s="485"/>
      <c r="H755" s="485"/>
      <c r="I755" s="485"/>
      <c r="J755" s="485"/>
      <c r="K755" s="485"/>
      <c r="L755" s="485"/>
      <c r="M755" s="485"/>
      <c r="N755" s="485"/>
      <c r="O755" s="485"/>
      <c r="P755" s="485"/>
      <c r="Q755" s="485"/>
    </row>
    <row r="756" spans="1:17" x14ac:dyDescent="0.15">
      <c r="A756" s="485"/>
      <c r="B756" s="485"/>
      <c r="C756" s="485"/>
      <c r="D756" s="485"/>
      <c r="E756" s="485"/>
      <c r="F756" s="485"/>
      <c r="G756" s="485"/>
      <c r="H756" s="485"/>
      <c r="I756" s="485"/>
      <c r="J756" s="485"/>
      <c r="K756" s="485"/>
      <c r="L756" s="485"/>
      <c r="M756" s="485"/>
      <c r="N756" s="485"/>
      <c r="O756" s="485"/>
      <c r="P756" s="485"/>
      <c r="Q756" s="485"/>
    </row>
    <row r="757" spans="1:17" x14ac:dyDescent="0.15">
      <c r="A757" s="485"/>
      <c r="B757" s="485"/>
      <c r="C757" s="485"/>
      <c r="D757" s="485"/>
      <c r="E757" s="485"/>
      <c r="F757" s="485"/>
      <c r="G757" s="485"/>
      <c r="H757" s="485"/>
      <c r="I757" s="485"/>
      <c r="J757" s="485"/>
      <c r="K757" s="485"/>
      <c r="L757" s="485"/>
      <c r="M757" s="485"/>
      <c r="N757" s="485"/>
      <c r="O757" s="485"/>
      <c r="P757" s="485"/>
      <c r="Q757" s="485"/>
    </row>
    <row r="758" spans="1:17" x14ac:dyDescent="0.15">
      <c r="A758" s="485"/>
      <c r="B758" s="485"/>
      <c r="C758" s="485"/>
      <c r="D758" s="485"/>
      <c r="E758" s="485"/>
      <c r="F758" s="485"/>
      <c r="G758" s="485"/>
      <c r="H758" s="485"/>
      <c r="I758" s="485"/>
      <c r="J758" s="485"/>
      <c r="K758" s="485"/>
      <c r="L758" s="485"/>
      <c r="M758" s="485"/>
      <c r="N758" s="485"/>
      <c r="O758" s="485"/>
      <c r="P758" s="485"/>
      <c r="Q758" s="485"/>
    </row>
    <row r="759" spans="1:17" x14ac:dyDescent="0.15">
      <c r="A759" s="485"/>
      <c r="B759" s="485"/>
      <c r="C759" s="485"/>
      <c r="D759" s="485"/>
      <c r="E759" s="485"/>
      <c r="F759" s="485"/>
      <c r="G759" s="485"/>
      <c r="H759" s="485"/>
      <c r="I759" s="485"/>
      <c r="J759" s="485"/>
      <c r="K759" s="485"/>
      <c r="L759" s="485"/>
      <c r="M759" s="485"/>
      <c r="N759" s="485"/>
      <c r="O759" s="485"/>
      <c r="P759" s="485"/>
      <c r="Q759" s="485"/>
    </row>
    <row r="760" spans="1:17" x14ac:dyDescent="0.15">
      <c r="A760" s="485"/>
      <c r="B760" s="485"/>
      <c r="C760" s="485"/>
      <c r="D760" s="485"/>
      <c r="E760" s="485"/>
      <c r="F760" s="485"/>
      <c r="G760" s="485"/>
      <c r="H760" s="485"/>
      <c r="I760" s="485"/>
      <c r="J760" s="485"/>
      <c r="K760" s="485"/>
      <c r="L760" s="485"/>
      <c r="M760" s="485"/>
      <c r="N760" s="485"/>
      <c r="O760" s="485"/>
      <c r="P760" s="485"/>
      <c r="Q760" s="485"/>
    </row>
    <row r="761" spans="1:17" x14ac:dyDescent="0.15">
      <c r="A761" s="485"/>
      <c r="B761" s="485"/>
      <c r="C761" s="485"/>
      <c r="D761" s="485"/>
      <c r="E761" s="485"/>
      <c r="F761" s="485"/>
      <c r="G761" s="485"/>
      <c r="H761" s="485"/>
      <c r="I761" s="485"/>
      <c r="J761" s="485"/>
      <c r="K761" s="485"/>
      <c r="L761" s="485"/>
      <c r="M761" s="485"/>
      <c r="N761" s="485"/>
      <c r="O761" s="485"/>
      <c r="P761" s="485"/>
      <c r="Q761" s="485"/>
    </row>
    <row r="762" spans="1:17" x14ac:dyDescent="0.15">
      <c r="A762" s="485"/>
      <c r="B762" s="485"/>
      <c r="C762" s="485"/>
      <c r="D762" s="485"/>
      <c r="E762" s="485"/>
      <c r="F762" s="485"/>
      <c r="G762" s="485"/>
      <c r="H762" s="485"/>
      <c r="I762" s="485"/>
      <c r="J762" s="485"/>
      <c r="K762" s="485"/>
      <c r="L762" s="485"/>
      <c r="M762" s="485"/>
      <c r="N762" s="485"/>
      <c r="O762" s="485"/>
      <c r="P762" s="485"/>
      <c r="Q762" s="485"/>
    </row>
    <row r="763" spans="1:17" x14ac:dyDescent="0.15">
      <c r="A763" s="485"/>
      <c r="B763" s="485"/>
      <c r="C763" s="485"/>
      <c r="D763" s="485"/>
      <c r="E763" s="485"/>
      <c r="F763" s="485"/>
      <c r="G763" s="485"/>
      <c r="H763" s="485"/>
      <c r="I763" s="485"/>
      <c r="J763" s="485"/>
      <c r="K763" s="485"/>
      <c r="L763" s="485"/>
      <c r="M763" s="485"/>
      <c r="N763" s="485"/>
      <c r="O763" s="485"/>
      <c r="P763" s="485"/>
      <c r="Q763" s="485"/>
    </row>
    <row r="764" spans="1:17" x14ac:dyDescent="0.15">
      <c r="A764" s="485"/>
      <c r="B764" s="485"/>
      <c r="C764" s="485"/>
      <c r="D764" s="485"/>
      <c r="E764" s="485"/>
      <c r="F764" s="485"/>
      <c r="G764" s="485"/>
      <c r="H764" s="485"/>
      <c r="I764" s="485"/>
      <c r="J764" s="485"/>
      <c r="K764" s="485"/>
      <c r="L764" s="485"/>
      <c r="M764" s="485"/>
      <c r="N764" s="485"/>
      <c r="O764" s="485"/>
      <c r="P764" s="485"/>
      <c r="Q764" s="485"/>
    </row>
    <row r="765" spans="1:17" x14ac:dyDescent="0.15">
      <c r="A765" s="485"/>
      <c r="B765" s="485"/>
      <c r="C765" s="485"/>
      <c r="D765" s="485"/>
      <c r="E765" s="485"/>
      <c r="F765" s="485"/>
      <c r="G765" s="485"/>
      <c r="H765" s="485"/>
      <c r="I765" s="485"/>
      <c r="J765" s="485"/>
      <c r="K765" s="485"/>
      <c r="L765" s="485"/>
      <c r="M765" s="485"/>
      <c r="N765" s="485"/>
      <c r="O765" s="485"/>
      <c r="P765" s="485"/>
      <c r="Q765" s="485"/>
    </row>
    <row r="766" spans="1:17" x14ac:dyDescent="0.15">
      <c r="A766" s="485"/>
      <c r="B766" s="485"/>
      <c r="C766" s="485"/>
      <c r="D766" s="485"/>
      <c r="E766" s="485"/>
      <c r="F766" s="485"/>
      <c r="G766" s="485"/>
      <c r="H766" s="485"/>
      <c r="I766" s="485"/>
      <c r="J766" s="485"/>
      <c r="K766" s="485"/>
      <c r="L766" s="485"/>
      <c r="M766" s="485"/>
      <c r="N766" s="485"/>
      <c r="O766" s="485"/>
      <c r="P766" s="485"/>
      <c r="Q766" s="485"/>
    </row>
    <row r="767" spans="1:17" x14ac:dyDescent="0.15">
      <c r="A767" s="485"/>
      <c r="B767" s="485"/>
      <c r="C767" s="485"/>
      <c r="D767" s="485"/>
      <c r="E767" s="485"/>
      <c r="F767" s="485"/>
      <c r="G767" s="485"/>
      <c r="H767" s="485"/>
      <c r="I767" s="485"/>
      <c r="J767" s="485"/>
      <c r="K767" s="485"/>
      <c r="L767" s="485"/>
      <c r="M767" s="485"/>
      <c r="N767" s="485"/>
      <c r="O767" s="485"/>
      <c r="P767" s="485"/>
      <c r="Q767" s="485"/>
    </row>
    <row r="768" spans="1:17" x14ac:dyDescent="0.15">
      <c r="A768" s="485"/>
      <c r="B768" s="485"/>
      <c r="C768" s="485"/>
      <c r="D768" s="485"/>
      <c r="E768" s="485"/>
      <c r="F768" s="485"/>
      <c r="G768" s="485"/>
      <c r="H768" s="485"/>
      <c r="I768" s="485"/>
      <c r="J768" s="485"/>
      <c r="K768" s="485"/>
      <c r="L768" s="485"/>
      <c r="M768" s="485"/>
      <c r="N768" s="485"/>
      <c r="O768" s="485"/>
      <c r="P768" s="485"/>
      <c r="Q768" s="485"/>
    </row>
    <row r="769" spans="1:17" x14ac:dyDescent="0.15">
      <c r="A769" s="485"/>
      <c r="B769" s="485"/>
      <c r="C769" s="485"/>
      <c r="D769" s="485"/>
      <c r="E769" s="485"/>
      <c r="F769" s="485"/>
      <c r="G769" s="485"/>
      <c r="H769" s="485"/>
      <c r="I769" s="485"/>
      <c r="J769" s="485"/>
      <c r="K769" s="485"/>
      <c r="L769" s="485"/>
      <c r="M769" s="485"/>
      <c r="N769" s="485"/>
      <c r="O769" s="485"/>
      <c r="P769" s="485"/>
      <c r="Q769" s="485"/>
    </row>
    <row r="770" spans="1:17" x14ac:dyDescent="0.15">
      <c r="A770" s="485"/>
      <c r="B770" s="485"/>
      <c r="C770" s="485"/>
      <c r="D770" s="485"/>
      <c r="E770" s="485"/>
      <c r="F770" s="485"/>
      <c r="G770" s="485"/>
      <c r="H770" s="485"/>
      <c r="I770" s="485"/>
      <c r="J770" s="485"/>
      <c r="K770" s="485"/>
      <c r="L770" s="485"/>
      <c r="M770" s="485"/>
      <c r="N770" s="485"/>
      <c r="O770" s="485"/>
      <c r="P770" s="485"/>
      <c r="Q770" s="485"/>
    </row>
    <row r="771" spans="1:17" x14ac:dyDescent="0.15">
      <c r="A771" s="485"/>
      <c r="B771" s="485"/>
      <c r="C771" s="485"/>
      <c r="D771" s="485"/>
      <c r="E771" s="485"/>
      <c r="F771" s="485"/>
      <c r="G771" s="485"/>
      <c r="H771" s="485"/>
      <c r="I771" s="485"/>
      <c r="J771" s="485"/>
      <c r="K771" s="485"/>
      <c r="L771" s="485"/>
      <c r="M771" s="485"/>
      <c r="N771" s="485"/>
      <c r="O771" s="485"/>
      <c r="P771" s="485"/>
      <c r="Q771" s="485"/>
    </row>
    <row r="772" spans="1:17" x14ac:dyDescent="0.15">
      <c r="A772" s="485"/>
      <c r="B772" s="485"/>
      <c r="C772" s="485"/>
      <c r="D772" s="485"/>
      <c r="E772" s="485"/>
      <c r="F772" s="485"/>
      <c r="G772" s="485"/>
      <c r="H772" s="485"/>
      <c r="I772" s="485"/>
      <c r="J772" s="485"/>
      <c r="K772" s="485"/>
      <c r="L772" s="485"/>
      <c r="M772" s="485"/>
      <c r="N772" s="485"/>
      <c r="O772" s="485"/>
      <c r="P772" s="485"/>
      <c r="Q772" s="485"/>
    </row>
    <row r="773" spans="1:17" x14ac:dyDescent="0.15">
      <c r="A773" s="485"/>
      <c r="B773" s="485"/>
      <c r="C773" s="485"/>
      <c r="D773" s="485"/>
      <c r="E773" s="485"/>
      <c r="F773" s="485"/>
      <c r="G773" s="485"/>
      <c r="H773" s="485"/>
      <c r="I773" s="485"/>
      <c r="J773" s="485"/>
      <c r="K773" s="485"/>
      <c r="L773" s="485"/>
      <c r="M773" s="485"/>
      <c r="N773" s="485"/>
      <c r="O773" s="485"/>
      <c r="P773" s="485"/>
      <c r="Q773" s="485"/>
    </row>
    <row r="774" spans="1:17" x14ac:dyDescent="0.15">
      <c r="A774" s="485"/>
      <c r="B774" s="485"/>
      <c r="C774" s="485"/>
      <c r="D774" s="485"/>
      <c r="E774" s="485"/>
      <c r="F774" s="485"/>
      <c r="G774" s="485"/>
      <c r="H774" s="485"/>
      <c r="I774" s="485"/>
      <c r="J774" s="485"/>
      <c r="K774" s="485"/>
      <c r="L774" s="485"/>
      <c r="M774" s="485"/>
      <c r="N774" s="485"/>
      <c r="O774" s="485"/>
      <c r="P774" s="485"/>
      <c r="Q774" s="485"/>
    </row>
    <row r="775" spans="1:17" x14ac:dyDescent="0.15">
      <c r="A775" s="485"/>
      <c r="B775" s="485"/>
      <c r="C775" s="485"/>
      <c r="D775" s="485"/>
      <c r="E775" s="485"/>
      <c r="F775" s="485"/>
      <c r="G775" s="485"/>
      <c r="H775" s="485"/>
      <c r="I775" s="485"/>
      <c r="J775" s="485"/>
      <c r="K775" s="485"/>
      <c r="L775" s="485"/>
      <c r="M775" s="485"/>
      <c r="N775" s="485"/>
      <c r="O775" s="485"/>
      <c r="P775" s="485"/>
      <c r="Q775" s="485"/>
    </row>
    <row r="776" spans="1:17" x14ac:dyDescent="0.15">
      <c r="A776" s="485"/>
      <c r="B776" s="485"/>
      <c r="C776" s="485"/>
      <c r="D776" s="485"/>
      <c r="E776" s="485"/>
      <c r="F776" s="485"/>
      <c r="G776" s="485"/>
      <c r="H776" s="485"/>
      <c r="I776" s="485"/>
      <c r="J776" s="485"/>
      <c r="K776" s="485"/>
      <c r="L776" s="485"/>
      <c r="M776" s="485"/>
      <c r="N776" s="485"/>
      <c r="O776" s="485"/>
      <c r="P776" s="485"/>
      <c r="Q776" s="485"/>
    </row>
    <row r="777" spans="1:17" x14ac:dyDescent="0.15">
      <c r="A777" s="485"/>
      <c r="B777" s="485"/>
      <c r="C777" s="485"/>
      <c r="D777" s="485"/>
      <c r="E777" s="485"/>
      <c r="F777" s="485"/>
      <c r="G777" s="485"/>
      <c r="H777" s="485"/>
      <c r="I777" s="485"/>
      <c r="J777" s="485"/>
      <c r="K777" s="485"/>
      <c r="L777" s="485"/>
      <c r="M777" s="485"/>
      <c r="N777" s="485"/>
      <c r="O777" s="485"/>
      <c r="P777" s="485"/>
      <c r="Q777" s="485"/>
    </row>
    <row r="778" spans="1:17" x14ac:dyDescent="0.15">
      <c r="A778" s="485"/>
      <c r="B778" s="485"/>
      <c r="C778" s="485"/>
      <c r="D778" s="485"/>
      <c r="E778" s="485"/>
      <c r="F778" s="485"/>
      <c r="G778" s="485"/>
      <c r="H778" s="485"/>
      <c r="I778" s="485"/>
      <c r="J778" s="485"/>
      <c r="K778" s="485"/>
      <c r="L778" s="485"/>
      <c r="M778" s="485"/>
      <c r="N778" s="485"/>
      <c r="O778" s="485"/>
      <c r="P778" s="485"/>
      <c r="Q778" s="485"/>
    </row>
    <row r="779" spans="1:17" x14ac:dyDescent="0.15">
      <c r="A779" s="485"/>
      <c r="B779" s="485"/>
      <c r="C779" s="485"/>
      <c r="D779" s="485"/>
      <c r="E779" s="485"/>
      <c r="F779" s="485"/>
      <c r="G779" s="485"/>
      <c r="H779" s="485"/>
      <c r="I779" s="485"/>
      <c r="J779" s="485"/>
      <c r="K779" s="485"/>
      <c r="L779" s="485"/>
      <c r="M779" s="485"/>
      <c r="N779" s="485"/>
      <c r="O779" s="485"/>
      <c r="P779" s="485"/>
      <c r="Q779" s="485"/>
    </row>
    <row r="780" spans="1:17" x14ac:dyDescent="0.15">
      <c r="A780" s="485"/>
      <c r="B780" s="485"/>
      <c r="C780" s="485"/>
      <c r="D780" s="485"/>
      <c r="E780" s="485"/>
      <c r="F780" s="485"/>
      <c r="G780" s="485"/>
      <c r="H780" s="485"/>
      <c r="I780" s="485"/>
      <c r="J780" s="485"/>
      <c r="K780" s="485"/>
      <c r="L780" s="485"/>
      <c r="M780" s="485"/>
      <c r="N780" s="485"/>
      <c r="O780" s="485"/>
      <c r="P780" s="485"/>
      <c r="Q780" s="485"/>
    </row>
    <row r="781" spans="1:17" x14ac:dyDescent="0.15">
      <c r="A781" s="485"/>
      <c r="B781" s="485"/>
      <c r="C781" s="485"/>
      <c r="D781" s="485"/>
      <c r="E781" s="485"/>
      <c r="F781" s="485"/>
      <c r="G781" s="485"/>
      <c r="H781" s="485"/>
      <c r="I781" s="485"/>
      <c r="J781" s="485"/>
      <c r="K781" s="485"/>
      <c r="L781" s="485"/>
      <c r="M781" s="485"/>
      <c r="N781" s="485"/>
      <c r="O781" s="485"/>
      <c r="P781" s="485"/>
      <c r="Q781" s="485"/>
    </row>
    <row r="782" spans="1:17" x14ac:dyDescent="0.15">
      <c r="A782" s="485"/>
      <c r="B782" s="485"/>
      <c r="C782" s="485"/>
      <c r="D782" s="485"/>
      <c r="E782" s="485"/>
      <c r="F782" s="485"/>
      <c r="G782" s="485"/>
      <c r="H782" s="485"/>
      <c r="I782" s="485"/>
      <c r="J782" s="485"/>
      <c r="K782" s="485"/>
      <c r="L782" s="485"/>
      <c r="M782" s="485"/>
      <c r="N782" s="485"/>
      <c r="O782" s="485"/>
      <c r="P782" s="485"/>
      <c r="Q782" s="485"/>
    </row>
    <row r="783" spans="1:17" x14ac:dyDescent="0.15">
      <c r="A783" s="485"/>
      <c r="B783" s="485"/>
      <c r="C783" s="485"/>
      <c r="D783" s="485"/>
      <c r="E783" s="485"/>
      <c r="F783" s="485"/>
      <c r="G783" s="485"/>
      <c r="H783" s="485"/>
      <c r="I783" s="485"/>
      <c r="J783" s="485"/>
      <c r="K783" s="485"/>
      <c r="L783" s="485"/>
      <c r="M783" s="485"/>
      <c r="N783" s="485"/>
      <c r="O783" s="485"/>
      <c r="P783" s="485"/>
      <c r="Q783" s="485"/>
    </row>
    <row r="784" spans="1:17" x14ac:dyDescent="0.15">
      <c r="A784" s="485"/>
      <c r="B784" s="485"/>
      <c r="C784" s="485"/>
      <c r="D784" s="485"/>
      <c r="E784" s="485"/>
      <c r="F784" s="485"/>
      <c r="G784" s="485"/>
      <c r="H784" s="485"/>
      <c r="I784" s="485"/>
      <c r="J784" s="485"/>
      <c r="K784" s="485"/>
      <c r="L784" s="485"/>
      <c r="M784" s="485"/>
      <c r="N784" s="485"/>
      <c r="O784" s="485"/>
      <c r="P784" s="485"/>
      <c r="Q784" s="485"/>
    </row>
    <row r="785" spans="1:17" x14ac:dyDescent="0.15">
      <c r="A785" s="485"/>
      <c r="B785" s="485"/>
      <c r="C785" s="485"/>
      <c r="D785" s="485"/>
      <c r="E785" s="485"/>
      <c r="F785" s="485"/>
      <c r="G785" s="485"/>
      <c r="H785" s="485"/>
      <c r="I785" s="485"/>
      <c r="J785" s="485"/>
      <c r="K785" s="485"/>
      <c r="L785" s="485"/>
      <c r="M785" s="485"/>
      <c r="N785" s="485"/>
      <c r="O785" s="485"/>
      <c r="P785" s="485"/>
      <c r="Q785" s="485"/>
    </row>
    <row r="786" spans="1:17" x14ac:dyDescent="0.15">
      <c r="A786" s="485"/>
      <c r="B786" s="485"/>
      <c r="C786" s="485"/>
      <c r="D786" s="485"/>
      <c r="E786" s="485"/>
      <c r="F786" s="485"/>
      <c r="G786" s="485"/>
      <c r="H786" s="485"/>
      <c r="I786" s="485"/>
      <c r="J786" s="485"/>
      <c r="K786" s="485"/>
      <c r="L786" s="485"/>
      <c r="M786" s="485"/>
      <c r="N786" s="485"/>
      <c r="O786" s="485"/>
      <c r="P786" s="485"/>
      <c r="Q786" s="485"/>
    </row>
    <row r="787" spans="1:17" x14ac:dyDescent="0.15">
      <c r="A787" s="485"/>
      <c r="B787" s="485"/>
      <c r="C787" s="485"/>
      <c r="D787" s="485"/>
      <c r="E787" s="485"/>
      <c r="F787" s="485"/>
      <c r="G787" s="485"/>
      <c r="H787" s="485"/>
      <c r="I787" s="485"/>
      <c r="J787" s="485"/>
      <c r="K787" s="485"/>
      <c r="L787" s="485"/>
      <c r="M787" s="485"/>
      <c r="N787" s="485"/>
      <c r="O787" s="485"/>
      <c r="P787" s="485"/>
      <c r="Q787" s="485"/>
    </row>
    <row r="788" spans="1:17" x14ac:dyDescent="0.15">
      <c r="A788" s="485"/>
      <c r="B788" s="485"/>
      <c r="C788" s="485"/>
      <c r="D788" s="485"/>
      <c r="E788" s="485"/>
      <c r="F788" s="485"/>
      <c r="G788" s="485"/>
      <c r="H788" s="485"/>
      <c r="I788" s="485"/>
      <c r="J788" s="485"/>
      <c r="K788" s="485"/>
      <c r="L788" s="485"/>
      <c r="M788" s="485"/>
      <c r="N788" s="485"/>
      <c r="O788" s="485"/>
      <c r="P788" s="485"/>
      <c r="Q788" s="485"/>
    </row>
    <row r="789" spans="1:17" x14ac:dyDescent="0.15">
      <c r="A789" s="485"/>
      <c r="B789" s="485"/>
      <c r="C789" s="485"/>
      <c r="D789" s="485"/>
      <c r="E789" s="485"/>
      <c r="F789" s="485"/>
      <c r="G789" s="485"/>
      <c r="H789" s="485"/>
      <c r="I789" s="485"/>
      <c r="J789" s="485"/>
      <c r="K789" s="485"/>
      <c r="L789" s="485"/>
      <c r="M789" s="485"/>
      <c r="N789" s="485"/>
      <c r="O789" s="485"/>
      <c r="P789" s="485"/>
      <c r="Q789" s="485"/>
    </row>
    <row r="790" spans="1:17" x14ac:dyDescent="0.15">
      <c r="A790" s="485"/>
      <c r="B790" s="485"/>
      <c r="C790" s="485"/>
      <c r="D790" s="485"/>
      <c r="E790" s="485"/>
      <c r="F790" s="485"/>
      <c r="G790" s="485"/>
      <c r="H790" s="485"/>
      <c r="I790" s="485"/>
      <c r="J790" s="485"/>
      <c r="K790" s="485"/>
      <c r="L790" s="485"/>
      <c r="M790" s="485"/>
      <c r="N790" s="485"/>
      <c r="O790" s="485"/>
      <c r="P790" s="485"/>
      <c r="Q790" s="485"/>
    </row>
    <row r="791" spans="1:17" x14ac:dyDescent="0.15">
      <c r="A791" s="485"/>
      <c r="B791" s="485"/>
      <c r="C791" s="485"/>
      <c r="D791" s="485"/>
      <c r="E791" s="485"/>
      <c r="F791" s="485"/>
      <c r="G791" s="485"/>
      <c r="H791" s="485"/>
      <c r="I791" s="485"/>
      <c r="J791" s="485"/>
      <c r="K791" s="485"/>
      <c r="L791" s="485"/>
      <c r="M791" s="485"/>
      <c r="N791" s="485"/>
      <c r="O791" s="485"/>
      <c r="P791" s="485"/>
      <c r="Q791" s="485"/>
    </row>
    <row r="792" spans="1:17" x14ac:dyDescent="0.15">
      <c r="A792" s="485"/>
      <c r="B792" s="485"/>
      <c r="C792" s="485"/>
      <c r="D792" s="485"/>
      <c r="E792" s="485"/>
      <c r="F792" s="485"/>
      <c r="G792" s="485"/>
      <c r="H792" s="485"/>
      <c r="I792" s="485"/>
      <c r="J792" s="485"/>
      <c r="K792" s="485"/>
      <c r="L792" s="485"/>
      <c r="M792" s="485"/>
      <c r="N792" s="485"/>
      <c r="O792" s="485"/>
      <c r="P792" s="485"/>
      <c r="Q792" s="485"/>
    </row>
    <row r="793" spans="1:17" x14ac:dyDescent="0.15">
      <c r="A793" s="485"/>
      <c r="B793" s="485"/>
      <c r="C793" s="485"/>
      <c r="D793" s="485"/>
      <c r="E793" s="485"/>
      <c r="F793" s="485"/>
      <c r="G793" s="485"/>
      <c r="H793" s="485"/>
      <c r="I793" s="485"/>
      <c r="J793" s="485"/>
      <c r="K793" s="485"/>
      <c r="L793" s="485"/>
      <c r="M793" s="485"/>
      <c r="N793" s="485"/>
      <c r="O793" s="485"/>
      <c r="P793" s="485"/>
      <c r="Q793" s="485"/>
    </row>
    <row r="794" spans="1:17" x14ac:dyDescent="0.15">
      <c r="A794" s="485"/>
      <c r="B794" s="485"/>
      <c r="C794" s="485"/>
      <c r="D794" s="485"/>
      <c r="E794" s="485"/>
      <c r="F794" s="485"/>
      <c r="G794" s="485"/>
      <c r="H794" s="485"/>
      <c r="I794" s="485"/>
      <c r="J794" s="485"/>
      <c r="K794" s="485"/>
      <c r="L794" s="485"/>
      <c r="M794" s="485"/>
      <c r="N794" s="485"/>
      <c r="O794" s="485"/>
      <c r="P794" s="485"/>
      <c r="Q794" s="485"/>
    </row>
    <row r="795" spans="1:17" x14ac:dyDescent="0.15">
      <c r="A795" s="485"/>
      <c r="B795" s="485"/>
      <c r="C795" s="485"/>
      <c r="D795" s="485"/>
      <c r="E795" s="485"/>
      <c r="F795" s="485"/>
      <c r="G795" s="485"/>
      <c r="H795" s="485"/>
      <c r="I795" s="485"/>
      <c r="J795" s="485"/>
      <c r="K795" s="485"/>
      <c r="L795" s="485"/>
      <c r="M795" s="485"/>
      <c r="N795" s="485"/>
      <c r="O795" s="485"/>
      <c r="P795" s="485"/>
      <c r="Q795" s="485"/>
    </row>
    <row r="796" spans="1:17" x14ac:dyDescent="0.15">
      <c r="A796" s="485"/>
      <c r="B796" s="485"/>
      <c r="C796" s="485"/>
      <c r="D796" s="485"/>
      <c r="E796" s="485"/>
      <c r="F796" s="485"/>
      <c r="G796" s="485"/>
      <c r="H796" s="485"/>
      <c r="I796" s="485"/>
      <c r="J796" s="485"/>
      <c r="K796" s="485"/>
      <c r="L796" s="485"/>
      <c r="M796" s="485"/>
      <c r="N796" s="485"/>
      <c r="O796" s="485"/>
      <c r="P796" s="485"/>
      <c r="Q796" s="485"/>
    </row>
    <row r="797" spans="1:17" x14ac:dyDescent="0.15">
      <c r="A797" s="485"/>
      <c r="B797" s="485"/>
      <c r="C797" s="485"/>
      <c r="D797" s="485"/>
      <c r="E797" s="485"/>
      <c r="F797" s="485"/>
      <c r="G797" s="485"/>
      <c r="H797" s="485"/>
      <c r="I797" s="485"/>
      <c r="J797" s="485"/>
      <c r="K797" s="485"/>
      <c r="L797" s="485"/>
      <c r="M797" s="485"/>
      <c r="N797" s="485"/>
      <c r="O797" s="485"/>
      <c r="P797" s="485"/>
      <c r="Q797" s="485"/>
    </row>
    <row r="798" spans="1:17" x14ac:dyDescent="0.15">
      <c r="A798" s="485"/>
      <c r="B798" s="485"/>
      <c r="C798" s="485"/>
      <c r="D798" s="485"/>
      <c r="E798" s="485"/>
      <c r="F798" s="485"/>
      <c r="G798" s="485"/>
      <c r="H798" s="485"/>
      <c r="I798" s="485"/>
      <c r="J798" s="485"/>
      <c r="K798" s="485"/>
      <c r="L798" s="485"/>
      <c r="M798" s="485"/>
      <c r="N798" s="485"/>
      <c r="O798" s="485"/>
      <c r="P798" s="485"/>
      <c r="Q798" s="485"/>
    </row>
    <row r="799" spans="1:17" x14ac:dyDescent="0.15">
      <c r="A799" s="485"/>
      <c r="B799" s="485"/>
      <c r="C799" s="485"/>
      <c r="D799" s="485"/>
      <c r="E799" s="485"/>
      <c r="F799" s="485"/>
      <c r="G799" s="485"/>
      <c r="H799" s="485"/>
      <c r="I799" s="485"/>
      <c r="J799" s="485"/>
      <c r="K799" s="485"/>
      <c r="L799" s="485"/>
      <c r="M799" s="485"/>
      <c r="N799" s="485"/>
      <c r="O799" s="485"/>
      <c r="P799" s="485"/>
      <c r="Q799" s="485"/>
    </row>
    <row r="800" spans="1:17" x14ac:dyDescent="0.15">
      <c r="A800" s="485"/>
      <c r="B800" s="485"/>
      <c r="C800" s="485"/>
      <c r="D800" s="485"/>
      <c r="E800" s="485"/>
      <c r="F800" s="485"/>
      <c r="G800" s="485"/>
      <c r="H800" s="485"/>
      <c r="I800" s="485"/>
      <c r="J800" s="485"/>
      <c r="K800" s="485"/>
      <c r="L800" s="485"/>
      <c r="M800" s="485"/>
      <c r="N800" s="485"/>
      <c r="O800" s="485"/>
      <c r="P800" s="485"/>
      <c r="Q800" s="485"/>
    </row>
    <row r="801" spans="1:17" x14ac:dyDescent="0.15">
      <c r="A801" s="485"/>
      <c r="B801" s="485"/>
      <c r="C801" s="485"/>
      <c r="D801" s="485"/>
      <c r="E801" s="485"/>
      <c r="F801" s="485"/>
      <c r="G801" s="485"/>
      <c r="H801" s="485"/>
      <c r="I801" s="485"/>
      <c r="J801" s="485"/>
      <c r="K801" s="485"/>
      <c r="L801" s="485"/>
      <c r="M801" s="485"/>
      <c r="N801" s="485"/>
      <c r="O801" s="485"/>
      <c r="P801" s="485"/>
      <c r="Q801" s="485"/>
    </row>
    <row r="802" spans="1:17" x14ac:dyDescent="0.15">
      <c r="A802" s="485"/>
      <c r="B802" s="485"/>
      <c r="C802" s="485"/>
      <c r="D802" s="485"/>
      <c r="E802" s="485"/>
      <c r="F802" s="485"/>
      <c r="G802" s="485"/>
      <c r="H802" s="485"/>
      <c r="I802" s="485"/>
      <c r="J802" s="485"/>
      <c r="K802" s="485"/>
      <c r="L802" s="485"/>
      <c r="M802" s="485"/>
      <c r="N802" s="485"/>
      <c r="O802" s="485"/>
      <c r="P802" s="485"/>
      <c r="Q802" s="485"/>
    </row>
    <row r="803" spans="1:17" x14ac:dyDescent="0.15">
      <c r="A803" s="485"/>
      <c r="B803" s="485"/>
      <c r="C803" s="485"/>
      <c r="D803" s="485"/>
      <c r="E803" s="485"/>
      <c r="F803" s="485"/>
      <c r="G803" s="485"/>
      <c r="H803" s="485"/>
      <c r="I803" s="485"/>
      <c r="J803" s="485"/>
      <c r="K803" s="485"/>
      <c r="L803" s="485"/>
      <c r="M803" s="485"/>
      <c r="N803" s="485"/>
      <c r="O803" s="485"/>
      <c r="P803" s="485"/>
      <c r="Q803" s="485"/>
    </row>
    <row r="804" spans="1:17" x14ac:dyDescent="0.15">
      <c r="A804" s="485"/>
      <c r="B804" s="485"/>
      <c r="C804" s="485"/>
      <c r="D804" s="485"/>
      <c r="E804" s="485"/>
      <c r="F804" s="485"/>
      <c r="G804" s="485"/>
      <c r="H804" s="485"/>
      <c r="I804" s="485"/>
      <c r="J804" s="485"/>
      <c r="K804" s="485"/>
      <c r="L804" s="485"/>
      <c r="M804" s="485"/>
      <c r="N804" s="485"/>
      <c r="O804" s="485"/>
      <c r="P804" s="485"/>
      <c r="Q804" s="485"/>
    </row>
    <row r="805" spans="1:17" x14ac:dyDescent="0.15">
      <c r="A805" s="485"/>
      <c r="B805" s="485"/>
      <c r="C805" s="485"/>
      <c r="D805" s="485"/>
      <c r="E805" s="485"/>
      <c r="F805" s="485"/>
      <c r="G805" s="485"/>
      <c r="H805" s="485"/>
      <c r="I805" s="485"/>
      <c r="J805" s="485"/>
      <c r="K805" s="485"/>
      <c r="L805" s="485"/>
      <c r="M805" s="485"/>
      <c r="N805" s="485"/>
      <c r="O805" s="485"/>
      <c r="P805" s="485"/>
      <c r="Q805" s="485"/>
    </row>
    <row r="806" spans="1:17" x14ac:dyDescent="0.15">
      <c r="A806" s="485"/>
      <c r="B806" s="485"/>
      <c r="C806" s="485"/>
      <c r="D806" s="485"/>
      <c r="E806" s="485"/>
      <c r="F806" s="485"/>
      <c r="G806" s="485"/>
      <c r="H806" s="485"/>
      <c r="I806" s="485"/>
      <c r="J806" s="485"/>
      <c r="K806" s="485"/>
      <c r="L806" s="485"/>
      <c r="M806" s="485"/>
      <c r="N806" s="485"/>
      <c r="O806" s="485"/>
      <c r="P806" s="485"/>
      <c r="Q806" s="485"/>
    </row>
    <row r="807" spans="1:17" x14ac:dyDescent="0.15">
      <c r="A807" s="485"/>
      <c r="B807" s="485"/>
      <c r="C807" s="485"/>
      <c r="D807" s="485"/>
      <c r="E807" s="485"/>
      <c r="F807" s="485"/>
      <c r="G807" s="485"/>
      <c r="H807" s="485"/>
      <c r="I807" s="485"/>
      <c r="J807" s="485"/>
      <c r="K807" s="485"/>
      <c r="L807" s="485"/>
      <c r="M807" s="485"/>
      <c r="N807" s="485"/>
      <c r="O807" s="485"/>
      <c r="P807" s="485"/>
      <c r="Q807" s="485"/>
    </row>
    <row r="808" spans="1:17" x14ac:dyDescent="0.15">
      <c r="A808" s="485"/>
      <c r="B808" s="485"/>
      <c r="C808" s="485"/>
      <c r="D808" s="485"/>
      <c r="E808" s="485"/>
      <c r="F808" s="485"/>
      <c r="G808" s="485"/>
      <c r="H808" s="485"/>
      <c r="I808" s="485"/>
      <c r="J808" s="485"/>
      <c r="K808" s="485"/>
      <c r="L808" s="485"/>
      <c r="M808" s="485"/>
      <c r="N808" s="485"/>
      <c r="O808" s="485"/>
      <c r="P808" s="485"/>
      <c r="Q808" s="485"/>
    </row>
    <row r="809" spans="1:17" x14ac:dyDescent="0.15">
      <c r="A809" s="485"/>
      <c r="B809" s="485"/>
      <c r="C809" s="485"/>
      <c r="D809" s="485"/>
      <c r="E809" s="485"/>
      <c r="F809" s="485"/>
      <c r="G809" s="485"/>
      <c r="H809" s="485"/>
      <c r="I809" s="485"/>
      <c r="J809" s="485"/>
      <c r="K809" s="485"/>
      <c r="L809" s="485"/>
      <c r="M809" s="485"/>
      <c r="N809" s="485"/>
      <c r="O809" s="485"/>
      <c r="P809" s="485"/>
      <c r="Q809" s="485"/>
    </row>
    <row r="810" spans="1:17" x14ac:dyDescent="0.15">
      <c r="A810" s="485"/>
      <c r="B810" s="485"/>
      <c r="C810" s="485"/>
      <c r="D810" s="485"/>
      <c r="E810" s="485"/>
      <c r="F810" s="485"/>
      <c r="G810" s="485"/>
      <c r="H810" s="485"/>
      <c r="I810" s="485"/>
      <c r="J810" s="485"/>
      <c r="K810" s="485"/>
      <c r="L810" s="485"/>
      <c r="M810" s="485"/>
      <c r="N810" s="485"/>
      <c r="O810" s="485"/>
      <c r="P810" s="485"/>
      <c r="Q810" s="485"/>
    </row>
    <row r="811" spans="1:17" x14ac:dyDescent="0.15">
      <c r="A811" s="485"/>
      <c r="B811" s="485"/>
      <c r="C811" s="485"/>
      <c r="D811" s="485"/>
      <c r="E811" s="485"/>
      <c r="F811" s="485"/>
      <c r="G811" s="485"/>
      <c r="H811" s="485"/>
      <c r="I811" s="485"/>
      <c r="J811" s="485"/>
      <c r="K811" s="485"/>
      <c r="L811" s="485"/>
      <c r="M811" s="485"/>
      <c r="N811" s="485"/>
      <c r="O811" s="485"/>
      <c r="P811" s="485"/>
      <c r="Q811" s="485"/>
    </row>
    <row r="812" spans="1:17" x14ac:dyDescent="0.15">
      <c r="A812" s="485"/>
      <c r="B812" s="485"/>
      <c r="C812" s="485"/>
      <c r="D812" s="485"/>
      <c r="E812" s="485"/>
      <c r="F812" s="485"/>
      <c r="G812" s="485"/>
      <c r="H812" s="485"/>
      <c r="I812" s="485"/>
      <c r="J812" s="485"/>
      <c r="K812" s="485"/>
      <c r="L812" s="485"/>
      <c r="M812" s="485"/>
      <c r="N812" s="485"/>
      <c r="O812" s="485"/>
      <c r="P812" s="485"/>
      <c r="Q812" s="485"/>
    </row>
    <row r="813" spans="1:17" x14ac:dyDescent="0.15">
      <c r="A813" s="485"/>
      <c r="B813" s="485"/>
      <c r="C813" s="485"/>
      <c r="D813" s="485"/>
      <c r="E813" s="485"/>
      <c r="F813" s="485"/>
      <c r="G813" s="485"/>
      <c r="H813" s="485"/>
      <c r="I813" s="485"/>
      <c r="J813" s="485"/>
      <c r="K813" s="485"/>
      <c r="L813" s="485"/>
      <c r="M813" s="485"/>
      <c r="N813" s="485"/>
      <c r="O813" s="485"/>
      <c r="P813" s="485"/>
      <c r="Q813" s="485"/>
    </row>
    <row r="814" spans="1:17" x14ac:dyDescent="0.15">
      <c r="A814" s="485"/>
      <c r="B814" s="485"/>
      <c r="C814" s="485"/>
      <c r="D814" s="485"/>
      <c r="E814" s="485"/>
      <c r="F814" s="485"/>
      <c r="G814" s="485"/>
      <c r="H814" s="485"/>
      <c r="I814" s="485"/>
      <c r="J814" s="485"/>
      <c r="K814" s="485"/>
      <c r="L814" s="485"/>
      <c r="M814" s="485"/>
      <c r="N814" s="485"/>
      <c r="O814" s="485"/>
      <c r="P814" s="485"/>
      <c r="Q814" s="485"/>
    </row>
    <row r="815" spans="1:17" x14ac:dyDescent="0.15">
      <c r="A815" s="485"/>
      <c r="B815" s="485"/>
      <c r="C815" s="485"/>
      <c r="D815" s="485"/>
      <c r="E815" s="485"/>
      <c r="F815" s="485"/>
      <c r="G815" s="485"/>
      <c r="H815" s="485"/>
      <c r="I815" s="485"/>
      <c r="J815" s="485"/>
      <c r="K815" s="485"/>
      <c r="L815" s="485"/>
      <c r="M815" s="485"/>
      <c r="N815" s="485"/>
      <c r="O815" s="485"/>
      <c r="P815" s="485"/>
      <c r="Q815" s="485"/>
    </row>
    <row r="816" spans="1:17" x14ac:dyDescent="0.15">
      <c r="A816" s="485"/>
      <c r="B816" s="485"/>
      <c r="C816" s="485"/>
      <c r="D816" s="485"/>
      <c r="E816" s="485"/>
      <c r="F816" s="485"/>
      <c r="G816" s="485"/>
      <c r="H816" s="485"/>
      <c r="I816" s="485"/>
      <c r="J816" s="485"/>
      <c r="K816" s="485"/>
      <c r="L816" s="485"/>
      <c r="M816" s="485"/>
      <c r="N816" s="485"/>
      <c r="O816" s="485"/>
      <c r="P816" s="485"/>
      <c r="Q816" s="485"/>
    </row>
    <row r="817" spans="1:17" x14ac:dyDescent="0.15">
      <c r="A817" s="485"/>
      <c r="B817" s="485"/>
      <c r="C817" s="485"/>
      <c r="D817" s="485"/>
      <c r="E817" s="485"/>
      <c r="F817" s="485"/>
      <c r="G817" s="485"/>
      <c r="H817" s="485"/>
      <c r="I817" s="485"/>
      <c r="J817" s="485"/>
      <c r="K817" s="485"/>
      <c r="L817" s="485"/>
      <c r="M817" s="485"/>
      <c r="N817" s="485"/>
      <c r="O817" s="485"/>
      <c r="P817" s="485"/>
      <c r="Q817" s="485"/>
    </row>
    <row r="818" spans="1:17" x14ac:dyDescent="0.15">
      <c r="A818" s="485"/>
      <c r="B818" s="485"/>
      <c r="C818" s="485"/>
      <c r="D818" s="485"/>
      <c r="E818" s="485"/>
      <c r="F818" s="485"/>
      <c r="G818" s="485"/>
      <c r="H818" s="485"/>
      <c r="I818" s="485"/>
      <c r="J818" s="485"/>
      <c r="K818" s="485"/>
      <c r="L818" s="485"/>
      <c r="M818" s="485"/>
      <c r="N818" s="485"/>
      <c r="O818" s="485"/>
      <c r="P818" s="485"/>
      <c r="Q818" s="485"/>
    </row>
    <row r="819" spans="1:17" x14ac:dyDescent="0.15">
      <c r="A819" s="485"/>
      <c r="B819" s="485"/>
      <c r="C819" s="485"/>
      <c r="D819" s="485"/>
      <c r="E819" s="485"/>
      <c r="F819" s="485"/>
      <c r="G819" s="485"/>
      <c r="H819" s="485"/>
      <c r="I819" s="485"/>
      <c r="J819" s="485"/>
      <c r="K819" s="485"/>
      <c r="L819" s="485"/>
      <c r="M819" s="485"/>
      <c r="N819" s="485"/>
      <c r="O819" s="485"/>
      <c r="P819" s="485"/>
      <c r="Q819" s="485"/>
    </row>
    <row r="820" spans="1:17" x14ac:dyDescent="0.15">
      <c r="A820" s="485"/>
      <c r="B820" s="485"/>
      <c r="C820" s="485"/>
      <c r="D820" s="485"/>
      <c r="E820" s="485"/>
      <c r="F820" s="485"/>
      <c r="G820" s="485"/>
      <c r="H820" s="485"/>
      <c r="I820" s="485"/>
      <c r="J820" s="485"/>
      <c r="K820" s="485"/>
      <c r="L820" s="485"/>
      <c r="M820" s="485"/>
      <c r="N820" s="485"/>
      <c r="O820" s="485"/>
      <c r="P820" s="485"/>
      <c r="Q820" s="485"/>
    </row>
    <row r="821" spans="1:17" x14ac:dyDescent="0.15">
      <c r="A821" s="485"/>
      <c r="B821" s="485"/>
      <c r="C821" s="485"/>
      <c r="D821" s="485"/>
      <c r="E821" s="485"/>
      <c r="F821" s="485"/>
      <c r="G821" s="485"/>
      <c r="H821" s="485"/>
      <c r="I821" s="485"/>
      <c r="J821" s="485"/>
      <c r="K821" s="485"/>
      <c r="L821" s="485"/>
      <c r="M821" s="485"/>
      <c r="N821" s="485"/>
      <c r="O821" s="485"/>
      <c r="P821" s="485"/>
      <c r="Q821" s="485"/>
    </row>
    <row r="822" spans="1:17" x14ac:dyDescent="0.15">
      <c r="A822" s="485"/>
      <c r="B822" s="485"/>
      <c r="C822" s="485"/>
      <c r="D822" s="485"/>
      <c r="E822" s="485"/>
      <c r="F822" s="485"/>
      <c r="G822" s="485"/>
      <c r="H822" s="485"/>
      <c r="I822" s="485"/>
      <c r="J822" s="485"/>
      <c r="K822" s="485"/>
      <c r="L822" s="485"/>
      <c r="M822" s="485"/>
      <c r="N822" s="485"/>
      <c r="O822" s="485"/>
      <c r="P822" s="485"/>
      <c r="Q822" s="485"/>
    </row>
    <row r="823" spans="1:17" x14ac:dyDescent="0.15">
      <c r="A823" s="485"/>
      <c r="B823" s="485"/>
      <c r="C823" s="485"/>
      <c r="D823" s="485"/>
      <c r="E823" s="485"/>
      <c r="F823" s="485"/>
      <c r="G823" s="485"/>
      <c r="H823" s="485"/>
      <c r="I823" s="485"/>
      <c r="J823" s="485"/>
      <c r="K823" s="485"/>
      <c r="L823" s="485"/>
      <c r="M823" s="485"/>
      <c r="N823" s="485"/>
      <c r="O823" s="485"/>
      <c r="P823" s="485"/>
      <c r="Q823" s="485"/>
    </row>
    <row r="824" spans="1:17" x14ac:dyDescent="0.15">
      <c r="A824" s="485"/>
      <c r="B824" s="485"/>
      <c r="C824" s="485"/>
      <c r="D824" s="485"/>
      <c r="E824" s="485"/>
      <c r="F824" s="485"/>
      <c r="G824" s="485"/>
      <c r="H824" s="485"/>
      <c r="I824" s="485"/>
      <c r="J824" s="485"/>
      <c r="K824" s="485"/>
      <c r="L824" s="485"/>
      <c r="M824" s="485"/>
      <c r="N824" s="485"/>
      <c r="O824" s="485"/>
      <c r="P824" s="485"/>
      <c r="Q824" s="485"/>
    </row>
    <row r="825" spans="1:17" x14ac:dyDescent="0.15">
      <c r="A825" s="485"/>
      <c r="B825" s="485"/>
      <c r="C825" s="485"/>
      <c r="D825" s="485"/>
      <c r="E825" s="485"/>
      <c r="F825" s="485"/>
      <c r="G825" s="485"/>
      <c r="H825" s="485"/>
      <c r="I825" s="485"/>
      <c r="J825" s="485"/>
      <c r="K825" s="485"/>
      <c r="L825" s="485"/>
      <c r="M825" s="485"/>
      <c r="N825" s="485"/>
      <c r="O825" s="485"/>
      <c r="P825" s="485"/>
      <c r="Q825" s="485"/>
    </row>
    <row r="826" spans="1:17" x14ac:dyDescent="0.15">
      <c r="A826" s="485"/>
      <c r="B826" s="485"/>
      <c r="C826" s="485"/>
      <c r="D826" s="485"/>
      <c r="E826" s="485"/>
      <c r="F826" s="485"/>
      <c r="G826" s="485"/>
      <c r="H826" s="485"/>
      <c r="I826" s="485"/>
      <c r="J826" s="485"/>
      <c r="K826" s="485"/>
      <c r="L826" s="485"/>
      <c r="M826" s="485"/>
      <c r="N826" s="485"/>
      <c r="O826" s="485"/>
      <c r="P826" s="485"/>
      <c r="Q826" s="485"/>
    </row>
    <row r="827" spans="1:17" x14ac:dyDescent="0.15">
      <c r="A827" s="485"/>
      <c r="B827" s="485"/>
      <c r="C827" s="485"/>
      <c r="D827" s="485"/>
      <c r="E827" s="485"/>
      <c r="F827" s="485"/>
      <c r="G827" s="485"/>
      <c r="H827" s="485"/>
      <c r="I827" s="485"/>
      <c r="J827" s="485"/>
      <c r="K827" s="485"/>
      <c r="L827" s="485"/>
      <c r="M827" s="485"/>
      <c r="N827" s="485"/>
      <c r="O827" s="485"/>
      <c r="P827" s="485"/>
      <c r="Q827" s="485"/>
    </row>
    <row r="828" spans="1:17" x14ac:dyDescent="0.15">
      <c r="A828" s="485"/>
      <c r="B828" s="485"/>
      <c r="C828" s="485"/>
      <c r="D828" s="485"/>
      <c r="E828" s="485"/>
      <c r="F828" s="485"/>
      <c r="G828" s="485"/>
      <c r="H828" s="485"/>
      <c r="I828" s="485"/>
      <c r="J828" s="485"/>
      <c r="K828" s="485"/>
      <c r="L828" s="485"/>
      <c r="M828" s="485"/>
      <c r="N828" s="485"/>
      <c r="O828" s="485"/>
      <c r="P828" s="485"/>
      <c r="Q828" s="485"/>
    </row>
    <row r="829" spans="1:17" x14ac:dyDescent="0.15">
      <c r="A829" s="485"/>
      <c r="B829" s="485"/>
      <c r="C829" s="485"/>
      <c r="D829" s="485"/>
      <c r="E829" s="485"/>
      <c r="F829" s="485"/>
      <c r="G829" s="485"/>
      <c r="H829" s="485"/>
      <c r="I829" s="485"/>
      <c r="J829" s="485"/>
      <c r="K829" s="485"/>
      <c r="L829" s="485"/>
      <c r="M829" s="485"/>
      <c r="N829" s="485"/>
      <c r="O829" s="485"/>
      <c r="P829" s="485"/>
      <c r="Q829" s="485"/>
    </row>
    <row r="830" spans="1:17" x14ac:dyDescent="0.15">
      <c r="A830" s="485"/>
      <c r="B830" s="485"/>
      <c r="C830" s="485"/>
      <c r="D830" s="485"/>
      <c r="E830" s="485"/>
      <c r="F830" s="485"/>
      <c r="G830" s="485"/>
      <c r="H830" s="485"/>
      <c r="I830" s="485"/>
      <c r="J830" s="485"/>
      <c r="K830" s="485"/>
      <c r="L830" s="485"/>
      <c r="M830" s="485"/>
      <c r="N830" s="485"/>
      <c r="O830" s="485"/>
      <c r="P830" s="485"/>
      <c r="Q830" s="485"/>
    </row>
    <row r="831" spans="1:17" x14ac:dyDescent="0.15">
      <c r="A831" s="485"/>
      <c r="B831" s="485"/>
      <c r="C831" s="485"/>
      <c r="D831" s="485"/>
      <c r="E831" s="485"/>
      <c r="F831" s="485"/>
      <c r="G831" s="485"/>
      <c r="H831" s="485"/>
      <c r="I831" s="485"/>
      <c r="J831" s="485"/>
      <c r="K831" s="485"/>
      <c r="L831" s="485"/>
      <c r="M831" s="485"/>
      <c r="N831" s="485"/>
      <c r="O831" s="485"/>
      <c r="P831" s="485"/>
      <c r="Q831" s="485"/>
    </row>
    <row r="832" spans="1:17" x14ac:dyDescent="0.15">
      <c r="A832" s="485"/>
      <c r="B832" s="485"/>
      <c r="C832" s="485"/>
      <c r="D832" s="485"/>
      <c r="E832" s="485"/>
      <c r="F832" s="485"/>
      <c r="G832" s="485"/>
      <c r="H832" s="485"/>
      <c r="I832" s="485"/>
      <c r="J832" s="485"/>
      <c r="K832" s="485"/>
      <c r="L832" s="485"/>
      <c r="M832" s="485"/>
      <c r="N832" s="485"/>
      <c r="O832" s="485"/>
      <c r="P832" s="485"/>
      <c r="Q832" s="485"/>
    </row>
    <row r="833" spans="1:17" x14ac:dyDescent="0.15">
      <c r="A833" s="485"/>
      <c r="B833" s="485"/>
      <c r="C833" s="485"/>
      <c r="D833" s="485"/>
      <c r="E833" s="485"/>
      <c r="F833" s="485"/>
      <c r="G833" s="485"/>
      <c r="H833" s="485"/>
      <c r="I833" s="485"/>
      <c r="J833" s="485"/>
      <c r="K833" s="485"/>
      <c r="L833" s="485"/>
      <c r="M833" s="485"/>
      <c r="N833" s="485"/>
      <c r="O833" s="485"/>
      <c r="P833" s="485"/>
      <c r="Q833" s="485"/>
    </row>
    <row r="834" spans="1:17" x14ac:dyDescent="0.15">
      <c r="A834" s="485"/>
      <c r="B834" s="485"/>
      <c r="C834" s="485"/>
      <c r="D834" s="485"/>
      <c r="E834" s="485"/>
      <c r="F834" s="485"/>
      <c r="G834" s="485"/>
      <c r="H834" s="485"/>
      <c r="I834" s="485"/>
      <c r="J834" s="485"/>
      <c r="K834" s="485"/>
      <c r="L834" s="485"/>
      <c r="M834" s="485"/>
      <c r="N834" s="485"/>
      <c r="O834" s="485"/>
      <c r="P834" s="485"/>
      <c r="Q834" s="485"/>
    </row>
    <row r="835" spans="1:17" x14ac:dyDescent="0.15">
      <c r="A835" s="485"/>
      <c r="B835" s="485"/>
      <c r="C835" s="485"/>
      <c r="D835" s="485"/>
      <c r="E835" s="485"/>
      <c r="F835" s="485"/>
      <c r="G835" s="485"/>
      <c r="H835" s="485"/>
      <c r="I835" s="485"/>
      <c r="J835" s="485"/>
      <c r="K835" s="485"/>
      <c r="L835" s="485"/>
      <c r="M835" s="485"/>
      <c r="N835" s="485"/>
      <c r="O835" s="485"/>
      <c r="P835" s="485"/>
      <c r="Q835" s="485"/>
    </row>
    <row r="836" spans="1:17" x14ac:dyDescent="0.15">
      <c r="A836" s="485"/>
      <c r="B836" s="485"/>
      <c r="C836" s="485"/>
      <c r="D836" s="485"/>
      <c r="E836" s="485"/>
      <c r="F836" s="485"/>
      <c r="G836" s="485"/>
      <c r="H836" s="485"/>
      <c r="I836" s="485"/>
      <c r="J836" s="485"/>
      <c r="K836" s="485"/>
      <c r="L836" s="485"/>
      <c r="M836" s="485"/>
      <c r="N836" s="485"/>
      <c r="O836" s="485"/>
      <c r="P836" s="485"/>
      <c r="Q836" s="485"/>
    </row>
    <row r="837" spans="1:17" x14ac:dyDescent="0.15">
      <c r="A837" s="485"/>
      <c r="B837" s="485"/>
      <c r="C837" s="485"/>
      <c r="D837" s="485"/>
      <c r="E837" s="485"/>
      <c r="F837" s="485"/>
      <c r="G837" s="485"/>
      <c r="H837" s="485"/>
      <c r="I837" s="485"/>
      <c r="J837" s="485"/>
      <c r="K837" s="485"/>
      <c r="L837" s="485"/>
      <c r="M837" s="485"/>
      <c r="N837" s="485"/>
      <c r="O837" s="485"/>
      <c r="P837" s="485"/>
      <c r="Q837" s="485"/>
    </row>
    <row r="838" spans="1:17" x14ac:dyDescent="0.15">
      <c r="A838" s="485"/>
      <c r="B838" s="485"/>
      <c r="C838" s="485"/>
      <c r="D838" s="485"/>
      <c r="E838" s="485"/>
      <c r="F838" s="485"/>
      <c r="G838" s="485"/>
      <c r="H838" s="485"/>
      <c r="I838" s="485"/>
      <c r="J838" s="485"/>
      <c r="K838" s="485"/>
      <c r="L838" s="485"/>
      <c r="M838" s="485"/>
      <c r="N838" s="485"/>
      <c r="O838" s="485"/>
      <c r="P838" s="485"/>
      <c r="Q838" s="485"/>
    </row>
    <row r="839" spans="1:17" x14ac:dyDescent="0.15">
      <c r="A839" s="485"/>
      <c r="B839" s="485"/>
      <c r="C839" s="485"/>
      <c r="D839" s="485"/>
      <c r="E839" s="485"/>
      <c r="F839" s="485"/>
      <c r="G839" s="485"/>
      <c r="H839" s="485"/>
      <c r="I839" s="485"/>
      <c r="J839" s="485"/>
      <c r="K839" s="485"/>
      <c r="L839" s="485"/>
      <c r="M839" s="485"/>
      <c r="N839" s="485"/>
      <c r="O839" s="485"/>
      <c r="P839" s="485"/>
      <c r="Q839" s="485"/>
    </row>
    <row r="840" spans="1:17" x14ac:dyDescent="0.15">
      <c r="A840" s="485"/>
      <c r="B840" s="485"/>
      <c r="C840" s="485"/>
      <c r="D840" s="485"/>
      <c r="E840" s="485"/>
      <c r="F840" s="485"/>
      <c r="G840" s="485"/>
      <c r="H840" s="485"/>
      <c r="I840" s="485"/>
      <c r="J840" s="485"/>
      <c r="K840" s="485"/>
      <c r="L840" s="485"/>
      <c r="M840" s="485"/>
      <c r="N840" s="485"/>
      <c r="O840" s="485"/>
      <c r="P840" s="485"/>
      <c r="Q840" s="485"/>
    </row>
    <row r="841" spans="1:17" x14ac:dyDescent="0.15">
      <c r="A841" s="485"/>
      <c r="B841" s="485"/>
      <c r="C841" s="485"/>
      <c r="D841" s="485"/>
      <c r="E841" s="485"/>
      <c r="F841" s="485"/>
      <c r="G841" s="485"/>
      <c r="H841" s="485"/>
      <c r="I841" s="485"/>
      <c r="J841" s="485"/>
      <c r="K841" s="485"/>
      <c r="L841" s="485"/>
      <c r="M841" s="485"/>
      <c r="N841" s="485"/>
      <c r="O841" s="485"/>
      <c r="P841" s="485"/>
      <c r="Q841" s="485"/>
    </row>
    <row r="842" spans="1:17" x14ac:dyDescent="0.15">
      <c r="A842" s="485"/>
      <c r="B842" s="485"/>
      <c r="C842" s="485"/>
      <c r="D842" s="485"/>
      <c r="E842" s="485"/>
      <c r="F842" s="485"/>
      <c r="G842" s="485"/>
      <c r="H842" s="485"/>
      <c r="I842" s="485"/>
      <c r="J842" s="485"/>
      <c r="K842" s="485"/>
      <c r="L842" s="485"/>
      <c r="M842" s="485"/>
      <c r="N842" s="485"/>
      <c r="O842" s="485"/>
      <c r="P842" s="485"/>
      <c r="Q842" s="485"/>
    </row>
    <row r="843" spans="1:17" x14ac:dyDescent="0.15">
      <c r="A843" s="485"/>
      <c r="B843" s="485"/>
      <c r="C843" s="485"/>
      <c r="D843" s="485"/>
      <c r="E843" s="485"/>
      <c r="F843" s="485"/>
      <c r="G843" s="485"/>
      <c r="H843" s="485"/>
      <c r="I843" s="485"/>
      <c r="J843" s="485"/>
      <c r="K843" s="485"/>
      <c r="L843" s="485"/>
      <c r="M843" s="485"/>
      <c r="N843" s="485"/>
      <c r="O843" s="485"/>
      <c r="P843" s="485"/>
      <c r="Q843" s="485"/>
    </row>
    <row r="844" spans="1:17" x14ac:dyDescent="0.15">
      <c r="A844" s="485"/>
      <c r="B844" s="485"/>
      <c r="C844" s="485"/>
      <c r="D844" s="485"/>
      <c r="E844" s="485"/>
      <c r="F844" s="485"/>
      <c r="G844" s="485"/>
      <c r="H844" s="485"/>
      <c r="I844" s="485"/>
      <c r="J844" s="485"/>
      <c r="K844" s="485"/>
      <c r="L844" s="485"/>
      <c r="M844" s="485"/>
      <c r="N844" s="485"/>
      <c r="O844" s="485"/>
      <c r="P844" s="485"/>
      <c r="Q844" s="485"/>
    </row>
    <row r="845" spans="1:17" x14ac:dyDescent="0.15">
      <c r="A845" s="485"/>
      <c r="B845" s="485"/>
      <c r="C845" s="485"/>
      <c r="D845" s="485"/>
      <c r="E845" s="485"/>
      <c r="F845" s="485"/>
      <c r="G845" s="485"/>
      <c r="H845" s="485"/>
      <c r="I845" s="485"/>
      <c r="J845" s="485"/>
      <c r="K845" s="485"/>
      <c r="L845" s="485"/>
      <c r="M845" s="485"/>
      <c r="N845" s="485"/>
      <c r="O845" s="485"/>
      <c r="P845" s="485"/>
      <c r="Q845" s="485"/>
    </row>
    <row r="846" spans="1:17" x14ac:dyDescent="0.15">
      <c r="A846" s="485"/>
      <c r="B846" s="485"/>
      <c r="C846" s="485"/>
      <c r="D846" s="485"/>
      <c r="E846" s="485"/>
      <c r="F846" s="485"/>
      <c r="G846" s="485"/>
      <c r="H846" s="485"/>
      <c r="I846" s="485"/>
      <c r="J846" s="485"/>
      <c r="K846" s="485"/>
      <c r="L846" s="485"/>
      <c r="M846" s="485"/>
      <c r="N846" s="485"/>
      <c r="O846" s="485"/>
      <c r="P846" s="485"/>
      <c r="Q846" s="485"/>
    </row>
    <row r="847" spans="1:17" x14ac:dyDescent="0.15">
      <c r="A847" s="485"/>
      <c r="B847" s="485"/>
      <c r="C847" s="485"/>
      <c r="D847" s="485"/>
      <c r="E847" s="485"/>
      <c r="F847" s="485"/>
      <c r="G847" s="485"/>
      <c r="H847" s="485"/>
      <c r="I847" s="485"/>
      <c r="J847" s="485"/>
      <c r="K847" s="485"/>
      <c r="L847" s="485"/>
      <c r="M847" s="485"/>
      <c r="N847" s="485"/>
      <c r="O847" s="485"/>
      <c r="P847" s="485"/>
      <c r="Q847" s="485"/>
    </row>
    <row r="848" spans="1:17" x14ac:dyDescent="0.15">
      <c r="A848" s="485"/>
      <c r="B848" s="485"/>
      <c r="C848" s="485"/>
      <c r="D848" s="485"/>
      <c r="E848" s="485"/>
      <c r="F848" s="485"/>
      <c r="G848" s="485"/>
      <c r="H848" s="485"/>
      <c r="I848" s="485"/>
      <c r="J848" s="485"/>
      <c r="K848" s="485"/>
      <c r="L848" s="485"/>
      <c r="M848" s="485"/>
      <c r="N848" s="485"/>
      <c r="O848" s="485"/>
      <c r="P848" s="485"/>
      <c r="Q848" s="485"/>
    </row>
    <row r="849" spans="1:17" x14ac:dyDescent="0.15">
      <c r="A849" s="485"/>
      <c r="B849" s="485"/>
      <c r="C849" s="485"/>
      <c r="D849" s="485"/>
      <c r="E849" s="485"/>
      <c r="F849" s="485"/>
      <c r="G849" s="485"/>
      <c r="H849" s="485"/>
      <c r="I849" s="485"/>
      <c r="J849" s="485"/>
      <c r="K849" s="485"/>
      <c r="L849" s="485"/>
      <c r="M849" s="485"/>
      <c r="N849" s="485"/>
      <c r="O849" s="485"/>
      <c r="P849" s="485"/>
      <c r="Q849" s="485"/>
    </row>
    <row r="850" spans="1:17" x14ac:dyDescent="0.15">
      <c r="A850" s="485"/>
      <c r="B850" s="485"/>
      <c r="C850" s="485"/>
      <c r="D850" s="485"/>
      <c r="E850" s="485"/>
      <c r="F850" s="485"/>
      <c r="G850" s="485"/>
      <c r="H850" s="485"/>
      <c r="I850" s="485"/>
      <c r="J850" s="485"/>
      <c r="K850" s="485"/>
      <c r="L850" s="485"/>
      <c r="M850" s="485"/>
      <c r="N850" s="485"/>
      <c r="O850" s="485"/>
      <c r="P850" s="485"/>
      <c r="Q850" s="485"/>
    </row>
    <row r="851" spans="1:17" x14ac:dyDescent="0.15">
      <c r="A851" s="485"/>
      <c r="B851" s="485"/>
      <c r="C851" s="485"/>
      <c r="D851" s="485"/>
      <c r="E851" s="485"/>
      <c r="F851" s="485"/>
      <c r="G851" s="485"/>
      <c r="H851" s="485"/>
      <c r="I851" s="485"/>
      <c r="J851" s="485"/>
      <c r="K851" s="485"/>
      <c r="L851" s="485"/>
      <c r="M851" s="485"/>
      <c r="N851" s="485"/>
      <c r="O851" s="485"/>
      <c r="P851" s="485"/>
      <c r="Q851" s="485"/>
    </row>
    <row r="852" spans="1:17" x14ac:dyDescent="0.15">
      <c r="A852" s="485"/>
      <c r="B852" s="485"/>
      <c r="C852" s="485"/>
      <c r="D852" s="485"/>
      <c r="E852" s="485"/>
      <c r="F852" s="485"/>
      <c r="G852" s="485"/>
      <c r="H852" s="485"/>
      <c r="I852" s="485"/>
      <c r="J852" s="485"/>
      <c r="K852" s="485"/>
      <c r="L852" s="485"/>
      <c r="M852" s="485"/>
      <c r="N852" s="485"/>
      <c r="O852" s="485"/>
      <c r="P852" s="485"/>
      <c r="Q852" s="485"/>
    </row>
    <row r="853" spans="1:17" x14ac:dyDescent="0.15">
      <c r="A853" s="485"/>
      <c r="B853" s="485"/>
      <c r="C853" s="485"/>
      <c r="D853" s="485"/>
      <c r="E853" s="485"/>
      <c r="F853" s="485"/>
      <c r="G853" s="485"/>
      <c r="H853" s="485"/>
      <c r="I853" s="485"/>
      <c r="J853" s="485"/>
      <c r="K853" s="485"/>
      <c r="L853" s="485"/>
      <c r="M853" s="485"/>
      <c r="N853" s="485"/>
      <c r="O853" s="485"/>
      <c r="P853" s="485"/>
      <c r="Q853" s="485"/>
    </row>
    <row r="854" spans="1:17" x14ac:dyDescent="0.15">
      <c r="A854" s="485"/>
      <c r="B854" s="485"/>
      <c r="C854" s="485"/>
      <c r="D854" s="485"/>
      <c r="E854" s="485"/>
      <c r="F854" s="485"/>
      <c r="G854" s="485"/>
      <c r="H854" s="485"/>
      <c r="I854" s="485"/>
      <c r="J854" s="485"/>
      <c r="K854" s="485"/>
      <c r="L854" s="485"/>
      <c r="M854" s="485"/>
      <c r="N854" s="485"/>
      <c r="O854" s="485"/>
      <c r="P854" s="485"/>
      <c r="Q854" s="485"/>
    </row>
    <row r="855" spans="1:17" x14ac:dyDescent="0.15">
      <c r="A855" s="485"/>
      <c r="B855" s="485"/>
      <c r="C855" s="485"/>
      <c r="D855" s="485"/>
      <c r="E855" s="485"/>
      <c r="F855" s="485"/>
      <c r="G855" s="485"/>
      <c r="H855" s="485"/>
      <c r="I855" s="485"/>
      <c r="J855" s="485"/>
      <c r="K855" s="485"/>
      <c r="L855" s="485"/>
      <c r="M855" s="485"/>
      <c r="N855" s="485"/>
      <c r="O855" s="485"/>
      <c r="P855" s="485"/>
      <c r="Q855" s="485"/>
    </row>
    <row r="856" spans="1:17" x14ac:dyDescent="0.15">
      <c r="A856" s="485"/>
      <c r="B856" s="485"/>
      <c r="C856" s="485"/>
      <c r="D856" s="485"/>
      <c r="E856" s="485"/>
      <c r="F856" s="485"/>
      <c r="G856" s="485"/>
      <c r="H856" s="485"/>
      <c r="I856" s="485"/>
      <c r="J856" s="485"/>
      <c r="K856" s="485"/>
      <c r="L856" s="485"/>
      <c r="M856" s="485"/>
      <c r="N856" s="485"/>
      <c r="O856" s="485"/>
      <c r="P856" s="485"/>
      <c r="Q856" s="485"/>
    </row>
    <row r="857" spans="1:17" x14ac:dyDescent="0.15">
      <c r="A857" s="485"/>
      <c r="B857" s="485"/>
      <c r="C857" s="485"/>
      <c r="D857" s="485"/>
      <c r="E857" s="485"/>
      <c r="F857" s="485"/>
      <c r="G857" s="485"/>
      <c r="H857" s="485"/>
      <c r="I857" s="485"/>
      <c r="J857" s="485"/>
      <c r="K857" s="485"/>
      <c r="L857" s="485"/>
      <c r="M857" s="485"/>
      <c r="N857" s="485"/>
      <c r="O857" s="485"/>
      <c r="P857" s="485"/>
      <c r="Q857" s="485"/>
    </row>
    <row r="858" spans="1:17" x14ac:dyDescent="0.15">
      <c r="A858" s="485"/>
      <c r="B858" s="485"/>
      <c r="C858" s="485"/>
      <c r="D858" s="485"/>
      <c r="E858" s="485"/>
      <c r="F858" s="485"/>
      <c r="G858" s="485"/>
      <c r="H858" s="485"/>
      <c r="I858" s="485"/>
      <c r="J858" s="485"/>
      <c r="K858" s="485"/>
      <c r="L858" s="485"/>
      <c r="M858" s="485"/>
      <c r="N858" s="485"/>
      <c r="O858" s="485"/>
      <c r="P858" s="485"/>
      <c r="Q858" s="485"/>
    </row>
    <row r="859" spans="1:17" x14ac:dyDescent="0.15">
      <c r="A859" s="485"/>
      <c r="B859" s="485"/>
      <c r="C859" s="485"/>
      <c r="D859" s="485"/>
      <c r="E859" s="485"/>
      <c r="F859" s="485"/>
      <c r="G859" s="485"/>
      <c r="H859" s="485"/>
      <c r="I859" s="485"/>
      <c r="J859" s="485"/>
      <c r="K859" s="485"/>
      <c r="L859" s="485"/>
      <c r="M859" s="485"/>
      <c r="N859" s="485"/>
      <c r="O859" s="485"/>
      <c r="P859" s="485"/>
      <c r="Q859" s="485"/>
    </row>
    <row r="860" spans="1:17" x14ac:dyDescent="0.15">
      <c r="A860" s="485"/>
      <c r="B860" s="485"/>
      <c r="C860" s="485"/>
      <c r="D860" s="485"/>
      <c r="E860" s="485"/>
      <c r="F860" s="485"/>
      <c r="G860" s="485"/>
      <c r="H860" s="485"/>
      <c r="I860" s="485"/>
      <c r="J860" s="485"/>
      <c r="K860" s="485"/>
      <c r="L860" s="485"/>
      <c r="M860" s="485"/>
      <c r="N860" s="485"/>
      <c r="O860" s="485"/>
      <c r="P860" s="485"/>
      <c r="Q860" s="485"/>
    </row>
    <row r="861" spans="1:17" x14ac:dyDescent="0.15">
      <c r="A861" s="485"/>
      <c r="B861" s="485"/>
      <c r="C861" s="485"/>
      <c r="D861" s="485"/>
      <c r="E861" s="485"/>
      <c r="F861" s="485"/>
      <c r="G861" s="485"/>
      <c r="H861" s="485"/>
      <c r="I861" s="485"/>
      <c r="J861" s="485"/>
      <c r="K861" s="485"/>
      <c r="L861" s="485"/>
      <c r="M861" s="485"/>
      <c r="N861" s="485"/>
      <c r="O861" s="485"/>
      <c r="P861" s="485"/>
      <c r="Q861" s="485"/>
    </row>
    <row r="862" spans="1:17" x14ac:dyDescent="0.15">
      <c r="A862" s="485"/>
      <c r="B862" s="485"/>
      <c r="C862" s="485"/>
      <c r="D862" s="485"/>
      <c r="E862" s="485"/>
      <c r="F862" s="485"/>
      <c r="G862" s="485"/>
      <c r="H862" s="485"/>
      <c r="I862" s="485"/>
      <c r="J862" s="485"/>
      <c r="K862" s="485"/>
      <c r="L862" s="485"/>
      <c r="M862" s="485"/>
      <c r="N862" s="485"/>
      <c r="O862" s="485"/>
      <c r="P862" s="485"/>
      <c r="Q862" s="485"/>
    </row>
    <row r="863" spans="1:17" x14ac:dyDescent="0.15">
      <c r="A863" s="485"/>
      <c r="B863" s="485"/>
      <c r="C863" s="485"/>
      <c r="D863" s="485"/>
      <c r="E863" s="485"/>
      <c r="F863" s="485"/>
      <c r="G863" s="485"/>
      <c r="H863" s="485"/>
      <c r="I863" s="485"/>
      <c r="J863" s="485"/>
      <c r="K863" s="485"/>
      <c r="L863" s="485"/>
      <c r="M863" s="485"/>
      <c r="N863" s="485"/>
      <c r="O863" s="485"/>
      <c r="P863" s="485"/>
      <c r="Q863" s="485"/>
    </row>
    <row r="864" spans="1:17" x14ac:dyDescent="0.15">
      <c r="A864" s="485"/>
      <c r="B864" s="485"/>
      <c r="C864" s="485"/>
      <c r="D864" s="485"/>
      <c r="E864" s="485"/>
      <c r="F864" s="485"/>
      <c r="G864" s="485"/>
      <c r="H864" s="485"/>
      <c r="I864" s="485"/>
      <c r="J864" s="485"/>
      <c r="K864" s="485"/>
      <c r="L864" s="485"/>
      <c r="M864" s="485"/>
      <c r="N864" s="485"/>
      <c r="O864" s="485"/>
      <c r="P864" s="485"/>
      <c r="Q864" s="485"/>
    </row>
    <row r="865" spans="1:17" x14ac:dyDescent="0.15">
      <c r="A865" s="485"/>
      <c r="B865" s="485"/>
      <c r="C865" s="485"/>
      <c r="D865" s="485"/>
      <c r="E865" s="485"/>
      <c r="F865" s="485"/>
      <c r="G865" s="485"/>
      <c r="H865" s="485"/>
      <c r="I865" s="485"/>
      <c r="J865" s="485"/>
      <c r="K865" s="485"/>
      <c r="L865" s="485"/>
      <c r="M865" s="485"/>
      <c r="N865" s="485"/>
      <c r="O865" s="485"/>
      <c r="P865" s="485"/>
      <c r="Q865" s="485"/>
    </row>
    <row r="866" spans="1:17" x14ac:dyDescent="0.15">
      <c r="A866" s="485"/>
      <c r="B866" s="485"/>
      <c r="C866" s="485"/>
      <c r="D866" s="485"/>
      <c r="E866" s="485"/>
      <c r="F866" s="485"/>
      <c r="G866" s="485"/>
      <c r="H866" s="485"/>
      <c r="I866" s="485"/>
      <c r="J866" s="485"/>
      <c r="K866" s="485"/>
      <c r="L866" s="485"/>
      <c r="M866" s="485"/>
      <c r="N866" s="485"/>
      <c r="O866" s="485"/>
      <c r="P866" s="485"/>
      <c r="Q866" s="485"/>
    </row>
    <row r="867" spans="1:17" x14ac:dyDescent="0.15">
      <c r="A867" s="485"/>
      <c r="B867" s="485"/>
      <c r="C867" s="485"/>
      <c r="D867" s="485"/>
      <c r="E867" s="485"/>
      <c r="F867" s="485"/>
      <c r="G867" s="485"/>
      <c r="H867" s="485"/>
      <c r="I867" s="485"/>
      <c r="J867" s="485"/>
      <c r="K867" s="485"/>
      <c r="L867" s="485"/>
      <c r="M867" s="485"/>
      <c r="N867" s="485"/>
      <c r="O867" s="485"/>
      <c r="P867" s="485"/>
      <c r="Q867" s="485"/>
    </row>
    <row r="868" spans="1:17" x14ac:dyDescent="0.15">
      <c r="A868" s="485"/>
      <c r="B868" s="485"/>
      <c r="C868" s="485"/>
      <c r="D868" s="485"/>
      <c r="E868" s="485"/>
      <c r="F868" s="485"/>
      <c r="G868" s="485"/>
      <c r="H868" s="485"/>
      <c r="I868" s="485"/>
      <c r="J868" s="485"/>
      <c r="K868" s="485"/>
      <c r="L868" s="485"/>
      <c r="M868" s="485"/>
      <c r="N868" s="485"/>
      <c r="O868" s="485"/>
      <c r="P868" s="485"/>
      <c r="Q868" s="485"/>
    </row>
    <row r="869" spans="1:17" x14ac:dyDescent="0.15">
      <c r="A869" s="485"/>
      <c r="B869" s="485"/>
      <c r="C869" s="485"/>
      <c r="D869" s="485"/>
      <c r="E869" s="485"/>
      <c r="F869" s="485"/>
      <c r="G869" s="485"/>
      <c r="H869" s="485"/>
      <c r="I869" s="485"/>
      <c r="J869" s="485"/>
      <c r="K869" s="485"/>
      <c r="L869" s="485"/>
      <c r="M869" s="485"/>
      <c r="N869" s="485"/>
      <c r="O869" s="485"/>
      <c r="P869" s="485"/>
      <c r="Q869" s="485"/>
    </row>
    <row r="870" spans="1:17" x14ac:dyDescent="0.15">
      <c r="A870" s="485"/>
      <c r="B870" s="485"/>
      <c r="C870" s="485"/>
      <c r="D870" s="485"/>
      <c r="E870" s="485"/>
      <c r="F870" s="485"/>
      <c r="G870" s="485"/>
      <c r="H870" s="485"/>
      <c r="I870" s="485"/>
      <c r="J870" s="485"/>
      <c r="K870" s="485"/>
      <c r="L870" s="485"/>
      <c r="M870" s="485"/>
      <c r="N870" s="485"/>
      <c r="O870" s="485"/>
      <c r="P870" s="485"/>
      <c r="Q870" s="485"/>
    </row>
    <row r="871" spans="1:17" x14ac:dyDescent="0.15">
      <c r="A871" s="485"/>
      <c r="B871" s="485"/>
      <c r="C871" s="485"/>
      <c r="D871" s="485"/>
      <c r="E871" s="485"/>
      <c r="F871" s="485"/>
      <c r="G871" s="485"/>
      <c r="H871" s="485"/>
      <c r="I871" s="485"/>
      <c r="J871" s="485"/>
      <c r="K871" s="485"/>
      <c r="L871" s="485"/>
      <c r="M871" s="485"/>
      <c r="N871" s="485"/>
      <c r="O871" s="485"/>
      <c r="P871" s="485"/>
      <c r="Q871" s="485"/>
    </row>
    <row r="872" spans="1:17" x14ac:dyDescent="0.15">
      <c r="A872" s="485"/>
      <c r="B872" s="485"/>
      <c r="C872" s="485"/>
      <c r="D872" s="485"/>
      <c r="E872" s="485"/>
      <c r="F872" s="485"/>
      <c r="G872" s="485"/>
      <c r="H872" s="485"/>
      <c r="I872" s="485"/>
      <c r="J872" s="485"/>
      <c r="K872" s="485"/>
      <c r="L872" s="485"/>
      <c r="M872" s="485"/>
      <c r="N872" s="485"/>
      <c r="O872" s="485"/>
      <c r="P872" s="485"/>
      <c r="Q872" s="485"/>
    </row>
    <row r="873" spans="1:17" x14ac:dyDescent="0.15">
      <c r="A873" s="485"/>
      <c r="B873" s="485"/>
      <c r="C873" s="485"/>
      <c r="D873" s="485"/>
      <c r="E873" s="485"/>
      <c r="F873" s="485"/>
      <c r="G873" s="485"/>
      <c r="H873" s="485"/>
      <c r="I873" s="485"/>
      <c r="J873" s="485"/>
      <c r="K873" s="485"/>
      <c r="L873" s="485"/>
      <c r="M873" s="485"/>
      <c r="N873" s="485"/>
      <c r="O873" s="485"/>
      <c r="P873" s="485"/>
      <c r="Q873" s="485"/>
    </row>
    <row r="874" spans="1:17" x14ac:dyDescent="0.15">
      <c r="A874" s="485"/>
      <c r="B874" s="485"/>
      <c r="C874" s="485"/>
      <c r="D874" s="485"/>
      <c r="E874" s="485"/>
      <c r="F874" s="485"/>
      <c r="G874" s="485"/>
      <c r="H874" s="485"/>
      <c r="I874" s="485"/>
      <c r="J874" s="485"/>
      <c r="K874" s="485"/>
      <c r="L874" s="485"/>
      <c r="M874" s="485"/>
      <c r="N874" s="485"/>
      <c r="O874" s="485"/>
      <c r="P874" s="485"/>
      <c r="Q874" s="485"/>
    </row>
    <row r="875" spans="1:17" x14ac:dyDescent="0.15">
      <c r="A875" s="485"/>
      <c r="B875" s="485"/>
      <c r="C875" s="485"/>
      <c r="D875" s="485"/>
      <c r="E875" s="485"/>
      <c r="F875" s="485"/>
      <c r="G875" s="485"/>
      <c r="H875" s="485"/>
      <c r="I875" s="485"/>
      <c r="J875" s="485"/>
      <c r="K875" s="485"/>
      <c r="L875" s="485"/>
      <c r="M875" s="485"/>
      <c r="N875" s="485"/>
      <c r="O875" s="485"/>
      <c r="P875" s="485"/>
      <c r="Q875" s="485"/>
    </row>
    <row r="876" spans="1:17" x14ac:dyDescent="0.15">
      <c r="A876" s="485"/>
      <c r="B876" s="485"/>
      <c r="C876" s="485"/>
      <c r="D876" s="485"/>
      <c r="E876" s="485"/>
      <c r="F876" s="485"/>
      <c r="G876" s="485"/>
      <c r="H876" s="485"/>
      <c r="I876" s="485"/>
      <c r="J876" s="485"/>
      <c r="K876" s="485"/>
      <c r="L876" s="485"/>
      <c r="M876" s="485"/>
      <c r="N876" s="485"/>
      <c r="O876" s="485"/>
      <c r="P876" s="485"/>
      <c r="Q876" s="485"/>
    </row>
    <row r="877" spans="1:17" x14ac:dyDescent="0.15">
      <c r="A877" s="485"/>
      <c r="B877" s="485"/>
      <c r="C877" s="485"/>
      <c r="D877" s="485"/>
      <c r="E877" s="485"/>
      <c r="F877" s="485"/>
      <c r="G877" s="485"/>
      <c r="H877" s="485"/>
      <c r="I877" s="485"/>
      <c r="J877" s="485"/>
      <c r="K877" s="485"/>
      <c r="L877" s="485"/>
      <c r="M877" s="485"/>
      <c r="N877" s="485"/>
      <c r="O877" s="485"/>
      <c r="P877" s="485"/>
      <c r="Q877" s="485"/>
    </row>
    <row r="878" spans="1:17" x14ac:dyDescent="0.15">
      <c r="A878" s="485"/>
      <c r="B878" s="485"/>
      <c r="C878" s="485"/>
      <c r="D878" s="485"/>
      <c r="E878" s="485"/>
      <c r="F878" s="485"/>
      <c r="G878" s="485"/>
      <c r="H878" s="485"/>
      <c r="I878" s="485"/>
      <c r="J878" s="485"/>
      <c r="K878" s="485"/>
      <c r="L878" s="485"/>
      <c r="M878" s="485"/>
      <c r="N878" s="485"/>
      <c r="O878" s="485"/>
      <c r="P878" s="485"/>
      <c r="Q878" s="485"/>
    </row>
    <row r="879" spans="1:17" x14ac:dyDescent="0.15">
      <c r="A879" s="485"/>
      <c r="B879" s="485"/>
      <c r="C879" s="485"/>
      <c r="D879" s="485"/>
      <c r="E879" s="485"/>
      <c r="F879" s="485"/>
      <c r="G879" s="485"/>
      <c r="H879" s="485"/>
      <c r="I879" s="485"/>
      <c r="J879" s="485"/>
      <c r="K879" s="485"/>
      <c r="L879" s="485"/>
      <c r="M879" s="485"/>
      <c r="N879" s="485"/>
      <c r="O879" s="485"/>
      <c r="P879" s="485"/>
      <c r="Q879" s="485"/>
    </row>
    <row r="880" spans="1:17" x14ac:dyDescent="0.15">
      <c r="A880" s="485"/>
      <c r="B880" s="485"/>
      <c r="C880" s="485"/>
      <c r="D880" s="485"/>
      <c r="E880" s="485"/>
      <c r="F880" s="485"/>
      <c r="G880" s="485"/>
      <c r="H880" s="485"/>
      <c r="I880" s="485"/>
      <c r="J880" s="485"/>
      <c r="K880" s="485"/>
      <c r="L880" s="485"/>
      <c r="M880" s="485"/>
      <c r="N880" s="485"/>
      <c r="O880" s="485"/>
      <c r="P880" s="485"/>
      <c r="Q880" s="485"/>
    </row>
    <row r="881" spans="1:17" x14ac:dyDescent="0.15">
      <c r="A881" s="485"/>
      <c r="B881" s="485"/>
      <c r="C881" s="485"/>
      <c r="D881" s="485"/>
      <c r="E881" s="485"/>
      <c r="F881" s="485"/>
      <c r="G881" s="485"/>
      <c r="H881" s="485"/>
      <c r="I881" s="485"/>
      <c r="J881" s="485"/>
      <c r="K881" s="485"/>
      <c r="L881" s="485"/>
      <c r="M881" s="485"/>
      <c r="N881" s="485"/>
      <c r="O881" s="485"/>
      <c r="P881" s="485"/>
      <c r="Q881" s="485"/>
    </row>
    <row r="882" spans="1:17" x14ac:dyDescent="0.15">
      <c r="A882" s="485"/>
      <c r="B882" s="485"/>
      <c r="C882" s="485"/>
      <c r="D882" s="485"/>
      <c r="E882" s="485"/>
      <c r="F882" s="485"/>
      <c r="G882" s="485"/>
      <c r="H882" s="485"/>
      <c r="I882" s="485"/>
      <c r="J882" s="485"/>
      <c r="K882" s="485"/>
      <c r="L882" s="485"/>
      <c r="M882" s="485"/>
      <c r="N882" s="485"/>
      <c r="O882" s="485"/>
      <c r="P882" s="485"/>
      <c r="Q882" s="485"/>
    </row>
    <row r="883" spans="1:17" x14ac:dyDescent="0.15">
      <c r="A883" s="485"/>
      <c r="B883" s="485"/>
      <c r="C883" s="485"/>
      <c r="D883" s="485"/>
      <c r="E883" s="485"/>
      <c r="F883" s="485"/>
      <c r="G883" s="485"/>
      <c r="H883" s="485"/>
      <c r="I883" s="485"/>
      <c r="J883" s="485"/>
      <c r="K883" s="485"/>
      <c r="L883" s="485"/>
      <c r="M883" s="485"/>
      <c r="N883" s="485"/>
      <c r="O883" s="485"/>
      <c r="P883" s="485"/>
      <c r="Q883" s="485"/>
    </row>
    <row r="884" spans="1:17" x14ac:dyDescent="0.15">
      <c r="A884" s="485"/>
      <c r="B884" s="485"/>
      <c r="C884" s="485"/>
      <c r="D884" s="485"/>
      <c r="E884" s="485"/>
      <c r="F884" s="485"/>
      <c r="G884" s="485"/>
      <c r="H884" s="485"/>
      <c r="I884" s="485"/>
      <c r="J884" s="485"/>
      <c r="K884" s="485"/>
      <c r="L884" s="485"/>
      <c r="M884" s="485"/>
      <c r="N884" s="485"/>
      <c r="O884" s="485"/>
      <c r="P884" s="485"/>
      <c r="Q884" s="485"/>
    </row>
    <row r="885" spans="1:17" x14ac:dyDescent="0.15">
      <c r="A885" s="485"/>
      <c r="B885" s="485"/>
      <c r="C885" s="485"/>
      <c r="D885" s="485"/>
      <c r="E885" s="485"/>
      <c r="F885" s="485"/>
      <c r="G885" s="485"/>
      <c r="H885" s="485"/>
      <c r="I885" s="485"/>
      <c r="J885" s="485"/>
      <c r="K885" s="485"/>
      <c r="L885" s="485"/>
      <c r="M885" s="485"/>
      <c r="N885" s="485"/>
      <c r="O885" s="485"/>
      <c r="P885" s="485"/>
      <c r="Q885" s="485"/>
    </row>
    <row r="886" spans="1:17" x14ac:dyDescent="0.15">
      <c r="A886" s="485"/>
      <c r="B886" s="485"/>
      <c r="C886" s="485"/>
      <c r="D886" s="485"/>
      <c r="E886" s="485"/>
      <c r="F886" s="485"/>
      <c r="G886" s="485"/>
      <c r="H886" s="485"/>
      <c r="I886" s="485"/>
      <c r="J886" s="485"/>
      <c r="K886" s="485"/>
      <c r="L886" s="485"/>
      <c r="M886" s="485"/>
      <c r="N886" s="485"/>
      <c r="O886" s="485"/>
      <c r="P886" s="485"/>
      <c r="Q886" s="485"/>
    </row>
    <row r="887" spans="1:17" x14ac:dyDescent="0.15">
      <c r="A887" s="485"/>
      <c r="B887" s="485"/>
      <c r="C887" s="485"/>
      <c r="D887" s="485"/>
      <c r="E887" s="485"/>
      <c r="F887" s="485"/>
      <c r="G887" s="485"/>
      <c r="H887" s="485"/>
      <c r="I887" s="485"/>
      <c r="J887" s="485"/>
      <c r="K887" s="485"/>
      <c r="L887" s="485"/>
      <c r="M887" s="485"/>
      <c r="N887" s="485"/>
      <c r="O887" s="485"/>
      <c r="P887" s="485"/>
      <c r="Q887" s="485"/>
    </row>
    <row r="888" spans="1:17" x14ac:dyDescent="0.15">
      <c r="A888" s="485"/>
      <c r="B888" s="485"/>
      <c r="C888" s="485"/>
      <c r="D888" s="485"/>
      <c r="E888" s="485"/>
      <c r="F888" s="485"/>
      <c r="G888" s="485"/>
      <c r="H888" s="485"/>
      <c r="I888" s="485"/>
      <c r="J888" s="485"/>
      <c r="K888" s="485"/>
      <c r="L888" s="485"/>
      <c r="M888" s="485"/>
      <c r="N888" s="485"/>
      <c r="O888" s="485"/>
      <c r="P888" s="485"/>
      <c r="Q888" s="485"/>
    </row>
    <row r="889" spans="1:17" x14ac:dyDescent="0.15">
      <c r="A889" s="485"/>
      <c r="B889" s="485"/>
      <c r="C889" s="485"/>
      <c r="D889" s="485"/>
      <c r="E889" s="485"/>
      <c r="F889" s="485"/>
      <c r="G889" s="485"/>
      <c r="H889" s="485"/>
      <c r="I889" s="485"/>
      <c r="J889" s="485"/>
      <c r="K889" s="485"/>
      <c r="L889" s="485"/>
      <c r="M889" s="485"/>
      <c r="N889" s="485"/>
      <c r="O889" s="485"/>
      <c r="P889" s="485"/>
      <c r="Q889" s="485"/>
    </row>
    <row r="890" spans="1:17" x14ac:dyDescent="0.15">
      <c r="A890" s="485"/>
      <c r="B890" s="485"/>
      <c r="C890" s="485"/>
      <c r="D890" s="485"/>
      <c r="E890" s="485"/>
      <c r="F890" s="485"/>
      <c r="G890" s="485"/>
      <c r="H890" s="485"/>
      <c r="I890" s="485"/>
      <c r="J890" s="485"/>
      <c r="K890" s="485"/>
      <c r="L890" s="485"/>
      <c r="M890" s="485"/>
      <c r="N890" s="485"/>
      <c r="O890" s="485"/>
      <c r="P890" s="485"/>
      <c r="Q890" s="485"/>
    </row>
    <row r="891" spans="1:17" x14ac:dyDescent="0.15">
      <c r="A891" s="485"/>
      <c r="B891" s="485"/>
      <c r="C891" s="485"/>
      <c r="D891" s="485"/>
      <c r="E891" s="485"/>
      <c r="F891" s="485"/>
      <c r="G891" s="485"/>
      <c r="H891" s="485"/>
      <c r="I891" s="485"/>
      <c r="J891" s="485"/>
      <c r="K891" s="485"/>
      <c r="L891" s="485"/>
      <c r="M891" s="485"/>
      <c r="N891" s="485"/>
      <c r="O891" s="485"/>
      <c r="P891" s="485"/>
      <c r="Q891" s="485"/>
    </row>
    <row r="892" spans="1:17" x14ac:dyDescent="0.15">
      <c r="A892" s="485"/>
      <c r="B892" s="485"/>
      <c r="C892" s="485"/>
      <c r="D892" s="485"/>
      <c r="E892" s="485"/>
      <c r="F892" s="485"/>
      <c r="G892" s="485"/>
      <c r="H892" s="485"/>
      <c r="I892" s="485"/>
      <c r="J892" s="485"/>
      <c r="K892" s="485"/>
      <c r="L892" s="485"/>
      <c r="M892" s="485"/>
      <c r="N892" s="485"/>
      <c r="O892" s="485"/>
      <c r="P892" s="485"/>
      <c r="Q892" s="485"/>
    </row>
    <row r="893" spans="1:17" x14ac:dyDescent="0.15">
      <c r="A893" s="485"/>
      <c r="B893" s="485"/>
      <c r="C893" s="485"/>
      <c r="D893" s="485"/>
      <c r="E893" s="485"/>
      <c r="F893" s="485"/>
      <c r="G893" s="485"/>
      <c r="H893" s="485"/>
      <c r="I893" s="485"/>
      <c r="J893" s="485"/>
      <c r="K893" s="485"/>
      <c r="L893" s="485"/>
      <c r="M893" s="485"/>
      <c r="N893" s="485"/>
      <c r="O893" s="485"/>
      <c r="P893" s="485"/>
      <c r="Q893" s="485"/>
    </row>
    <row r="894" spans="1:17" x14ac:dyDescent="0.15">
      <c r="A894" s="485"/>
      <c r="B894" s="485"/>
      <c r="C894" s="485"/>
      <c r="D894" s="485"/>
      <c r="E894" s="485"/>
      <c r="F894" s="485"/>
      <c r="G894" s="485"/>
      <c r="H894" s="485"/>
      <c r="I894" s="485"/>
      <c r="J894" s="485"/>
      <c r="K894" s="485"/>
      <c r="L894" s="485"/>
      <c r="M894" s="485"/>
      <c r="N894" s="485"/>
      <c r="O894" s="485"/>
      <c r="P894" s="485"/>
      <c r="Q894" s="485"/>
    </row>
    <row r="895" spans="1:17" x14ac:dyDescent="0.15">
      <c r="A895" s="485"/>
      <c r="B895" s="485"/>
      <c r="C895" s="485"/>
      <c r="D895" s="485"/>
      <c r="E895" s="485"/>
      <c r="F895" s="485"/>
      <c r="G895" s="485"/>
      <c r="H895" s="485"/>
      <c r="I895" s="485"/>
      <c r="J895" s="485"/>
      <c r="K895" s="485"/>
      <c r="L895" s="485"/>
      <c r="M895" s="485"/>
      <c r="N895" s="485"/>
      <c r="O895" s="485"/>
      <c r="P895" s="485"/>
      <c r="Q895" s="485"/>
    </row>
    <row r="896" spans="1:17" x14ac:dyDescent="0.15">
      <c r="A896" s="485"/>
      <c r="B896" s="485"/>
      <c r="C896" s="485"/>
      <c r="D896" s="485"/>
      <c r="E896" s="485"/>
      <c r="F896" s="485"/>
      <c r="G896" s="485"/>
      <c r="H896" s="485"/>
      <c r="I896" s="485"/>
      <c r="J896" s="485"/>
      <c r="K896" s="485"/>
      <c r="L896" s="485"/>
      <c r="M896" s="485"/>
      <c r="N896" s="485"/>
      <c r="O896" s="485"/>
      <c r="P896" s="485"/>
      <c r="Q896" s="485"/>
    </row>
    <row r="897" spans="1:17" x14ac:dyDescent="0.15">
      <c r="A897" s="485"/>
      <c r="B897" s="485"/>
      <c r="C897" s="485"/>
      <c r="D897" s="485"/>
      <c r="E897" s="485"/>
      <c r="F897" s="485"/>
      <c r="G897" s="485"/>
      <c r="H897" s="485"/>
      <c r="I897" s="485"/>
      <c r="J897" s="485"/>
      <c r="K897" s="485"/>
      <c r="L897" s="485"/>
      <c r="M897" s="485"/>
      <c r="N897" s="485"/>
      <c r="O897" s="485"/>
      <c r="P897" s="485"/>
      <c r="Q897" s="485"/>
    </row>
    <row r="898" spans="1:17" x14ac:dyDescent="0.15">
      <c r="A898" s="485"/>
      <c r="B898" s="485"/>
      <c r="C898" s="485"/>
      <c r="D898" s="485"/>
      <c r="E898" s="485"/>
      <c r="F898" s="485"/>
      <c r="G898" s="485"/>
      <c r="H898" s="485"/>
      <c r="I898" s="485"/>
      <c r="J898" s="485"/>
      <c r="K898" s="485"/>
      <c r="L898" s="485"/>
      <c r="M898" s="485"/>
      <c r="N898" s="485"/>
      <c r="O898" s="485"/>
      <c r="P898" s="485"/>
      <c r="Q898" s="485"/>
    </row>
    <row r="899" spans="1:17" x14ac:dyDescent="0.15">
      <c r="A899" s="485"/>
      <c r="B899" s="485"/>
      <c r="C899" s="485"/>
      <c r="D899" s="485"/>
      <c r="E899" s="485"/>
      <c r="F899" s="485"/>
      <c r="G899" s="485"/>
      <c r="H899" s="485"/>
      <c r="I899" s="485"/>
      <c r="J899" s="485"/>
      <c r="K899" s="485"/>
      <c r="L899" s="485"/>
      <c r="M899" s="485"/>
      <c r="N899" s="485"/>
      <c r="O899" s="485"/>
      <c r="P899" s="485"/>
      <c r="Q899" s="485"/>
    </row>
    <row r="900" spans="1:17" x14ac:dyDescent="0.15">
      <c r="A900" s="485"/>
      <c r="B900" s="485"/>
      <c r="C900" s="485"/>
      <c r="D900" s="485"/>
      <c r="E900" s="485"/>
      <c r="F900" s="485"/>
      <c r="G900" s="485"/>
      <c r="H900" s="485"/>
      <c r="I900" s="485"/>
      <c r="J900" s="485"/>
      <c r="K900" s="485"/>
      <c r="L900" s="485"/>
      <c r="M900" s="485"/>
      <c r="N900" s="485"/>
      <c r="O900" s="485"/>
      <c r="P900" s="485"/>
      <c r="Q900" s="485"/>
    </row>
    <row r="901" spans="1:17" x14ac:dyDescent="0.15">
      <c r="A901" s="485"/>
      <c r="B901" s="485"/>
      <c r="C901" s="485"/>
      <c r="D901" s="485"/>
      <c r="E901" s="485"/>
      <c r="F901" s="485"/>
      <c r="G901" s="485"/>
      <c r="H901" s="485"/>
      <c r="I901" s="485"/>
      <c r="J901" s="485"/>
      <c r="K901" s="485"/>
      <c r="L901" s="485"/>
      <c r="M901" s="485"/>
      <c r="N901" s="485"/>
      <c r="O901" s="485"/>
      <c r="P901" s="485"/>
      <c r="Q901" s="485"/>
    </row>
    <row r="902" spans="1:17" x14ac:dyDescent="0.15">
      <c r="A902" s="485"/>
      <c r="B902" s="485"/>
      <c r="C902" s="485"/>
      <c r="D902" s="485"/>
      <c r="E902" s="485"/>
      <c r="F902" s="485"/>
      <c r="G902" s="485"/>
      <c r="H902" s="485"/>
      <c r="I902" s="485"/>
      <c r="J902" s="485"/>
      <c r="K902" s="485"/>
      <c r="L902" s="485"/>
      <c r="M902" s="485"/>
      <c r="N902" s="485"/>
      <c r="O902" s="485"/>
      <c r="P902" s="485"/>
      <c r="Q902" s="485"/>
    </row>
    <row r="903" spans="1:17" x14ac:dyDescent="0.15">
      <c r="A903" s="485"/>
      <c r="B903" s="485"/>
      <c r="C903" s="485"/>
      <c r="D903" s="485"/>
      <c r="E903" s="485"/>
      <c r="F903" s="485"/>
      <c r="G903" s="485"/>
      <c r="H903" s="485"/>
      <c r="I903" s="485"/>
      <c r="J903" s="485"/>
      <c r="K903" s="485"/>
      <c r="L903" s="485"/>
      <c r="M903" s="485"/>
      <c r="N903" s="485"/>
      <c r="O903" s="485"/>
      <c r="P903" s="485"/>
      <c r="Q903" s="485"/>
    </row>
    <row r="904" spans="1:17" x14ac:dyDescent="0.15">
      <c r="A904" s="485"/>
      <c r="B904" s="485"/>
      <c r="C904" s="485"/>
      <c r="D904" s="485"/>
      <c r="E904" s="485"/>
      <c r="F904" s="485"/>
      <c r="G904" s="485"/>
      <c r="H904" s="485"/>
      <c r="I904" s="485"/>
      <c r="J904" s="485"/>
      <c r="K904" s="485"/>
      <c r="L904" s="485"/>
      <c r="M904" s="485"/>
      <c r="N904" s="485"/>
      <c r="O904" s="485"/>
      <c r="P904" s="485"/>
      <c r="Q904" s="485"/>
    </row>
    <row r="905" spans="1:17" x14ac:dyDescent="0.15">
      <c r="A905" s="485"/>
      <c r="B905" s="485"/>
      <c r="C905" s="485"/>
      <c r="D905" s="485"/>
      <c r="E905" s="485"/>
      <c r="F905" s="485"/>
      <c r="G905" s="485"/>
      <c r="H905" s="485"/>
      <c r="I905" s="485"/>
      <c r="J905" s="485"/>
      <c r="K905" s="485"/>
      <c r="L905" s="485"/>
      <c r="M905" s="485"/>
      <c r="N905" s="485"/>
      <c r="O905" s="485"/>
      <c r="P905" s="485"/>
      <c r="Q905" s="485"/>
    </row>
    <row r="906" spans="1:17" x14ac:dyDescent="0.15">
      <c r="A906" s="485"/>
      <c r="B906" s="485"/>
      <c r="C906" s="485"/>
      <c r="D906" s="485"/>
      <c r="E906" s="485"/>
      <c r="F906" s="485"/>
      <c r="G906" s="485"/>
      <c r="H906" s="485"/>
      <c r="I906" s="485"/>
      <c r="J906" s="485"/>
      <c r="K906" s="485"/>
      <c r="L906" s="485"/>
      <c r="M906" s="485"/>
      <c r="N906" s="485"/>
      <c r="O906" s="485"/>
      <c r="P906" s="485"/>
      <c r="Q906" s="485"/>
    </row>
    <row r="907" spans="1:17" x14ac:dyDescent="0.15">
      <c r="A907" s="485"/>
      <c r="B907" s="485"/>
      <c r="C907" s="485"/>
      <c r="D907" s="485"/>
      <c r="E907" s="485"/>
      <c r="F907" s="485"/>
      <c r="G907" s="485"/>
      <c r="H907" s="485"/>
      <c r="I907" s="485"/>
      <c r="J907" s="485"/>
      <c r="K907" s="485"/>
      <c r="L907" s="485"/>
      <c r="M907" s="485"/>
      <c r="N907" s="485"/>
      <c r="O907" s="485"/>
      <c r="P907" s="485"/>
      <c r="Q907" s="485"/>
    </row>
    <row r="908" spans="1:17" x14ac:dyDescent="0.15">
      <c r="A908" s="485"/>
      <c r="B908" s="485"/>
      <c r="C908" s="485"/>
      <c r="D908" s="485"/>
      <c r="E908" s="485"/>
      <c r="F908" s="485"/>
      <c r="G908" s="485"/>
      <c r="H908" s="485"/>
      <c r="I908" s="485"/>
      <c r="J908" s="485"/>
      <c r="K908" s="485"/>
      <c r="L908" s="485"/>
      <c r="M908" s="485"/>
      <c r="N908" s="485"/>
      <c r="O908" s="485"/>
      <c r="P908" s="485"/>
      <c r="Q908" s="485"/>
    </row>
    <row r="909" spans="1:17" x14ac:dyDescent="0.15">
      <c r="A909" s="485"/>
      <c r="B909" s="485"/>
      <c r="C909" s="485"/>
      <c r="D909" s="485"/>
      <c r="E909" s="485"/>
      <c r="F909" s="485"/>
      <c r="G909" s="485"/>
      <c r="H909" s="485"/>
      <c r="I909" s="485"/>
      <c r="J909" s="485"/>
      <c r="K909" s="485"/>
      <c r="L909" s="485"/>
      <c r="M909" s="485"/>
      <c r="N909" s="485"/>
      <c r="O909" s="485"/>
      <c r="P909" s="485"/>
      <c r="Q909" s="485"/>
    </row>
    <row r="910" spans="1:17" x14ac:dyDescent="0.15">
      <c r="A910" s="485"/>
      <c r="B910" s="485"/>
      <c r="C910" s="485"/>
      <c r="D910" s="485"/>
      <c r="E910" s="485"/>
      <c r="F910" s="485"/>
      <c r="G910" s="485"/>
      <c r="H910" s="485"/>
      <c r="I910" s="485"/>
      <c r="J910" s="485"/>
      <c r="K910" s="485"/>
      <c r="L910" s="485"/>
      <c r="M910" s="485"/>
      <c r="N910" s="485"/>
      <c r="O910" s="485"/>
      <c r="P910" s="485"/>
      <c r="Q910" s="485"/>
    </row>
    <row r="911" spans="1:17" x14ac:dyDescent="0.15">
      <c r="A911" s="485"/>
      <c r="B911" s="485"/>
      <c r="C911" s="485"/>
      <c r="D911" s="485"/>
      <c r="E911" s="485"/>
      <c r="F911" s="485"/>
      <c r="G911" s="485"/>
      <c r="H911" s="485"/>
      <c r="I911" s="485"/>
      <c r="J911" s="485"/>
      <c r="K911" s="485"/>
      <c r="L911" s="485"/>
      <c r="M911" s="485"/>
      <c r="N911" s="485"/>
      <c r="O911" s="485"/>
      <c r="P911" s="485"/>
      <c r="Q911" s="485"/>
    </row>
    <row r="912" spans="1:17" x14ac:dyDescent="0.15">
      <c r="A912" s="485"/>
      <c r="B912" s="485"/>
      <c r="C912" s="485"/>
      <c r="D912" s="485"/>
      <c r="E912" s="485"/>
      <c r="F912" s="485"/>
      <c r="G912" s="485"/>
      <c r="H912" s="485"/>
      <c r="I912" s="485"/>
      <c r="J912" s="485"/>
      <c r="K912" s="485"/>
      <c r="L912" s="485"/>
      <c r="M912" s="485"/>
      <c r="N912" s="485"/>
      <c r="O912" s="485"/>
      <c r="P912" s="485"/>
      <c r="Q912" s="485"/>
    </row>
    <row r="913" spans="1:17" x14ac:dyDescent="0.15">
      <c r="A913" s="485"/>
      <c r="B913" s="485"/>
      <c r="C913" s="485"/>
      <c r="D913" s="485"/>
      <c r="E913" s="485"/>
      <c r="F913" s="485"/>
      <c r="G913" s="485"/>
      <c r="H913" s="485"/>
      <c r="I913" s="485"/>
      <c r="J913" s="485"/>
      <c r="K913" s="485"/>
      <c r="L913" s="485"/>
      <c r="M913" s="485"/>
      <c r="N913" s="485"/>
      <c r="O913" s="485"/>
      <c r="P913" s="485"/>
      <c r="Q913" s="485"/>
    </row>
    <row r="914" spans="1:17" x14ac:dyDescent="0.15">
      <c r="A914" s="485"/>
      <c r="B914" s="485"/>
      <c r="C914" s="485"/>
      <c r="D914" s="485"/>
      <c r="E914" s="485"/>
      <c r="F914" s="485"/>
      <c r="G914" s="485"/>
      <c r="H914" s="485"/>
      <c r="I914" s="485"/>
      <c r="J914" s="485"/>
      <c r="K914" s="485"/>
      <c r="L914" s="485"/>
      <c r="M914" s="485"/>
      <c r="N914" s="485"/>
      <c r="O914" s="485"/>
      <c r="P914" s="485"/>
      <c r="Q914" s="485"/>
    </row>
    <row r="915" spans="1:17" x14ac:dyDescent="0.15">
      <c r="A915" s="485"/>
      <c r="B915" s="485"/>
      <c r="C915" s="485"/>
      <c r="D915" s="485"/>
      <c r="E915" s="485"/>
      <c r="F915" s="485"/>
      <c r="G915" s="485"/>
      <c r="H915" s="485"/>
      <c r="I915" s="485"/>
      <c r="J915" s="485"/>
      <c r="K915" s="485"/>
      <c r="L915" s="485"/>
      <c r="M915" s="485"/>
      <c r="N915" s="485"/>
      <c r="O915" s="485"/>
      <c r="P915" s="485"/>
      <c r="Q915" s="485"/>
    </row>
    <row r="916" spans="1:17" x14ac:dyDescent="0.15">
      <c r="A916" s="485"/>
      <c r="B916" s="485"/>
      <c r="C916" s="485"/>
      <c r="D916" s="485"/>
      <c r="E916" s="485"/>
      <c r="F916" s="485"/>
      <c r="G916" s="485"/>
      <c r="H916" s="485"/>
      <c r="I916" s="485"/>
      <c r="J916" s="485"/>
      <c r="K916" s="485"/>
      <c r="L916" s="485"/>
      <c r="M916" s="485"/>
      <c r="N916" s="485"/>
      <c r="O916" s="485"/>
      <c r="P916" s="485"/>
      <c r="Q916" s="485"/>
    </row>
    <row r="917" spans="1:17" x14ac:dyDescent="0.15">
      <c r="A917" s="485"/>
      <c r="B917" s="485"/>
      <c r="C917" s="485"/>
      <c r="D917" s="485"/>
      <c r="E917" s="485"/>
      <c r="F917" s="485"/>
      <c r="G917" s="485"/>
      <c r="H917" s="485"/>
      <c r="I917" s="485"/>
      <c r="J917" s="485"/>
      <c r="K917" s="485"/>
      <c r="L917" s="485"/>
      <c r="M917" s="485"/>
      <c r="N917" s="485"/>
      <c r="O917" s="485"/>
      <c r="P917" s="485"/>
      <c r="Q917" s="485"/>
    </row>
    <row r="918" spans="1:17" x14ac:dyDescent="0.15">
      <c r="A918" s="485"/>
      <c r="B918" s="485"/>
      <c r="C918" s="485"/>
      <c r="D918" s="485"/>
      <c r="E918" s="485"/>
      <c r="F918" s="485"/>
      <c r="G918" s="485"/>
      <c r="H918" s="485"/>
      <c r="I918" s="485"/>
      <c r="J918" s="485"/>
      <c r="K918" s="485"/>
      <c r="L918" s="485"/>
      <c r="M918" s="485"/>
      <c r="N918" s="485"/>
      <c r="O918" s="485"/>
      <c r="P918" s="485"/>
      <c r="Q918" s="485"/>
    </row>
    <row r="919" spans="1:17" x14ac:dyDescent="0.15">
      <c r="A919" s="485"/>
      <c r="B919" s="485"/>
      <c r="C919" s="485"/>
      <c r="D919" s="485"/>
      <c r="E919" s="485"/>
      <c r="F919" s="485"/>
      <c r="G919" s="485"/>
      <c r="H919" s="485"/>
      <c r="I919" s="485"/>
      <c r="J919" s="485"/>
      <c r="K919" s="485"/>
      <c r="L919" s="485"/>
      <c r="M919" s="485"/>
      <c r="N919" s="485"/>
      <c r="O919" s="485"/>
      <c r="P919" s="485"/>
      <c r="Q919" s="485"/>
    </row>
    <row r="920" spans="1:17" x14ac:dyDescent="0.15">
      <c r="A920" s="485"/>
      <c r="B920" s="485"/>
      <c r="C920" s="485"/>
      <c r="D920" s="485"/>
      <c r="E920" s="485"/>
      <c r="F920" s="485"/>
      <c r="G920" s="485"/>
      <c r="H920" s="485"/>
      <c r="I920" s="485"/>
      <c r="J920" s="485"/>
      <c r="K920" s="485"/>
      <c r="L920" s="485"/>
      <c r="M920" s="485"/>
      <c r="N920" s="485"/>
      <c r="O920" s="485"/>
      <c r="P920" s="485"/>
      <c r="Q920" s="485"/>
    </row>
    <row r="921" spans="1:17" x14ac:dyDescent="0.15">
      <c r="A921" s="485"/>
      <c r="B921" s="485"/>
      <c r="C921" s="485"/>
      <c r="D921" s="485"/>
      <c r="E921" s="485"/>
      <c r="F921" s="485"/>
      <c r="G921" s="485"/>
      <c r="H921" s="485"/>
      <c r="I921" s="485"/>
      <c r="J921" s="485"/>
      <c r="K921" s="485"/>
      <c r="L921" s="485"/>
      <c r="M921" s="485"/>
      <c r="N921" s="485"/>
      <c r="O921" s="485"/>
      <c r="P921" s="485"/>
      <c r="Q921" s="485"/>
    </row>
    <row r="922" spans="1:17" x14ac:dyDescent="0.15">
      <c r="A922" s="485"/>
      <c r="B922" s="485"/>
      <c r="C922" s="485"/>
      <c r="D922" s="485"/>
      <c r="E922" s="485"/>
      <c r="F922" s="485"/>
      <c r="G922" s="485"/>
      <c r="H922" s="485"/>
      <c r="I922" s="485"/>
      <c r="J922" s="485"/>
      <c r="K922" s="485"/>
      <c r="L922" s="485"/>
      <c r="M922" s="485"/>
      <c r="N922" s="485"/>
      <c r="O922" s="485"/>
      <c r="P922" s="485"/>
      <c r="Q922" s="485"/>
    </row>
    <row r="923" spans="1:17" x14ac:dyDescent="0.15">
      <c r="A923" s="485"/>
      <c r="B923" s="485"/>
      <c r="C923" s="485"/>
      <c r="D923" s="485"/>
      <c r="E923" s="485"/>
      <c r="F923" s="485"/>
      <c r="G923" s="485"/>
      <c r="H923" s="485"/>
      <c r="I923" s="485"/>
      <c r="J923" s="485"/>
      <c r="K923" s="485"/>
      <c r="L923" s="485"/>
      <c r="M923" s="485"/>
      <c r="N923" s="485"/>
      <c r="O923" s="485"/>
      <c r="P923" s="485"/>
      <c r="Q923" s="485"/>
    </row>
    <row r="924" spans="1:17" x14ac:dyDescent="0.15">
      <c r="A924" s="485"/>
      <c r="B924" s="485"/>
      <c r="C924" s="485"/>
      <c r="D924" s="485"/>
      <c r="E924" s="485"/>
      <c r="F924" s="485"/>
      <c r="G924" s="485"/>
      <c r="H924" s="485"/>
      <c r="I924" s="485"/>
      <c r="J924" s="485"/>
      <c r="K924" s="485"/>
      <c r="L924" s="485"/>
      <c r="M924" s="485"/>
      <c r="N924" s="485"/>
      <c r="O924" s="485"/>
      <c r="P924" s="485"/>
      <c r="Q924" s="485"/>
    </row>
    <row r="925" spans="1:17" x14ac:dyDescent="0.15">
      <c r="A925" s="485"/>
      <c r="B925" s="485"/>
      <c r="C925" s="485"/>
      <c r="D925" s="485"/>
      <c r="E925" s="485"/>
      <c r="F925" s="485"/>
      <c r="G925" s="485"/>
      <c r="H925" s="485"/>
      <c r="I925" s="485"/>
      <c r="J925" s="485"/>
      <c r="K925" s="485"/>
      <c r="L925" s="485"/>
      <c r="M925" s="485"/>
      <c r="N925" s="485"/>
      <c r="O925" s="485"/>
      <c r="P925" s="485"/>
      <c r="Q925" s="485"/>
    </row>
    <row r="926" spans="1:17" x14ac:dyDescent="0.15">
      <c r="A926" s="485"/>
      <c r="B926" s="485"/>
      <c r="C926" s="485"/>
      <c r="D926" s="485"/>
      <c r="E926" s="485"/>
      <c r="F926" s="485"/>
      <c r="G926" s="485"/>
      <c r="H926" s="485"/>
      <c r="I926" s="485"/>
      <c r="J926" s="485"/>
      <c r="K926" s="485"/>
      <c r="L926" s="485"/>
      <c r="M926" s="485"/>
      <c r="N926" s="485"/>
      <c r="O926" s="485"/>
      <c r="P926" s="485"/>
      <c r="Q926" s="485"/>
    </row>
    <row r="927" spans="1:17" x14ac:dyDescent="0.15">
      <c r="A927" s="485"/>
      <c r="B927" s="485"/>
      <c r="C927" s="485"/>
      <c r="D927" s="485"/>
      <c r="E927" s="485"/>
      <c r="F927" s="485"/>
      <c r="G927" s="485"/>
      <c r="H927" s="485"/>
      <c r="I927" s="485"/>
      <c r="J927" s="485"/>
      <c r="K927" s="485"/>
      <c r="L927" s="485"/>
      <c r="M927" s="485"/>
      <c r="N927" s="485"/>
      <c r="O927" s="485"/>
      <c r="P927" s="485"/>
      <c r="Q927" s="485"/>
    </row>
    <row r="928" spans="1:17" x14ac:dyDescent="0.15">
      <c r="A928" s="485"/>
      <c r="B928" s="485"/>
      <c r="C928" s="485"/>
      <c r="D928" s="485"/>
      <c r="E928" s="485"/>
      <c r="F928" s="485"/>
      <c r="G928" s="485"/>
      <c r="H928" s="485"/>
      <c r="I928" s="485"/>
      <c r="J928" s="485"/>
      <c r="K928" s="485"/>
      <c r="L928" s="485"/>
      <c r="M928" s="485"/>
      <c r="N928" s="485"/>
      <c r="O928" s="485"/>
      <c r="P928" s="485"/>
      <c r="Q928" s="485"/>
    </row>
    <row r="929" spans="1:17" x14ac:dyDescent="0.15">
      <c r="A929" s="485"/>
      <c r="B929" s="485"/>
      <c r="C929" s="485"/>
      <c r="D929" s="485"/>
      <c r="E929" s="485"/>
      <c r="F929" s="485"/>
      <c r="G929" s="485"/>
      <c r="H929" s="485"/>
      <c r="I929" s="485"/>
      <c r="J929" s="485"/>
      <c r="K929" s="485"/>
      <c r="L929" s="485"/>
      <c r="M929" s="485"/>
      <c r="N929" s="485"/>
      <c r="O929" s="485"/>
      <c r="P929" s="485"/>
      <c r="Q929" s="485"/>
    </row>
    <row r="930" spans="1:17" x14ac:dyDescent="0.15">
      <c r="A930" s="485"/>
      <c r="B930" s="485"/>
      <c r="C930" s="485"/>
      <c r="D930" s="485"/>
      <c r="E930" s="485"/>
      <c r="F930" s="485"/>
      <c r="G930" s="485"/>
      <c r="H930" s="485"/>
      <c r="I930" s="485"/>
      <c r="J930" s="485"/>
      <c r="K930" s="485"/>
      <c r="L930" s="485"/>
      <c r="M930" s="485"/>
      <c r="N930" s="485"/>
      <c r="O930" s="485"/>
      <c r="P930" s="485"/>
      <c r="Q930" s="485"/>
    </row>
    <row r="931" spans="1:17" x14ac:dyDescent="0.15">
      <c r="A931" s="485"/>
      <c r="B931" s="485"/>
      <c r="C931" s="485"/>
      <c r="D931" s="485"/>
      <c r="E931" s="485"/>
      <c r="F931" s="485"/>
      <c r="G931" s="485"/>
      <c r="H931" s="485"/>
      <c r="I931" s="485"/>
      <c r="J931" s="485"/>
      <c r="K931" s="485"/>
      <c r="L931" s="485"/>
      <c r="M931" s="485"/>
      <c r="N931" s="485"/>
      <c r="O931" s="485"/>
      <c r="P931" s="485"/>
      <c r="Q931" s="485"/>
    </row>
    <row r="932" spans="1:17" x14ac:dyDescent="0.15">
      <c r="A932" s="485"/>
      <c r="B932" s="485"/>
      <c r="C932" s="485"/>
      <c r="D932" s="485"/>
      <c r="E932" s="485"/>
      <c r="F932" s="485"/>
      <c r="G932" s="485"/>
      <c r="H932" s="485"/>
      <c r="I932" s="485"/>
      <c r="J932" s="485"/>
      <c r="K932" s="485"/>
      <c r="L932" s="485"/>
      <c r="M932" s="485"/>
      <c r="N932" s="485"/>
      <c r="O932" s="485"/>
      <c r="P932" s="485"/>
      <c r="Q932" s="485"/>
    </row>
    <row r="933" spans="1:17" x14ac:dyDescent="0.15">
      <c r="A933" s="485"/>
      <c r="B933" s="485"/>
      <c r="C933" s="485"/>
      <c r="D933" s="485"/>
      <c r="E933" s="485"/>
      <c r="F933" s="485"/>
      <c r="G933" s="485"/>
      <c r="H933" s="485"/>
      <c r="I933" s="485"/>
      <c r="J933" s="485"/>
      <c r="K933" s="485"/>
      <c r="L933" s="485"/>
      <c r="M933" s="485"/>
      <c r="N933" s="485"/>
      <c r="O933" s="485"/>
      <c r="P933" s="485"/>
      <c r="Q933" s="485"/>
    </row>
    <row r="934" spans="1:17" x14ac:dyDescent="0.15">
      <c r="A934" s="485"/>
      <c r="B934" s="485"/>
      <c r="C934" s="485"/>
      <c r="D934" s="485"/>
      <c r="E934" s="485"/>
      <c r="F934" s="485"/>
      <c r="G934" s="485"/>
      <c r="H934" s="485"/>
      <c r="I934" s="485"/>
      <c r="J934" s="485"/>
      <c r="K934" s="485"/>
      <c r="L934" s="485"/>
      <c r="M934" s="485"/>
      <c r="N934" s="485"/>
      <c r="O934" s="485"/>
      <c r="P934" s="485"/>
      <c r="Q934" s="485"/>
    </row>
    <row r="935" spans="1:17" x14ac:dyDescent="0.15">
      <c r="A935" s="485"/>
      <c r="B935" s="485"/>
      <c r="C935" s="485"/>
      <c r="D935" s="485"/>
      <c r="E935" s="485"/>
      <c r="F935" s="485"/>
      <c r="G935" s="485"/>
      <c r="H935" s="485"/>
      <c r="I935" s="485"/>
      <c r="J935" s="485"/>
      <c r="K935" s="485"/>
      <c r="L935" s="485"/>
      <c r="M935" s="485"/>
      <c r="N935" s="485"/>
      <c r="O935" s="485"/>
      <c r="P935" s="485"/>
      <c r="Q935" s="485"/>
    </row>
    <row r="936" spans="1:17" x14ac:dyDescent="0.15">
      <c r="A936" s="485"/>
      <c r="B936" s="485"/>
      <c r="C936" s="485"/>
      <c r="D936" s="485"/>
      <c r="E936" s="485"/>
      <c r="F936" s="485"/>
      <c r="G936" s="485"/>
      <c r="H936" s="485"/>
      <c r="I936" s="485"/>
      <c r="J936" s="485"/>
      <c r="K936" s="485"/>
      <c r="L936" s="485"/>
      <c r="M936" s="485"/>
      <c r="N936" s="485"/>
      <c r="O936" s="485"/>
      <c r="P936" s="485"/>
      <c r="Q936" s="485"/>
    </row>
    <row r="937" spans="1:17" x14ac:dyDescent="0.15">
      <c r="A937" s="485"/>
      <c r="B937" s="485"/>
      <c r="C937" s="485"/>
      <c r="D937" s="485"/>
      <c r="E937" s="485"/>
      <c r="F937" s="485"/>
      <c r="G937" s="485"/>
      <c r="H937" s="485"/>
      <c r="I937" s="485"/>
      <c r="J937" s="485"/>
      <c r="K937" s="485"/>
      <c r="L937" s="485"/>
      <c r="M937" s="485"/>
      <c r="N937" s="485"/>
      <c r="O937" s="485"/>
      <c r="P937" s="485"/>
      <c r="Q937" s="485"/>
    </row>
    <row r="938" spans="1:17" x14ac:dyDescent="0.15">
      <c r="A938" s="485"/>
      <c r="B938" s="485"/>
      <c r="C938" s="485"/>
      <c r="D938" s="485"/>
      <c r="E938" s="485"/>
      <c r="F938" s="485"/>
      <c r="G938" s="485"/>
      <c r="H938" s="485"/>
      <c r="I938" s="485"/>
      <c r="J938" s="485"/>
      <c r="K938" s="485"/>
      <c r="L938" s="485"/>
      <c r="M938" s="485"/>
      <c r="N938" s="485"/>
      <c r="O938" s="485"/>
      <c r="P938" s="485"/>
      <c r="Q938" s="485"/>
    </row>
    <row r="939" spans="1:17" x14ac:dyDescent="0.15">
      <c r="A939" s="485"/>
      <c r="B939" s="485"/>
      <c r="C939" s="485"/>
      <c r="D939" s="485"/>
      <c r="E939" s="485"/>
      <c r="F939" s="485"/>
      <c r="G939" s="485"/>
      <c r="H939" s="485"/>
      <c r="I939" s="485"/>
      <c r="J939" s="485"/>
      <c r="K939" s="485"/>
      <c r="L939" s="485"/>
      <c r="M939" s="485"/>
      <c r="N939" s="485"/>
      <c r="O939" s="485"/>
      <c r="P939" s="485"/>
      <c r="Q939" s="485"/>
    </row>
    <row r="940" spans="1:17" x14ac:dyDescent="0.15">
      <c r="A940" s="485"/>
      <c r="B940" s="485"/>
      <c r="C940" s="485"/>
      <c r="D940" s="485"/>
      <c r="E940" s="485"/>
      <c r="F940" s="485"/>
      <c r="G940" s="485"/>
      <c r="H940" s="485"/>
      <c r="I940" s="485"/>
      <c r="J940" s="485"/>
      <c r="K940" s="485"/>
      <c r="L940" s="485"/>
      <c r="M940" s="485"/>
      <c r="N940" s="485"/>
      <c r="O940" s="485"/>
      <c r="P940" s="485"/>
      <c r="Q940" s="485"/>
    </row>
    <row r="941" spans="1:17" x14ac:dyDescent="0.15">
      <c r="A941" s="485"/>
      <c r="B941" s="485"/>
      <c r="C941" s="485"/>
      <c r="D941" s="485"/>
      <c r="E941" s="485"/>
      <c r="F941" s="485"/>
      <c r="G941" s="485"/>
      <c r="H941" s="485"/>
      <c r="I941" s="485"/>
      <c r="J941" s="485"/>
      <c r="K941" s="485"/>
      <c r="L941" s="485"/>
      <c r="M941" s="485"/>
      <c r="N941" s="485"/>
      <c r="O941" s="485"/>
      <c r="P941" s="485"/>
      <c r="Q941" s="485"/>
    </row>
    <row r="942" spans="1:17" x14ac:dyDescent="0.15">
      <c r="A942" s="485"/>
      <c r="B942" s="485"/>
      <c r="C942" s="485"/>
      <c r="D942" s="485"/>
      <c r="E942" s="485"/>
      <c r="F942" s="485"/>
      <c r="G942" s="485"/>
      <c r="H942" s="485"/>
      <c r="I942" s="485"/>
      <c r="J942" s="485"/>
      <c r="K942" s="485"/>
      <c r="L942" s="485"/>
      <c r="M942" s="485"/>
      <c r="N942" s="485"/>
      <c r="O942" s="485"/>
      <c r="P942" s="485"/>
      <c r="Q942" s="485"/>
    </row>
    <row r="943" spans="1:17" x14ac:dyDescent="0.15">
      <c r="A943" s="485"/>
      <c r="B943" s="485"/>
      <c r="C943" s="485"/>
      <c r="D943" s="485"/>
      <c r="E943" s="485"/>
      <c r="F943" s="485"/>
      <c r="G943" s="485"/>
      <c r="H943" s="485"/>
      <c r="I943" s="485"/>
      <c r="J943" s="485"/>
      <c r="K943" s="485"/>
      <c r="L943" s="485"/>
      <c r="M943" s="485"/>
      <c r="N943" s="485"/>
      <c r="O943" s="485"/>
      <c r="P943" s="485"/>
      <c r="Q943" s="485"/>
    </row>
    <row r="944" spans="1:17" x14ac:dyDescent="0.15">
      <c r="A944" s="485"/>
      <c r="B944" s="485"/>
      <c r="C944" s="485"/>
      <c r="D944" s="485"/>
      <c r="E944" s="485"/>
      <c r="F944" s="485"/>
      <c r="G944" s="485"/>
      <c r="H944" s="485"/>
      <c r="I944" s="485"/>
      <c r="J944" s="485"/>
      <c r="K944" s="485"/>
      <c r="L944" s="485"/>
      <c r="M944" s="485"/>
      <c r="N944" s="485"/>
      <c r="O944" s="485"/>
      <c r="P944" s="485"/>
      <c r="Q944" s="485"/>
    </row>
    <row r="945" spans="1:17" x14ac:dyDescent="0.15">
      <c r="A945" s="485"/>
      <c r="B945" s="485"/>
      <c r="C945" s="485"/>
      <c r="D945" s="485"/>
      <c r="E945" s="485"/>
      <c r="F945" s="485"/>
      <c r="G945" s="485"/>
      <c r="H945" s="485"/>
      <c r="I945" s="485"/>
      <c r="J945" s="485"/>
      <c r="K945" s="485"/>
      <c r="L945" s="485"/>
      <c r="M945" s="485"/>
      <c r="N945" s="485"/>
      <c r="O945" s="485"/>
      <c r="P945" s="485"/>
      <c r="Q945" s="485"/>
    </row>
    <row r="946" spans="1:17" x14ac:dyDescent="0.15">
      <c r="A946" s="485"/>
      <c r="B946" s="485"/>
      <c r="C946" s="485"/>
      <c r="D946" s="485"/>
      <c r="E946" s="485"/>
      <c r="F946" s="485"/>
      <c r="G946" s="485"/>
      <c r="H946" s="485"/>
      <c r="I946" s="485"/>
      <c r="J946" s="485"/>
      <c r="K946" s="485"/>
      <c r="L946" s="485"/>
      <c r="M946" s="485"/>
      <c r="N946" s="485"/>
      <c r="O946" s="485"/>
      <c r="P946" s="485"/>
      <c r="Q946" s="485"/>
    </row>
    <row r="947" spans="1:17" x14ac:dyDescent="0.15">
      <c r="A947" s="485"/>
      <c r="B947" s="485"/>
      <c r="C947" s="485"/>
      <c r="D947" s="485"/>
      <c r="E947" s="485"/>
      <c r="F947" s="485"/>
      <c r="G947" s="485"/>
      <c r="H947" s="485"/>
      <c r="I947" s="485"/>
      <c r="J947" s="485"/>
      <c r="K947" s="485"/>
      <c r="L947" s="485"/>
      <c r="M947" s="485"/>
      <c r="N947" s="485"/>
      <c r="O947" s="485"/>
      <c r="P947" s="485"/>
      <c r="Q947" s="485"/>
    </row>
    <row r="948" spans="1:17" x14ac:dyDescent="0.15">
      <c r="A948" s="485"/>
      <c r="B948" s="485"/>
      <c r="C948" s="485"/>
      <c r="D948" s="485"/>
      <c r="E948" s="485"/>
      <c r="F948" s="485"/>
      <c r="G948" s="485"/>
      <c r="H948" s="485"/>
      <c r="I948" s="485"/>
      <c r="J948" s="485"/>
      <c r="K948" s="485"/>
      <c r="L948" s="485"/>
      <c r="M948" s="485"/>
      <c r="N948" s="485"/>
      <c r="O948" s="485"/>
      <c r="P948" s="485"/>
      <c r="Q948" s="485"/>
    </row>
    <row r="949" spans="1:17" x14ac:dyDescent="0.15">
      <c r="A949" s="485"/>
      <c r="B949" s="485"/>
      <c r="C949" s="485"/>
      <c r="D949" s="485"/>
      <c r="E949" s="485"/>
      <c r="F949" s="485"/>
      <c r="G949" s="485"/>
      <c r="H949" s="485"/>
      <c r="I949" s="485"/>
      <c r="J949" s="485"/>
      <c r="K949" s="485"/>
      <c r="L949" s="485"/>
      <c r="M949" s="485"/>
      <c r="N949" s="485"/>
      <c r="O949" s="485"/>
      <c r="P949" s="485"/>
      <c r="Q949" s="485"/>
    </row>
    <row r="950" spans="1:17" x14ac:dyDescent="0.15">
      <c r="A950" s="485"/>
      <c r="B950" s="485"/>
      <c r="C950" s="485"/>
      <c r="D950" s="485"/>
      <c r="E950" s="485"/>
      <c r="F950" s="485"/>
      <c r="G950" s="485"/>
      <c r="H950" s="485"/>
      <c r="I950" s="485"/>
      <c r="J950" s="485"/>
      <c r="K950" s="485"/>
      <c r="L950" s="485"/>
      <c r="M950" s="485"/>
      <c r="N950" s="485"/>
      <c r="O950" s="485"/>
      <c r="P950" s="485"/>
      <c r="Q950" s="485"/>
    </row>
    <row r="951" spans="1:17" x14ac:dyDescent="0.15">
      <c r="A951" s="485"/>
      <c r="B951" s="485"/>
      <c r="C951" s="485"/>
      <c r="D951" s="485"/>
      <c r="E951" s="485"/>
      <c r="F951" s="485"/>
      <c r="G951" s="485"/>
      <c r="H951" s="485"/>
      <c r="I951" s="485"/>
      <c r="J951" s="485"/>
      <c r="K951" s="485"/>
      <c r="L951" s="485"/>
      <c r="M951" s="485"/>
      <c r="N951" s="485"/>
      <c r="O951" s="485"/>
      <c r="P951" s="485"/>
      <c r="Q951" s="485"/>
    </row>
    <row r="952" spans="1:17" x14ac:dyDescent="0.15">
      <c r="A952" s="485"/>
      <c r="B952" s="485"/>
      <c r="C952" s="485"/>
      <c r="D952" s="485"/>
      <c r="E952" s="485"/>
      <c r="F952" s="485"/>
      <c r="G952" s="485"/>
      <c r="H952" s="485"/>
      <c r="I952" s="485"/>
      <c r="J952" s="485"/>
      <c r="K952" s="485"/>
      <c r="L952" s="485"/>
      <c r="M952" s="485"/>
      <c r="N952" s="485"/>
      <c r="O952" s="485"/>
      <c r="P952" s="485"/>
      <c r="Q952" s="485"/>
    </row>
    <row r="953" spans="1:17" x14ac:dyDescent="0.15">
      <c r="A953" s="485"/>
      <c r="B953" s="485"/>
      <c r="C953" s="485"/>
      <c r="D953" s="485"/>
      <c r="E953" s="485"/>
      <c r="F953" s="485"/>
      <c r="G953" s="485"/>
      <c r="H953" s="485"/>
      <c r="I953" s="485"/>
      <c r="J953" s="485"/>
      <c r="K953" s="485"/>
      <c r="L953" s="485"/>
      <c r="M953" s="485"/>
      <c r="N953" s="485"/>
      <c r="O953" s="485"/>
      <c r="P953" s="485"/>
      <c r="Q953" s="485"/>
    </row>
    <row r="954" spans="1:17" x14ac:dyDescent="0.15">
      <c r="A954" s="485"/>
      <c r="B954" s="485"/>
      <c r="C954" s="485"/>
      <c r="D954" s="485"/>
      <c r="E954" s="485"/>
      <c r="F954" s="485"/>
      <c r="G954" s="485"/>
      <c r="H954" s="485"/>
      <c r="I954" s="485"/>
      <c r="J954" s="485"/>
      <c r="K954" s="485"/>
      <c r="L954" s="485"/>
      <c r="M954" s="485"/>
      <c r="N954" s="485"/>
      <c r="O954" s="485"/>
      <c r="P954" s="485"/>
      <c r="Q954" s="485"/>
    </row>
    <row r="955" spans="1:17" x14ac:dyDescent="0.15">
      <c r="A955" s="485"/>
      <c r="B955" s="485"/>
      <c r="C955" s="485"/>
      <c r="D955" s="485"/>
      <c r="E955" s="485"/>
      <c r="F955" s="485"/>
      <c r="G955" s="485"/>
      <c r="H955" s="485"/>
      <c r="I955" s="485"/>
      <c r="J955" s="485"/>
      <c r="K955" s="485"/>
      <c r="L955" s="485"/>
      <c r="M955" s="485"/>
      <c r="N955" s="485"/>
      <c r="O955" s="485"/>
      <c r="P955" s="485"/>
      <c r="Q955" s="485"/>
    </row>
    <row r="956" spans="1:17" x14ac:dyDescent="0.15">
      <c r="A956" s="485"/>
      <c r="B956" s="485"/>
      <c r="C956" s="485"/>
      <c r="D956" s="485"/>
      <c r="E956" s="485"/>
      <c r="F956" s="485"/>
      <c r="G956" s="485"/>
      <c r="H956" s="485"/>
      <c r="I956" s="485"/>
      <c r="J956" s="485"/>
      <c r="K956" s="485"/>
      <c r="L956" s="485"/>
      <c r="M956" s="485"/>
      <c r="N956" s="485"/>
      <c r="O956" s="485"/>
      <c r="P956" s="485"/>
      <c r="Q956" s="485"/>
    </row>
    <row r="957" spans="1:17" x14ac:dyDescent="0.15">
      <c r="A957" s="485"/>
      <c r="B957" s="485"/>
      <c r="C957" s="485"/>
      <c r="D957" s="485"/>
      <c r="E957" s="485"/>
      <c r="F957" s="485"/>
      <c r="G957" s="485"/>
      <c r="H957" s="485"/>
      <c r="I957" s="485"/>
      <c r="J957" s="485"/>
      <c r="K957" s="485"/>
      <c r="L957" s="485"/>
      <c r="M957" s="485"/>
      <c r="N957" s="485"/>
      <c r="O957" s="485"/>
      <c r="P957" s="485"/>
      <c r="Q957" s="485"/>
    </row>
    <row r="958" spans="1:17" x14ac:dyDescent="0.15">
      <c r="A958" s="485"/>
      <c r="B958" s="485"/>
      <c r="C958" s="485"/>
      <c r="D958" s="485"/>
      <c r="E958" s="485"/>
      <c r="F958" s="485"/>
      <c r="G958" s="485"/>
      <c r="H958" s="485"/>
      <c r="I958" s="485"/>
      <c r="J958" s="485"/>
      <c r="K958" s="485"/>
      <c r="L958" s="485"/>
      <c r="M958" s="485"/>
      <c r="N958" s="485"/>
      <c r="O958" s="485"/>
      <c r="P958" s="485"/>
      <c r="Q958" s="485"/>
    </row>
    <row r="959" spans="1:17" x14ac:dyDescent="0.15">
      <c r="A959" s="485"/>
      <c r="B959" s="485"/>
      <c r="C959" s="485"/>
      <c r="D959" s="485"/>
      <c r="E959" s="485"/>
      <c r="F959" s="485"/>
      <c r="G959" s="485"/>
      <c r="H959" s="485"/>
      <c r="I959" s="485"/>
      <c r="J959" s="485"/>
      <c r="K959" s="485"/>
      <c r="L959" s="485"/>
      <c r="M959" s="485"/>
      <c r="N959" s="485"/>
      <c r="O959" s="485"/>
      <c r="P959" s="485"/>
      <c r="Q959" s="485"/>
    </row>
    <row r="960" spans="1:17" x14ac:dyDescent="0.15">
      <c r="A960" s="485"/>
      <c r="B960" s="485"/>
      <c r="C960" s="485"/>
      <c r="D960" s="485"/>
      <c r="E960" s="485"/>
      <c r="F960" s="485"/>
      <c r="G960" s="485"/>
      <c r="H960" s="485"/>
      <c r="I960" s="485"/>
      <c r="J960" s="485"/>
      <c r="K960" s="485"/>
      <c r="L960" s="485"/>
      <c r="M960" s="485"/>
      <c r="N960" s="485"/>
      <c r="O960" s="485"/>
      <c r="P960" s="485"/>
      <c r="Q960" s="485"/>
    </row>
    <row r="961" spans="1:17" x14ac:dyDescent="0.15">
      <c r="A961" s="485"/>
      <c r="B961" s="485"/>
      <c r="C961" s="485"/>
      <c r="D961" s="485"/>
      <c r="E961" s="485"/>
      <c r="F961" s="485"/>
      <c r="G961" s="485"/>
      <c r="H961" s="485"/>
      <c r="I961" s="485"/>
      <c r="J961" s="485"/>
      <c r="K961" s="485"/>
      <c r="L961" s="485"/>
      <c r="M961" s="485"/>
      <c r="N961" s="485"/>
      <c r="O961" s="485"/>
      <c r="P961" s="485"/>
      <c r="Q961" s="485"/>
    </row>
    <row r="962" spans="1:17" x14ac:dyDescent="0.15">
      <c r="A962" s="485"/>
      <c r="B962" s="485"/>
      <c r="C962" s="485"/>
      <c r="D962" s="485"/>
      <c r="E962" s="485"/>
      <c r="F962" s="485"/>
      <c r="G962" s="485"/>
      <c r="H962" s="485"/>
      <c r="I962" s="485"/>
      <c r="J962" s="485"/>
      <c r="K962" s="485"/>
      <c r="L962" s="485"/>
      <c r="M962" s="485"/>
      <c r="N962" s="485"/>
      <c r="O962" s="485"/>
      <c r="P962" s="485"/>
      <c r="Q962" s="485"/>
    </row>
    <row r="963" spans="1:17" x14ac:dyDescent="0.15">
      <c r="A963" s="485"/>
      <c r="B963" s="485"/>
      <c r="C963" s="485"/>
      <c r="D963" s="485"/>
      <c r="E963" s="485"/>
      <c r="F963" s="485"/>
      <c r="G963" s="485"/>
      <c r="H963" s="485"/>
      <c r="I963" s="485"/>
      <c r="J963" s="485"/>
      <c r="K963" s="485"/>
      <c r="L963" s="485"/>
      <c r="M963" s="485"/>
      <c r="N963" s="485"/>
      <c r="O963" s="485"/>
      <c r="P963" s="485"/>
      <c r="Q963" s="485"/>
    </row>
    <row r="964" spans="1:17" x14ac:dyDescent="0.15">
      <c r="A964" s="485"/>
      <c r="B964" s="485"/>
      <c r="C964" s="485"/>
      <c r="D964" s="485"/>
      <c r="E964" s="485"/>
      <c r="F964" s="485"/>
      <c r="G964" s="485"/>
      <c r="H964" s="485"/>
      <c r="I964" s="485"/>
      <c r="J964" s="485"/>
      <c r="K964" s="485"/>
      <c r="L964" s="485"/>
      <c r="M964" s="485"/>
      <c r="N964" s="485"/>
      <c r="O964" s="485"/>
      <c r="P964" s="485"/>
      <c r="Q964" s="485"/>
    </row>
    <row r="965" spans="1:17" x14ac:dyDescent="0.15">
      <c r="A965" s="485"/>
      <c r="B965" s="485"/>
      <c r="C965" s="485"/>
      <c r="D965" s="485"/>
      <c r="E965" s="485"/>
      <c r="F965" s="485"/>
      <c r="G965" s="485"/>
      <c r="H965" s="485"/>
      <c r="I965" s="485"/>
      <c r="J965" s="485"/>
      <c r="K965" s="485"/>
      <c r="L965" s="485"/>
      <c r="M965" s="485"/>
      <c r="N965" s="485"/>
      <c r="O965" s="485"/>
      <c r="P965" s="485"/>
      <c r="Q965" s="485"/>
    </row>
    <row r="966" spans="1:17" x14ac:dyDescent="0.15">
      <c r="A966" s="485"/>
      <c r="B966" s="485"/>
      <c r="C966" s="485"/>
      <c r="D966" s="485"/>
      <c r="E966" s="485"/>
      <c r="F966" s="485"/>
      <c r="G966" s="485"/>
      <c r="H966" s="485"/>
      <c r="I966" s="485"/>
      <c r="J966" s="485"/>
      <c r="K966" s="485"/>
      <c r="L966" s="485"/>
      <c r="M966" s="485"/>
      <c r="N966" s="485"/>
      <c r="O966" s="485"/>
      <c r="P966" s="485"/>
      <c r="Q966" s="485"/>
    </row>
    <row r="967" spans="1:17" x14ac:dyDescent="0.15">
      <c r="A967" s="485"/>
      <c r="B967" s="485"/>
      <c r="C967" s="485"/>
      <c r="D967" s="485"/>
      <c r="E967" s="485"/>
      <c r="F967" s="485"/>
      <c r="G967" s="485"/>
      <c r="H967" s="485"/>
      <c r="I967" s="485"/>
      <c r="J967" s="485"/>
      <c r="K967" s="485"/>
      <c r="L967" s="485"/>
      <c r="M967" s="485"/>
      <c r="N967" s="485"/>
      <c r="O967" s="485"/>
      <c r="P967" s="485"/>
      <c r="Q967" s="485"/>
    </row>
    <row r="968" spans="1:17" x14ac:dyDescent="0.15">
      <c r="A968" s="485"/>
      <c r="B968" s="485"/>
      <c r="C968" s="485"/>
      <c r="D968" s="485"/>
      <c r="E968" s="485"/>
      <c r="F968" s="485"/>
      <c r="G968" s="485"/>
      <c r="H968" s="485"/>
      <c r="I968" s="485"/>
      <c r="J968" s="485"/>
      <c r="K968" s="485"/>
      <c r="L968" s="485"/>
      <c r="M968" s="485"/>
      <c r="N968" s="485"/>
      <c r="O968" s="485"/>
      <c r="P968" s="485"/>
      <c r="Q968" s="485"/>
    </row>
    <row r="969" spans="1:17" x14ac:dyDescent="0.15">
      <c r="A969" s="485"/>
      <c r="B969" s="485"/>
      <c r="C969" s="485"/>
      <c r="D969" s="485"/>
      <c r="E969" s="485"/>
      <c r="F969" s="485"/>
      <c r="G969" s="485"/>
      <c r="H969" s="485"/>
      <c r="I969" s="485"/>
      <c r="J969" s="485"/>
      <c r="K969" s="485"/>
      <c r="L969" s="485"/>
      <c r="M969" s="485"/>
      <c r="N969" s="485"/>
      <c r="O969" s="485"/>
      <c r="P969" s="485"/>
      <c r="Q969" s="485"/>
    </row>
    <row r="970" spans="1:17" x14ac:dyDescent="0.15">
      <c r="A970" s="485"/>
      <c r="B970" s="485"/>
      <c r="C970" s="485"/>
      <c r="D970" s="485"/>
      <c r="E970" s="485"/>
      <c r="F970" s="485"/>
      <c r="G970" s="485"/>
      <c r="H970" s="485"/>
      <c r="I970" s="485"/>
      <c r="J970" s="485"/>
      <c r="K970" s="485"/>
      <c r="L970" s="485"/>
      <c r="M970" s="485"/>
      <c r="N970" s="485"/>
      <c r="O970" s="485"/>
      <c r="P970" s="485"/>
      <c r="Q970" s="485"/>
    </row>
    <row r="971" spans="1:17" x14ac:dyDescent="0.15">
      <c r="A971" s="485"/>
      <c r="B971" s="485"/>
      <c r="C971" s="485"/>
      <c r="D971" s="485"/>
      <c r="E971" s="485"/>
      <c r="F971" s="485"/>
      <c r="G971" s="485"/>
      <c r="H971" s="485"/>
      <c r="I971" s="485"/>
      <c r="J971" s="485"/>
      <c r="K971" s="485"/>
      <c r="L971" s="485"/>
      <c r="M971" s="485"/>
      <c r="N971" s="485"/>
      <c r="O971" s="485"/>
      <c r="P971" s="485"/>
      <c r="Q971" s="485"/>
    </row>
    <row r="972" spans="1:17" x14ac:dyDescent="0.15">
      <c r="A972" s="485"/>
      <c r="B972" s="485"/>
      <c r="C972" s="485"/>
      <c r="D972" s="485"/>
      <c r="E972" s="485"/>
      <c r="F972" s="485"/>
      <c r="G972" s="485"/>
      <c r="H972" s="485"/>
      <c r="I972" s="485"/>
      <c r="J972" s="485"/>
      <c r="K972" s="485"/>
      <c r="L972" s="485"/>
      <c r="M972" s="485"/>
      <c r="N972" s="485"/>
      <c r="O972" s="485"/>
      <c r="P972" s="485"/>
      <c r="Q972" s="485"/>
    </row>
    <row r="973" spans="1:17" x14ac:dyDescent="0.15">
      <c r="A973" s="485"/>
      <c r="B973" s="485"/>
      <c r="C973" s="485"/>
      <c r="D973" s="485"/>
      <c r="E973" s="485"/>
      <c r="F973" s="485"/>
      <c r="G973" s="485"/>
      <c r="H973" s="485"/>
      <c r="I973" s="485"/>
      <c r="J973" s="485"/>
      <c r="K973" s="485"/>
      <c r="L973" s="485"/>
      <c r="M973" s="485"/>
      <c r="N973" s="485"/>
      <c r="O973" s="485"/>
      <c r="P973" s="485"/>
      <c r="Q973" s="485"/>
    </row>
    <row r="974" spans="1:17" x14ac:dyDescent="0.15">
      <c r="A974" s="485"/>
      <c r="B974" s="485"/>
      <c r="C974" s="485"/>
      <c r="D974" s="485"/>
      <c r="E974" s="485"/>
      <c r="F974" s="485"/>
      <c r="G974" s="485"/>
      <c r="H974" s="485"/>
      <c r="I974" s="485"/>
      <c r="J974" s="485"/>
      <c r="K974" s="485"/>
      <c r="L974" s="485"/>
      <c r="M974" s="485"/>
      <c r="N974" s="485"/>
      <c r="O974" s="485"/>
      <c r="P974" s="485"/>
      <c r="Q974" s="485"/>
    </row>
    <row r="975" spans="1:17" x14ac:dyDescent="0.15">
      <c r="A975" s="485"/>
      <c r="B975" s="485"/>
      <c r="C975" s="485"/>
      <c r="D975" s="485"/>
      <c r="E975" s="485"/>
      <c r="F975" s="485"/>
      <c r="G975" s="485"/>
      <c r="H975" s="485"/>
      <c r="I975" s="485"/>
      <c r="J975" s="485"/>
      <c r="K975" s="485"/>
      <c r="L975" s="485"/>
      <c r="M975" s="485"/>
      <c r="N975" s="485"/>
      <c r="O975" s="485"/>
      <c r="P975" s="485"/>
      <c r="Q975" s="485"/>
    </row>
    <row r="976" spans="1:17" x14ac:dyDescent="0.15">
      <c r="A976" s="485"/>
      <c r="B976" s="485"/>
      <c r="C976" s="485"/>
      <c r="D976" s="485"/>
      <c r="E976" s="485"/>
      <c r="F976" s="485"/>
      <c r="G976" s="485"/>
      <c r="H976" s="485"/>
      <c r="I976" s="485"/>
      <c r="J976" s="485"/>
      <c r="K976" s="485"/>
      <c r="L976" s="485"/>
      <c r="M976" s="485"/>
      <c r="N976" s="485"/>
      <c r="O976" s="485"/>
      <c r="P976" s="485"/>
      <c r="Q976" s="485"/>
    </row>
    <row r="977" spans="1:17" x14ac:dyDescent="0.15">
      <c r="A977" s="485"/>
      <c r="B977" s="485"/>
      <c r="C977" s="485"/>
      <c r="D977" s="485"/>
      <c r="E977" s="485"/>
      <c r="F977" s="485"/>
      <c r="G977" s="485"/>
      <c r="H977" s="485"/>
      <c r="I977" s="485"/>
      <c r="J977" s="485"/>
      <c r="K977" s="485"/>
      <c r="L977" s="485"/>
      <c r="M977" s="485"/>
      <c r="N977" s="485"/>
      <c r="O977" s="485"/>
      <c r="P977" s="485"/>
      <c r="Q977" s="485"/>
    </row>
    <row r="978" spans="1:17" x14ac:dyDescent="0.15">
      <c r="A978" s="485"/>
      <c r="B978" s="485"/>
      <c r="C978" s="485"/>
      <c r="D978" s="485"/>
      <c r="E978" s="485"/>
      <c r="F978" s="485"/>
      <c r="G978" s="485"/>
      <c r="H978" s="485"/>
      <c r="I978" s="485"/>
      <c r="J978" s="485"/>
      <c r="K978" s="485"/>
      <c r="L978" s="485"/>
      <c r="M978" s="485"/>
      <c r="N978" s="485"/>
      <c r="O978" s="485"/>
      <c r="P978" s="485"/>
      <c r="Q978" s="485"/>
    </row>
    <row r="979" spans="1:17" x14ac:dyDescent="0.15">
      <c r="A979" s="485"/>
      <c r="B979" s="485"/>
      <c r="C979" s="485"/>
      <c r="D979" s="485"/>
      <c r="E979" s="485"/>
      <c r="F979" s="485"/>
      <c r="G979" s="485"/>
      <c r="H979" s="485"/>
      <c r="I979" s="485"/>
      <c r="J979" s="485"/>
      <c r="K979" s="485"/>
      <c r="L979" s="485"/>
      <c r="M979" s="485"/>
      <c r="N979" s="485"/>
      <c r="O979" s="485"/>
      <c r="P979" s="485"/>
      <c r="Q979" s="485"/>
    </row>
    <row r="980" spans="1:17" x14ac:dyDescent="0.15">
      <c r="A980" s="485"/>
      <c r="B980" s="485"/>
      <c r="C980" s="485"/>
      <c r="D980" s="485"/>
      <c r="E980" s="485"/>
      <c r="F980" s="485"/>
      <c r="G980" s="485"/>
      <c r="H980" s="485"/>
      <c r="I980" s="485"/>
      <c r="J980" s="485"/>
      <c r="K980" s="485"/>
      <c r="L980" s="485"/>
      <c r="M980" s="485"/>
      <c r="N980" s="485"/>
      <c r="O980" s="485"/>
      <c r="P980" s="485"/>
      <c r="Q980" s="485"/>
    </row>
    <row r="981" spans="1:17" x14ac:dyDescent="0.15">
      <c r="A981" s="485"/>
      <c r="B981" s="485"/>
      <c r="C981" s="485"/>
      <c r="D981" s="485"/>
      <c r="E981" s="485"/>
      <c r="F981" s="485"/>
      <c r="G981" s="485"/>
      <c r="H981" s="485"/>
      <c r="I981" s="485"/>
      <c r="J981" s="485"/>
      <c r="K981" s="485"/>
      <c r="L981" s="485"/>
      <c r="M981" s="485"/>
      <c r="N981" s="485"/>
      <c r="O981" s="485"/>
      <c r="P981" s="485"/>
      <c r="Q981" s="485"/>
    </row>
    <row r="982" spans="1:17" x14ac:dyDescent="0.15">
      <c r="A982" s="485"/>
      <c r="B982" s="485"/>
      <c r="C982" s="485"/>
      <c r="D982" s="485"/>
      <c r="E982" s="485"/>
      <c r="F982" s="485"/>
      <c r="G982" s="485"/>
      <c r="H982" s="485"/>
      <c r="I982" s="485"/>
      <c r="J982" s="485"/>
      <c r="K982" s="485"/>
      <c r="L982" s="485"/>
      <c r="M982" s="485"/>
      <c r="N982" s="485"/>
      <c r="O982" s="485"/>
      <c r="P982" s="485"/>
      <c r="Q982" s="485"/>
    </row>
    <row r="983" spans="1:17" x14ac:dyDescent="0.15">
      <c r="A983" s="485"/>
      <c r="B983" s="485"/>
      <c r="C983" s="485"/>
      <c r="D983" s="485"/>
      <c r="E983" s="485"/>
      <c r="F983" s="485"/>
      <c r="G983" s="485"/>
      <c r="H983" s="485"/>
      <c r="I983" s="485"/>
      <c r="J983" s="485"/>
      <c r="K983" s="485"/>
      <c r="L983" s="485"/>
      <c r="M983" s="485"/>
      <c r="N983" s="485"/>
      <c r="O983" s="485"/>
      <c r="P983" s="485"/>
      <c r="Q983" s="485"/>
    </row>
    <row r="984" spans="1:17" x14ac:dyDescent="0.15">
      <c r="A984" s="485"/>
      <c r="B984" s="485"/>
      <c r="C984" s="485"/>
      <c r="D984" s="485"/>
      <c r="E984" s="485"/>
      <c r="F984" s="485"/>
      <c r="G984" s="485"/>
      <c r="H984" s="485"/>
      <c r="I984" s="485"/>
      <c r="J984" s="485"/>
      <c r="K984" s="485"/>
      <c r="L984" s="485"/>
      <c r="M984" s="485"/>
      <c r="N984" s="485"/>
      <c r="O984" s="485"/>
      <c r="P984" s="485"/>
      <c r="Q984" s="485"/>
    </row>
    <row r="985" spans="1:17" x14ac:dyDescent="0.15">
      <c r="A985" s="485"/>
      <c r="B985" s="485"/>
      <c r="C985" s="485"/>
      <c r="D985" s="485"/>
      <c r="E985" s="485"/>
      <c r="F985" s="485"/>
      <c r="G985" s="485"/>
      <c r="H985" s="485"/>
      <c r="I985" s="485"/>
      <c r="J985" s="485"/>
      <c r="K985" s="485"/>
      <c r="L985" s="485"/>
      <c r="M985" s="485"/>
      <c r="N985" s="485"/>
      <c r="O985" s="485"/>
      <c r="P985" s="485"/>
      <c r="Q985" s="485"/>
    </row>
    <row r="986" spans="1:17" x14ac:dyDescent="0.15">
      <c r="A986" s="485"/>
      <c r="B986" s="485"/>
      <c r="C986" s="485"/>
      <c r="D986" s="485"/>
      <c r="E986" s="485"/>
      <c r="F986" s="485"/>
      <c r="G986" s="485"/>
      <c r="H986" s="485"/>
      <c r="I986" s="485"/>
      <c r="J986" s="485"/>
      <c r="K986" s="485"/>
      <c r="L986" s="485"/>
      <c r="M986" s="485"/>
      <c r="N986" s="485"/>
      <c r="O986" s="485"/>
      <c r="P986" s="485"/>
      <c r="Q986" s="485"/>
    </row>
    <row r="987" spans="1:17" x14ac:dyDescent="0.15">
      <c r="A987" s="485"/>
      <c r="B987" s="485"/>
      <c r="C987" s="485"/>
      <c r="D987" s="485"/>
      <c r="E987" s="485"/>
      <c r="F987" s="485"/>
      <c r="G987" s="485"/>
      <c r="H987" s="485"/>
      <c r="I987" s="485"/>
      <c r="J987" s="485"/>
      <c r="K987" s="485"/>
      <c r="L987" s="485"/>
      <c r="M987" s="485"/>
      <c r="N987" s="485"/>
      <c r="O987" s="485"/>
      <c r="P987" s="485"/>
      <c r="Q987" s="485"/>
    </row>
    <row r="988" spans="1:17" x14ac:dyDescent="0.15">
      <c r="A988" s="485"/>
      <c r="B988" s="485"/>
      <c r="C988" s="485"/>
      <c r="D988" s="485"/>
      <c r="E988" s="485"/>
      <c r="F988" s="485"/>
      <c r="G988" s="485"/>
      <c r="H988" s="485"/>
      <c r="I988" s="485"/>
      <c r="J988" s="485"/>
      <c r="K988" s="485"/>
      <c r="L988" s="485"/>
      <c r="M988" s="485"/>
      <c r="N988" s="485"/>
      <c r="O988" s="485"/>
      <c r="P988" s="485"/>
      <c r="Q988" s="485"/>
    </row>
    <row r="989" spans="1:17" x14ac:dyDescent="0.15">
      <c r="A989" s="485"/>
      <c r="B989" s="485"/>
      <c r="C989" s="485"/>
      <c r="D989" s="485"/>
      <c r="E989" s="485"/>
      <c r="F989" s="485"/>
      <c r="G989" s="485"/>
      <c r="H989" s="485"/>
      <c r="I989" s="485"/>
      <c r="J989" s="485"/>
      <c r="K989" s="485"/>
      <c r="L989" s="485"/>
      <c r="M989" s="485"/>
      <c r="N989" s="485"/>
      <c r="O989" s="485"/>
      <c r="P989" s="485"/>
      <c r="Q989" s="485"/>
    </row>
    <row r="990" spans="1:17" x14ac:dyDescent="0.15">
      <c r="A990" s="485"/>
      <c r="B990" s="485"/>
      <c r="C990" s="485"/>
      <c r="D990" s="485"/>
      <c r="E990" s="485"/>
      <c r="F990" s="485"/>
      <c r="G990" s="485"/>
      <c r="H990" s="485"/>
      <c r="I990" s="485"/>
      <c r="J990" s="485"/>
      <c r="K990" s="485"/>
      <c r="L990" s="485"/>
      <c r="M990" s="485"/>
      <c r="N990" s="485"/>
      <c r="O990" s="485"/>
      <c r="P990" s="485"/>
      <c r="Q990" s="485"/>
    </row>
    <row r="991" spans="1:17" x14ac:dyDescent="0.15">
      <c r="A991" s="485"/>
      <c r="B991" s="485"/>
      <c r="C991" s="485"/>
      <c r="D991" s="485"/>
      <c r="E991" s="485"/>
      <c r="F991" s="485"/>
      <c r="G991" s="485"/>
      <c r="H991" s="485"/>
      <c r="I991" s="485"/>
      <c r="J991" s="485"/>
      <c r="K991" s="485"/>
      <c r="L991" s="485"/>
      <c r="M991" s="485"/>
      <c r="N991" s="485"/>
      <c r="O991" s="485"/>
      <c r="P991" s="485"/>
      <c r="Q991" s="485"/>
    </row>
    <row r="992" spans="1:17" x14ac:dyDescent="0.15">
      <c r="A992" s="485"/>
      <c r="B992" s="485"/>
      <c r="C992" s="485"/>
      <c r="D992" s="485"/>
      <c r="E992" s="485"/>
      <c r="F992" s="485"/>
      <c r="G992" s="485"/>
      <c r="H992" s="485"/>
      <c r="I992" s="485"/>
      <c r="J992" s="485"/>
      <c r="K992" s="485"/>
      <c r="L992" s="485"/>
      <c r="M992" s="485"/>
      <c r="N992" s="485"/>
      <c r="O992" s="485"/>
      <c r="P992" s="485"/>
      <c r="Q992" s="485"/>
    </row>
    <row r="993" spans="1:17" x14ac:dyDescent="0.15">
      <c r="A993" s="485"/>
      <c r="B993" s="485"/>
      <c r="C993" s="485"/>
      <c r="D993" s="485"/>
      <c r="E993" s="485"/>
      <c r="F993" s="485"/>
      <c r="G993" s="485"/>
      <c r="H993" s="485"/>
      <c r="I993" s="485"/>
      <c r="J993" s="485"/>
      <c r="K993" s="485"/>
      <c r="L993" s="485"/>
      <c r="M993" s="485"/>
      <c r="N993" s="485"/>
      <c r="O993" s="485"/>
      <c r="P993" s="485"/>
      <c r="Q993" s="485"/>
    </row>
    <row r="994" spans="1:17" x14ac:dyDescent="0.15">
      <c r="A994" s="485"/>
      <c r="B994" s="485"/>
      <c r="C994" s="485"/>
      <c r="D994" s="485"/>
      <c r="E994" s="485"/>
      <c r="F994" s="485"/>
      <c r="G994" s="485"/>
      <c r="H994" s="485"/>
      <c r="I994" s="485"/>
      <c r="J994" s="485"/>
      <c r="K994" s="485"/>
      <c r="L994" s="485"/>
      <c r="M994" s="485"/>
      <c r="N994" s="485"/>
      <c r="O994" s="485"/>
      <c r="P994" s="485"/>
      <c r="Q994" s="485"/>
    </row>
    <row r="995" spans="1:17" x14ac:dyDescent="0.15">
      <c r="A995" s="485"/>
      <c r="B995" s="485"/>
      <c r="C995" s="485"/>
      <c r="D995" s="485"/>
      <c r="E995" s="485"/>
      <c r="F995" s="485"/>
      <c r="G995" s="485"/>
      <c r="H995" s="485"/>
      <c r="I995" s="485"/>
      <c r="J995" s="485"/>
      <c r="K995" s="485"/>
      <c r="L995" s="485"/>
      <c r="M995" s="485"/>
      <c r="N995" s="485"/>
      <c r="O995" s="485"/>
      <c r="P995" s="485"/>
      <c r="Q995" s="485"/>
    </row>
    <row r="996" spans="1:17" x14ac:dyDescent="0.15">
      <c r="A996" s="485"/>
      <c r="B996" s="485"/>
      <c r="C996" s="485"/>
      <c r="D996" s="485"/>
      <c r="E996" s="485"/>
      <c r="F996" s="485"/>
      <c r="G996" s="485"/>
      <c r="H996" s="485"/>
      <c r="I996" s="485"/>
      <c r="J996" s="485"/>
      <c r="K996" s="485"/>
      <c r="L996" s="485"/>
      <c r="M996" s="485"/>
      <c r="N996" s="485"/>
      <c r="O996" s="485"/>
      <c r="P996" s="485"/>
      <c r="Q996" s="485"/>
    </row>
    <row r="997" spans="1:17" x14ac:dyDescent="0.15">
      <c r="A997" s="485"/>
      <c r="B997" s="485"/>
      <c r="C997" s="485"/>
      <c r="D997" s="485"/>
      <c r="E997" s="485"/>
      <c r="F997" s="485"/>
      <c r="G997" s="485"/>
      <c r="H997" s="485"/>
      <c r="I997" s="485"/>
      <c r="J997" s="485"/>
      <c r="K997" s="485"/>
      <c r="L997" s="485"/>
      <c r="M997" s="485"/>
      <c r="N997" s="485"/>
      <c r="O997" s="485"/>
      <c r="P997" s="485"/>
      <c r="Q997" s="485"/>
    </row>
    <row r="998" spans="1:17" x14ac:dyDescent="0.15">
      <c r="A998" s="485"/>
      <c r="B998" s="485"/>
      <c r="C998" s="485"/>
      <c r="D998" s="485"/>
      <c r="E998" s="485"/>
      <c r="F998" s="485"/>
      <c r="G998" s="485"/>
      <c r="H998" s="485"/>
      <c r="I998" s="485"/>
      <c r="J998" s="485"/>
      <c r="K998" s="485"/>
      <c r="L998" s="485"/>
      <c r="M998" s="485"/>
      <c r="N998" s="485"/>
      <c r="O998" s="485"/>
      <c r="P998" s="485"/>
      <c r="Q998" s="485"/>
    </row>
    <row r="999" spans="1:17" x14ac:dyDescent="0.15">
      <c r="A999" s="485"/>
      <c r="B999" s="485"/>
      <c r="C999" s="485"/>
      <c r="D999" s="485"/>
      <c r="E999" s="485"/>
      <c r="F999" s="485"/>
      <c r="G999" s="485"/>
      <c r="H999" s="485"/>
      <c r="I999" s="485"/>
      <c r="J999" s="485"/>
      <c r="K999" s="485"/>
      <c r="L999" s="485"/>
      <c r="M999" s="485"/>
      <c r="N999" s="485"/>
      <c r="O999" s="485"/>
      <c r="P999" s="485"/>
      <c r="Q999" s="485"/>
    </row>
    <row r="1000" spans="1:17" x14ac:dyDescent="0.15">
      <c r="A1000" s="485"/>
      <c r="B1000" s="485"/>
      <c r="C1000" s="485"/>
      <c r="D1000" s="485"/>
      <c r="E1000" s="485"/>
      <c r="F1000" s="485"/>
      <c r="G1000" s="485"/>
      <c r="H1000" s="485"/>
      <c r="I1000" s="485"/>
      <c r="J1000" s="485"/>
      <c r="K1000" s="485"/>
      <c r="L1000" s="485"/>
      <c r="M1000" s="485"/>
      <c r="N1000" s="485"/>
      <c r="O1000" s="485"/>
      <c r="P1000" s="485"/>
      <c r="Q1000" s="485"/>
    </row>
    <row r="1001" spans="1:17" x14ac:dyDescent="0.15">
      <c r="A1001" s="485"/>
      <c r="B1001" s="485"/>
      <c r="C1001" s="485"/>
      <c r="D1001" s="485"/>
      <c r="E1001" s="485"/>
      <c r="F1001" s="485"/>
      <c r="G1001" s="485"/>
      <c r="H1001" s="485"/>
      <c r="I1001" s="485"/>
      <c r="J1001" s="485"/>
      <c r="K1001" s="485"/>
      <c r="L1001" s="485"/>
      <c r="M1001" s="485"/>
      <c r="N1001" s="485"/>
      <c r="O1001" s="485"/>
      <c r="P1001" s="485"/>
      <c r="Q1001" s="485"/>
    </row>
    <row r="1002" spans="1:17" x14ac:dyDescent="0.15">
      <c r="A1002" s="485"/>
      <c r="B1002" s="485"/>
      <c r="C1002" s="485"/>
      <c r="D1002" s="485"/>
      <c r="E1002" s="485"/>
      <c r="F1002" s="485"/>
      <c r="G1002" s="485"/>
      <c r="H1002" s="485"/>
      <c r="I1002" s="485"/>
      <c r="J1002" s="485"/>
      <c r="K1002" s="485"/>
      <c r="L1002" s="485"/>
      <c r="M1002" s="485"/>
      <c r="N1002" s="485"/>
      <c r="O1002" s="485"/>
      <c r="P1002" s="485"/>
      <c r="Q1002" s="485"/>
    </row>
    <row r="1003" spans="1:17" x14ac:dyDescent="0.15">
      <c r="A1003" s="485"/>
      <c r="B1003" s="485"/>
      <c r="C1003" s="485"/>
      <c r="D1003" s="485"/>
      <c r="E1003" s="485"/>
      <c r="F1003" s="485"/>
      <c r="G1003" s="485"/>
      <c r="H1003" s="485"/>
      <c r="I1003" s="485"/>
      <c r="J1003" s="485"/>
      <c r="K1003" s="485"/>
      <c r="L1003" s="485"/>
      <c r="M1003" s="485"/>
      <c r="N1003" s="485"/>
      <c r="O1003" s="485"/>
      <c r="P1003" s="485"/>
      <c r="Q1003" s="485"/>
    </row>
    <row r="1004" spans="1:17" x14ac:dyDescent="0.15">
      <c r="A1004" s="485"/>
      <c r="B1004" s="485"/>
      <c r="C1004" s="485"/>
      <c r="D1004" s="485"/>
      <c r="E1004" s="485"/>
      <c r="F1004" s="485"/>
      <c r="G1004" s="485"/>
      <c r="H1004" s="485"/>
      <c r="I1004" s="485"/>
      <c r="J1004" s="485"/>
      <c r="K1004" s="485"/>
      <c r="L1004" s="485"/>
      <c r="M1004" s="485"/>
      <c r="N1004" s="485"/>
      <c r="O1004" s="485"/>
      <c r="P1004" s="485"/>
      <c r="Q1004" s="485"/>
    </row>
    <row r="1005" spans="1:17" x14ac:dyDescent="0.15">
      <c r="A1005" s="485"/>
      <c r="B1005" s="485"/>
      <c r="C1005" s="485"/>
      <c r="D1005" s="485"/>
      <c r="E1005" s="485"/>
      <c r="F1005" s="485"/>
      <c r="G1005" s="485"/>
      <c r="H1005" s="485"/>
      <c r="I1005" s="485"/>
      <c r="J1005" s="485"/>
      <c r="K1005" s="485"/>
      <c r="L1005" s="485"/>
      <c r="M1005" s="485"/>
      <c r="N1005" s="485"/>
      <c r="O1005" s="485"/>
      <c r="P1005" s="485"/>
      <c r="Q1005" s="485"/>
    </row>
    <row r="1006" spans="1:17" x14ac:dyDescent="0.15">
      <c r="A1006" s="485"/>
      <c r="B1006" s="485"/>
      <c r="C1006" s="485"/>
      <c r="D1006" s="485"/>
      <c r="E1006" s="485"/>
      <c r="F1006" s="485"/>
      <c r="G1006" s="485"/>
      <c r="H1006" s="485"/>
      <c r="I1006" s="485"/>
      <c r="J1006" s="485"/>
      <c r="K1006" s="485"/>
      <c r="L1006" s="485"/>
      <c r="M1006" s="485"/>
      <c r="N1006" s="485"/>
      <c r="O1006" s="485"/>
      <c r="P1006" s="485"/>
      <c r="Q1006" s="485"/>
    </row>
    <row r="1007" spans="1:17" x14ac:dyDescent="0.15">
      <c r="A1007" s="485"/>
      <c r="B1007" s="485"/>
      <c r="C1007" s="485"/>
      <c r="D1007" s="485"/>
      <c r="E1007" s="485"/>
      <c r="F1007" s="485"/>
      <c r="G1007" s="485"/>
      <c r="H1007" s="485"/>
      <c r="I1007" s="485"/>
      <c r="J1007" s="485"/>
      <c r="K1007" s="485"/>
      <c r="L1007" s="485"/>
      <c r="M1007" s="485"/>
      <c r="N1007" s="485"/>
      <c r="O1007" s="485"/>
      <c r="P1007" s="485"/>
      <c r="Q1007" s="485"/>
    </row>
    <row r="1008" spans="1:17" x14ac:dyDescent="0.15">
      <c r="A1008" s="485"/>
      <c r="B1008" s="485"/>
      <c r="C1008" s="485"/>
      <c r="D1008" s="485"/>
      <c r="E1008" s="485"/>
      <c r="F1008" s="485"/>
      <c r="G1008" s="485"/>
      <c r="H1008" s="485"/>
      <c r="I1008" s="485"/>
      <c r="J1008" s="485"/>
      <c r="K1008" s="485"/>
      <c r="L1008" s="485"/>
      <c r="M1008" s="485"/>
      <c r="N1008" s="485"/>
      <c r="O1008" s="485"/>
      <c r="P1008" s="485"/>
      <c r="Q1008" s="485"/>
    </row>
    <row r="1009" spans="1:17" x14ac:dyDescent="0.15">
      <c r="A1009" s="485"/>
      <c r="B1009" s="485"/>
      <c r="C1009" s="485"/>
      <c r="D1009" s="485"/>
      <c r="E1009" s="485"/>
      <c r="F1009" s="485"/>
      <c r="G1009" s="485"/>
      <c r="H1009" s="485"/>
      <c r="I1009" s="485"/>
      <c r="J1009" s="485"/>
      <c r="K1009" s="485"/>
      <c r="L1009" s="485"/>
      <c r="M1009" s="485"/>
      <c r="N1009" s="485"/>
      <c r="O1009" s="485"/>
      <c r="P1009" s="485"/>
      <c r="Q1009" s="485"/>
    </row>
    <row r="1010" spans="1:17" x14ac:dyDescent="0.15">
      <c r="A1010" s="485"/>
      <c r="B1010" s="485"/>
      <c r="C1010" s="485"/>
      <c r="D1010" s="485"/>
      <c r="E1010" s="485"/>
      <c r="F1010" s="485"/>
      <c r="G1010" s="485"/>
      <c r="H1010" s="485"/>
      <c r="I1010" s="485"/>
      <c r="J1010" s="485"/>
      <c r="K1010" s="485"/>
      <c r="L1010" s="485"/>
      <c r="M1010" s="485"/>
      <c r="N1010" s="485"/>
      <c r="O1010" s="485"/>
      <c r="P1010" s="485"/>
      <c r="Q1010" s="485"/>
    </row>
    <row r="1011" spans="1:17" x14ac:dyDescent="0.15">
      <c r="A1011" s="485"/>
      <c r="B1011" s="485"/>
      <c r="C1011" s="485"/>
      <c r="D1011" s="485"/>
      <c r="E1011" s="485"/>
      <c r="F1011" s="485"/>
      <c r="G1011" s="485"/>
      <c r="H1011" s="485"/>
      <c r="I1011" s="485"/>
      <c r="J1011" s="485"/>
      <c r="K1011" s="485"/>
      <c r="L1011" s="485"/>
      <c r="M1011" s="485"/>
      <c r="N1011" s="485"/>
      <c r="O1011" s="485"/>
      <c r="P1011" s="485"/>
      <c r="Q1011" s="485"/>
    </row>
    <row r="1012" spans="1:17" x14ac:dyDescent="0.15">
      <c r="A1012" s="485"/>
      <c r="B1012" s="485"/>
      <c r="C1012" s="485"/>
      <c r="D1012" s="485"/>
      <c r="E1012" s="485"/>
      <c r="F1012" s="485"/>
      <c r="G1012" s="485"/>
      <c r="H1012" s="485"/>
      <c r="I1012" s="485"/>
      <c r="J1012" s="485"/>
      <c r="K1012" s="485"/>
      <c r="L1012" s="485"/>
      <c r="M1012" s="485"/>
      <c r="N1012" s="485"/>
      <c r="O1012" s="485"/>
      <c r="P1012" s="485"/>
      <c r="Q1012" s="485"/>
    </row>
    <row r="1013" spans="1:17" x14ac:dyDescent="0.15">
      <c r="A1013" s="485"/>
      <c r="B1013" s="485"/>
      <c r="C1013" s="485"/>
      <c r="D1013" s="485"/>
      <c r="E1013" s="485"/>
      <c r="F1013" s="485"/>
      <c r="G1013" s="485"/>
      <c r="H1013" s="485"/>
      <c r="I1013" s="485"/>
      <c r="J1013" s="485"/>
      <c r="K1013" s="485"/>
      <c r="L1013" s="485"/>
      <c r="M1013" s="485"/>
      <c r="N1013" s="485"/>
      <c r="O1013" s="485"/>
      <c r="P1013" s="485"/>
      <c r="Q1013" s="485"/>
    </row>
    <row r="1014" spans="1:17" x14ac:dyDescent="0.15">
      <c r="A1014" s="485"/>
      <c r="B1014" s="485"/>
      <c r="C1014" s="485"/>
      <c r="D1014" s="485"/>
      <c r="E1014" s="485"/>
      <c r="F1014" s="485"/>
      <c r="G1014" s="485"/>
      <c r="H1014" s="485"/>
      <c r="I1014" s="485"/>
      <c r="J1014" s="485"/>
      <c r="K1014" s="485"/>
      <c r="L1014" s="485"/>
      <c r="M1014" s="485"/>
      <c r="N1014" s="485"/>
      <c r="O1014" s="485"/>
      <c r="P1014" s="485"/>
      <c r="Q1014" s="485"/>
    </row>
    <row r="1015" spans="1:17" x14ac:dyDescent="0.15">
      <c r="A1015" s="485"/>
      <c r="B1015" s="485"/>
      <c r="C1015" s="485"/>
      <c r="D1015" s="485"/>
      <c r="E1015" s="485"/>
      <c r="F1015" s="485"/>
      <c r="G1015" s="485"/>
      <c r="H1015" s="485"/>
      <c r="I1015" s="485"/>
      <c r="J1015" s="485"/>
      <c r="K1015" s="485"/>
      <c r="L1015" s="485"/>
      <c r="M1015" s="485"/>
      <c r="N1015" s="485"/>
      <c r="O1015" s="485"/>
      <c r="P1015" s="485"/>
      <c r="Q1015" s="485"/>
    </row>
    <row r="1016" spans="1:17" x14ac:dyDescent="0.15">
      <c r="A1016" s="485"/>
      <c r="B1016" s="485"/>
      <c r="C1016" s="485"/>
      <c r="D1016" s="485"/>
      <c r="E1016" s="485"/>
      <c r="F1016" s="485"/>
      <c r="G1016" s="485"/>
      <c r="H1016" s="485"/>
      <c r="I1016" s="485"/>
      <c r="J1016" s="485"/>
      <c r="K1016" s="485"/>
      <c r="L1016" s="485"/>
      <c r="M1016" s="485"/>
      <c r="N1016" s="485"/>
      <c r="O1016" s="485"/>
      <c r="P1016" s="485"/>
      <c r="Q1016" s="485"/>
    </row>
    <row r="1017" spans="1:17" x14ac:dyDescent="0.15">
      <c r="A1017" s="485"/>
      <c r="B1017" s="485"/>
      <c r="C1017" s="485"/>
      <c r="D1017" s="485"/>
      <c r="E1017" s="485"/>
      <c r="F1017" s="485"/>
      <c r="G1017" s="485"/>
      <c r="H1017" s="485"/>
      <c r="I1017" s="485"/>
      <c r="J1017" s="485"/>
      <c r="K1017" s="485"/>
      <c r="L1017" s="485"/>
      <c r="M1017" s="485"/>
      <c r="N1017" s="485"/>
      <c r="O1017" s="485"/>
      <c r="P1017" s="485"/>
      <c r="Q1017" s="485"/>
    </row>
    <row r="1018" spans="1:17" x14ac:dyDescent="0.15">
      <c r="A1018" s="485"/>
      <c r="B1018" s="485"/>
      <c r="C1018" s="485"/>
      <c r="D1018" s="485"/>
      <c r="E1018" s="485"/>
      <c r="F1018" s="485"/>
      <c r="G1018" s="485"/>
      <c r="H1018" s="485"/>
      <c r="I1018" s="485"/>
      <c r="J1018" s="485"/>
      <c r="K1018" s="485"/>
      <c r="L1018" s="485"/>
      <c r="M1018" s="485"/>
      <c r="N1018" s="485"/>
      <c r="O1018" s="485"/>
      <c r="P1018" s="485"/>
      <c r="Q1018" s="485"/>
    </row>
    <row r="1019" spans="1:17" x14ac:dyDescent="0.15">
      <c r="A1019" s="485"/>
      <c r="B1019" s="485"/>
      <c r="C1019" s="485"/>
      <c r="D1019" s="485"/>
      <c r="E1019" s="485"/>
      <c r="F1019" s="485"/>
      <c r="G1019" s="485"/>
      <c r="H1019" s="485"/>
      <c r="I1019" s="485"/>
      <c r="J1019" s="485"/>
      <c r="K1019" s="485"/>
      <c r="L1019" s="485"/>
      <c r="M1019" s="485"/>
      <c r="N1019" s="485"/>
      <c r="O1019" s="485"/>
      <c r="P1019" s="485"/>
      <c r="Q1019" s="485"/>
    </row>
    <row r="1020" spans="1:17" x14ac:dyDescent="0.15">
      <c r="A1020" s="485"/>
      <c r="B1020" s="485"/>
      <c r="C1020" s="485"/>
      <c r="D1020" s="485"/>
      <c r="E1020" s="485"/>
      <c r="F1020" s="485"/>
      <c r="G1020" s="485"/>
      <c r="H1020" s="485"/>
      <c r="I1020" s="485"/>
      <c r="J1020" s="485"/>
      <c r="K1020" s="485"/>
      <c r="L1020" s="485"/>
      <c r="M1020" s="485"/>
      <c r="N1020" s="485"/>
      <c r="O1020" s="485"/>
      <c r="P1020" s="485"/>
      <c r="Q1020" s="485"/>
    </row>
    <row r="1021" spans="1:17" x14ac:dyDescent="0.15">
      <c r="A1021" s="485"/>
      <c r="B1021" s="485"/>
      <c r="C1021" s="485"/>
      <c r="D1021" s="485"/>
      <c r="E1021" s="485"/>
      <c r="F1021" s="485"/>
      <c r="G1021" s="485"/>
      <c r="H1021" s="485"/>
      <c r="I1021" s="485"/>
      <c r="J1021" s="485"/>
      <c r="K1021" s="485"/>
      <c r="L1021" s="485"/>
      <c r="M1021" s="485"/>
      <c r="N1021" s="485"/>
      <c r="O1021" s="485"/>
      <c r="P1021" s="485"/>
      <c r="Q1021" s="485"/>
    </row>
    <row r="1022" spans="1:17" x14ac:dyDescent="0.15">
      <c r="A1022" s="485"/>
      <c r="B1022" s="485"/>
      <c r="C1022" s="485"/>
      <c r="D1022" s="485"/>
      <c r="E1022" s="485"/>
      <c r="F1022" s="485"/>
      <c r="G1022" s="485"/>
      <c r="H1022" s="485"/>
      <c r="I1022" s="485"/>
      <c r="J1022" s="485"/>
      <c r="K1022" s="485"/>
      <c r="L1022" s="485"/>
      <c r="M1022" s="485"/>
      <c r="N1022" s="485"/>
      <c r="O1022" s="485"/>
      <c r="P1022" s="485"/>
      <c r="Q1022" s="485"/>
    </row>
    <row r="1023" spans="1:17" x14ac:dyDescent="0.15">
      <c r="A1023" s="485"/>
      <c r="B1023" s="485"/>
      <c r="C1023" s="485"/>
      <c r="D1023" s="485"/>
      <c r="E1023" s="485"/>
      <c r="F1023" s="485"/>
      <c r="G1023" s="485"/>
      <c r="H1023" s="485"/>
      <c r="I1023" s="485"/>
      <c r="J1023" s="485"/>
      <c r="K1023" s="485"/>
      <c r="L1023" s="485"/>
      <c r="M1023" s="485"/>
      <c r="N1023" s="485"/>
      <c r="O1023" s="485"/>
      <c r="P1023" s="485"/>
      <c r="Q1023" s="485"/>
    </row>
    <row r="1024" spans="1:17" x14ac:dyDescent="0.15">
      <c r="A1024" s="485"/>
      <c r="B1024" s="485"/>
      <c r="C1024" s="485"/>
      <c r="D1024" s="485"/>
      <c r="E1024" s="485"/>
      <c r="F1024" s="485"/>
      <c r="G1024" s="485"/>
      <c r="H1024" s="485"/>
      <c r="I1024" s="485"/>
      <c r="J1024" s="485"/>
      <c r="K1024" s="485"/>
      <c r="L1024" s="485"/>
      <c r="M1024" s="485"/>
      <c r="N1024" s="485"/>
      <c r="O1024" s="485"/>
      <c r="P1024" s="485"/>
      <c r="Q1024" s="485"/>
    </row>
    <row r="1025" spans="1:17" x14ac:dyDescent="0.15">
      <c r="A1025" s="485"/>
      <c r="B1025" s="485"/>
      <c r="C1025" s="485"/>
      <c r="D1025" s="485"/>
      <c r="E1025" s="485"/>
      <c r="F1025" s="485"/>
      <c r="G1025" s="485"/>
      <c r="H1025" s="485"/>
      <c r="I1025" s="485"/>
      <c r="J1025" s="485"/>
      <c r="K1025" s="485"/>
      <c r="L1025" s="485"/>
      <c r="M1025" s="485"/>
      <c r="N1025" s="485"/>
      <c r="O1025" s="485"/>
      <c r="P1025" s="485"/>
      <c r="Q1025" s="485"/>
    </row>
    <row r="1026" spans="1:17" x14ac:dyDescent="0.15">
      <c r="A1026" s="485"/>
      <c r="B1026" s="485"/>
      <c r="C1026" s="485"/>
      <c r="D1026" s="485"/>
      <c r="E1026" s="485"/>
      <c r="F1026" s="485"/>
      <c r="G1026" s="485"/>
      <c r="H1026" s="485"/>
      <c r="I1026" s="485"/>
      <c r="J1026" s="485"/>
      <c r="K1026" s="485"/>
      <c r="L1026" s="485"/>
      <c r="M1026" s="485"/>
      <c r="N1026" s="485"/>
      <c r="O1026" s="485"/>
      <c r="P1026" s="485"/>
      <c r="Q1026" s="485"/>
    </row>
    <row r="1027" spans="1:17" x14ac:dyDescent="0.15">
      <c r="A1027" s="485"/>
      <c r="B1027" s="485"/>
      <c r="C1027" s="485"/>
      <c r="D1027" s="485"/>
      <c r="E1027" s="485"/>
      <c r="F1027" s="485"/>
      <c r="G1027" s="485"/>
      <c r="H1027" s="485"/>
      <c r="I1027" s="485"/>
      <c r="J1027" s="485"/>
      <c r="K1027" s="485"/>
      <c r="L1027" s="485"/>
      <c r="M1027" s="485"/>
      <c r="N1027" s="485"/>
      <c r="O1027" s="485"/>
      <c r="P1027" s="485"/>
      <c r="Q1027" s="485"/>
    </row>
    <row r="1028" spans="1:17" x14ac:dyDescent="0.15">
      <c r="A1028" s="485"/>
      <c r="B1028" s="485"/>
      <c r="C1028" s="485"/>
      <c r="D1028" s="485"/>
      <c r="E1028" s="485"/>
      <c r="F1028" s="485"/>
      <c r="G1028" s="485"/>
      <c r="H1028" s="485"/>
      <c r="I1028" s="485"/>
      <c r="J1028" s="485"/>
      <c r="K1028" s="485"/>
      <c r="L1028" s="485"/>
      <c r="M1028" s="485"/>
      <c r="N1028" s="485"/>
      <c r="O1028" s="485"/>
      <c r="P1028" s="485"/>
      <c r="Q1028" s="485"/>
    </row>
    <row r="1029" spans="1:17" x14ac:dyDescent="0.15">
      <c r="A1029" s="485"/>
      <c r="B1029" s="485"/>
      <c r="C1029" s="485"/>
      <c r="D1029" s="485"/>
      <c r="E1029" s="485"/>
      <c r="F1029" s="485"/>
      <c r="G1029" s="485"/>
      <c r="H1029" s="485"/>
      <c r="I1029" s="485"/>
      <c r="J1029" s="485"/>
      <c r="K1029" s="485"/>
      <c r="L1029" s="485"/>
      <c r="M1029" s="485"/>
      <c r="N1029" s="485"/>
      <c r="O1029" s="485"/>
      <c r="P1029" s="485"/>
      <c r="Q1029" s="485"/>
    </row>
    <row r="1030" spans="1:17" x14ac:dyDescent="0.15">
      <c r="A1030" s="485"/>
      <c r="B1030" s="485"/>
      <c r="C1030" s="485"/>
      <c r="D1030" s="485"/>
      <c r="E1030" s="485"/>
      <c r="F1030" s="485"/>
      <c r="G1030" s="485"/>
      <c r="H1030" s="485"/>
      <c r="I1030" s="485"/>
      <c r="J1030" s="485"/>
      <c r="K1030" s="485"/>
      <c r="L1030" s="485"/>
      <c r="M1030" s="485"/>
      <c r="N1030" s="485"/>
      <c r="O1030" s="485"/>
      <c r="P1030" s="485"/>
      <c r="Q1030" s="485"/>
    </row>
    <row r="1031" spans="1:17" x14ac:dyDescent="0.15">
      <c r="A1031" s="485"/>
      <c r="B1031" s="485"/>
      <c r="C1031" s="485"/>
      <c r="D1031" s="485"/>
      <c r="E1031" s="485"/>
      <c r="F1031" s="485"/>
      <c r="G1031" s="485"/>
      <c r="H1031" s="485"/>
      <c r="I1031" s="485"/>
      <c r="J1031" s="485"/>
      <c r="K1031" s="485"/>
      <c r="L1031" s="485"/>
      <c r="M1031" s="485"/>
      <c r="N1031" s="485"/>
      <c r="O1031" s="485"/>
      <c r="P1031" s="485"/>
      <c r="Q1031" s="485"/>
    </row>
    <row r="1032" spans="1:17" x14ac:dyDescent="0.15">
      <c r="A1032" s="485"/>
      <c r="B1032" s="485"/>
      <c r="C1032" s="485"/>
      <c r="D1032" s="485"/>
      <c r="E1032" s="485"/>
      <c r="F1032" s="485"/>
      <c r="G1032" s="485"/>
      <c r="H1032" s="485"/>
      <c r="I1032" s="485"/>
      <c r="J1032" s="485"/>
      <c r="K1032" s="485"/>
      <c r="L1032" s="485"/>
      <c r="M1032" s="485"/>
      <c r="N1032" s="485"/>
      <c r="O1032" s="485"/>
      <c r="P1032" s="485"/>
      <c r="Q1032" s="485"/>
    </row>
    <row r="1033" spans="1:17" x14ac:dyDescent="0.15">
      <c r="A1033" s="485"/>
      <c r="B1033" s="485"/>
      <c r="C1033" s="485"/>
      <c r="D1033" s="485"/>
      <c r="E1033" s="485"/>
      <c r="F1033" s="485"/>
      <c r="G1033" s="485"/>
      <c r="H1033" s="485"/>
      <c r="I1033" s="485"/>
      <c r="J1033" s="485"/>
      <c r="K1033" s="485"/>
      <c r="L1033" s="485"/>
      <c r="M1033" s="485"/>
      <c r="N1033" s="485"/>
      <c r="O1033" s="485"/>
      <c r="P1033" s="485"/>
      <c r="Q1033" s="485"/>
    </row>
    <row r="1034" spans="1:17" x14ac:dyDescent="0.15">
      <c r="A1034" s="485"/>
      <c r="B1034" s="485"/>
      <c r="C1034" s="485"/>
      <c r="D1034" s="485"/>
      <c r="E1034" s="485"/>
      <c r="F1034" s="485"/>
      <c r="G1034" s="485"/>
      <c r="H1034" s="485"/>
      <c r="I1034" s="485"/>
      <c r="J1034" s="485"/>
      <c r="K1034" s="485"/>
      <c r="L1034" s="485"/>
      <c r="M1034" s="485"/>
      <c r="N1034" s="485"/>
      <c r="O1034" s="485"/>
      <c r="P1034" s="485"/>
      <c r="Q1034" s="485"/>
    </row>
    <row r="1035" spans="1:17" x14ac:dyDescent="0.15">
      <c r="A1035" s="485"/>
      <c r="B1035" s="485"/>
      <c r="C1035" s="485"/>
      <c r="D1035" s="485"/>
      <c r="E1035" s="485"/>
      <c r="F1035" s="485"/>
      <c r="G1035" s="485"/>
      <c r="H1035" s="485"/>
      <c r="I1035" s="485"/>
      <c r="J1035" s="485"/>
      <c r="K1035" s="485"/>
      <c r="L1035" s="485"/>
      <c r="M1035" s="485"/>
      <c r="N1035" s="485"/>
      <c r="O1035" s="485"/>
      <c r="P1035" s="485"/>
      <c r="Q1035" s="485"/>
    </row>
    <row r="1036" spans="1:17" x14ac:dyDescent="0.15">
      <c r="A1036" s="485"/>
      <c r="B1036" s="485"/>
      <c r="C1036" s="485"/>
      <c r="D1036" s="485"/>
      <c r="E1036" s="485"/>
      <c r="F1036" s="485"/>
      <c r="G1036" s="485"/>
      <c r="H1036" s="485"/>
      <c r="I1036" s="485"/>
      <c r="J1036" s="485"/>
      <c r="K1036" s="485"/>
      <c r="L1036" s="485"/>
      <c r="M1036" s="485"/>
      <c r="N1036" s="485"/>
      <c r="O1036" s="485"/>
      <c r="P1036" s="485"/>
      <c r="Q1036" s="485"/>
    </row>
    <row r="1037" spans="1:17" x14ac:dyDescent="0.15">
      <c r="A1037" s="485"/>
      <c r="B1037" s="485"/>
      <c r="C1037" s="485"/>
      <c r="D1037" s="485"/>
      <c r="E1037" s="485"/>
      <c r="F1037" s="485"/>
      <c r="G1037" s="485"/>
      <c r="H1037" s="485"/>
      <c r="I1037" s="485"/>
      <c r="J1037" s="485"/>
      <c r="K1037" s="485"/>
      <c r="L1037" s="485"/>
      <c r="M1037" s="485"/>
      <c r="N1037" s="485"/>
      <c r="O1037" s="485"/>
      <c r="P1037" s="485"/>
      <c r="Q1037" s="485"/>
    </row>
    <row r="1038" spans="1:17" x14ac:dyDescent="0.15">
      <c r="A1038" s="485"/>
      <c r="B1038" s="485"/>
      <c r="C1038" s="485"/>
      <c r="D1038" s="485"/>
      <c r="E1038" s="485"/>
      <c r="F1038" s="485"/>
      <c r="G1038" s="485"/>
      <c r="H1038" s="485"/>
      <c r="I1038" s="485"/>
      <c r="J1038" s="485"/>
      <c r="K1038" s="485"/>
      <c r="L1038" s="485"/>
      <c r="M1038" s="485"/>
      <c r="N1038" s="485"/>
      <c r="O1038" s="485"/>
      <c r="P1038" s="485"/>
      <c r="Q1038" s="485"/>
    </row>
    <row r="1039" spans="1:17" x14ac:dyDescent="0.15">
      <c r="A1039" s="485"/>
      <c r="B1039" s="485"/>
      <c r="C1039" s="485"/>
      <c r="D1039" s="485"/>
      <c r="E1039" s="485"/>
      <c r="F1039" s="485"/>
      <c r="G1039" s="485"/>
      <c r="H1039" s="485"/>
      <c r="I1039" s="485"/>
      <c r="J1039" s="485"/>
      <c r="K1039" s="485"/>
      <c r="L1039" s="485"/>
      <c r="M1039" s="485"/>
      <c r="N1039" s="485"/>
      <c r="O1039" s="485"/>
      <c r="P1039" s="485"/>
      <c r="Q1039" s="485"/>
    </row>
    <row r="1040" spans="1:17" x14ac:dyDescent="0.15">
      <c r="A1040" s="485"/>
      <c r="B1040" s="485"/>
      <c r="C1040" s="485"/>
      <c r="D1040" s="485"/>
      <c r="E1040" s="485"/>
      <c r="F1040" s="485"/>
      <c r="G1040" s="485"/>
      <c r="H1040" s="485"/>
      <c r="I1040" s="485"/>
      <c r="J1040" s="485"/>
      <c r="K1040" s="485"/>
      <c r="L1040" s="485"/>
      <c r="M1040" s="485"/>
      <c r="N1040" s="485"/>
      <c r="O1040" s="485"/>
      <c r="P1040" s="485"/>
      <c r="Q1040" s="485"/>
    </row>
    <row r="1041" spans="1:17" x14ac:dyDescent="0.15">
      <c r="A1041" s="485"/>
      <c r="B1041" s="485"/>
      <c r="C1041" s="485"/>
      <c r="D1041" s="485"/>
      <c r="E1041" s="485"/>
      <c r="F1041" s="485"/>
      <c r="G1041" s="485"/>
      <c r="H1041" s="485"/>
      <c r="I1041" s="485"/>
      <c r="J1041" s="485"/>
      <c r="K1041" s="485"/>
      <c r="L1041" s="485"/>
      <c r="M1041" s="485"/>
      <c r="N1041" s="485"/>
      <c r="O1041" s="485"/>
      <c r="P1041" s="485"/>
      <c r="Q1041" s="485"/>
    </row>
    <row r="1042" spans="1:17" x14ac:dyDescent="0.15">
      <c r="A1042" s="485"/>
      <c r="B1042" s="485"/>
      <c r="C1042" s="485"/>
      <c r="D1042" s="485"/>
      <c r="E1042" s="485"/>
      <c r="F1042" s="485"/>
      <c r="G1042" s="485"/>
      <c r="H1042" s="485"/>
      <c r="I1042" s="485"/>
      <c r="J1042" s="485"/>
      <c r="K1042" s="485"/>
      <c r="L1042" s="485"/>
      <c r="M1042" s="485"/>
      <c r="N1042" s="485"/>
      <c r="O1042" s="485"/>
      <c r="P1042" s="485"/>
      <c r="Q1042" s="485"/>
    </row>
    <row r="1043" spans="1:17" x14ac:dyDescent="0.15">
      <c r="A1043" s="485"/>
      <c r="B1043" s="485"/>
      <c r="C1043" s="485"/>
      <c r="D1043" s="485"/>
      <c r="E1043" s="485"/>
      <c r="F1043" s="485"/>
      <c r="G1043" s="485"/>
      <c r="H1043" s="485"/>
      <c r="I1043" s="485"/>
      <c r="J1043" s="485"/>
      <c r="K1043" s="485"/>
      <c r="L1043" s="485"/>
      <c r="M1043" s="485"/>
      <c r="N1043" s="485"/>
      <c r="O1043" s="485"/>
      <c r="P1043" s="485"/>
      <c r="Q1043" s="485"/>
    </row>
    <row r="1044" spans="1:17" x14ac:dyDescent="0.15">
      <c r="A1044" s="485"/>
      <c r="B1044" s="485"/>
      <c r="C1044" s="485"/>
      <c r="D1044" s="485"/>
      <c r="E1044" s="485"/>
      <c r="F1044" s="485"/>
      <c r="G1044" s="485"/>
      <c r="H1044" s="485"/>
      <c r="I1044" s="485"/>
      <c r="J1044" s="485"/>
      <c r="K1044" s="485"/>
      <c r="L1044" s="485"/>
      <c r="M1044" s="485"/>
      <c r="N1044" s="485"/>
      <c r="O1044" s="485"/>
      <c r="P1044" s="485"/>
      <c r="Q1044" s="485"/>
    </row>
    <row r="1045" spans="1:17" x14ac:dyDescent="0.15">
      <c r="A1045" s="485"/>
      <c r="B1045" s="485"/>
      <c r="C1045" s="485"/>
      <c r="D1045" s="485"/>
      <c r="E1045" s="485"/>
      <c r="F1045" s="485"/>
      <c r="G1045" s="485"/>
      <c r="H1045" s="485"/>
      <c r="I1045" s="485"/>
      <c r="J1045" s="485"/>
      <c r="K1045" s="485"/>
      <c r="L1045" s="485"/>
      <c r="M1045" s="485"/>
      <c r="N1045" s="485"/>
      <c r="O1045" s="485"/>
      <c r="P1045" s="485"/>
      <c r="Q1045" s="485"/>
    </row>
    <row r="1046" spans="1:17" x14ac:dyDescent="0.15">
      <c r="A1046" s="485"/>
      <c r="B1046" s="485"/>
      <c r="C1046" s="485"/>
      <c r="D1046" s="485"/>
      <c r="E1046" s="485"/>
      <c r="F1046" s="485"/>
      <c r="G1046" s="485"/>
      <c r="H1046" s="485"/>
      <c r="I1046" s="485"/>
      <c r="J1046" s="485"/>
      <c r="K1046" s="485"/>
      <c r="L1046" s="485"/>
      <c r="M1046" s="485"/>
      <c r="N1046" s="485"/>
      <c r="O1046" s="485"/>
      <c r="P1046" s="485"/>
      <c r="Q1046" s="485"/>
    </row>
    <row r="1047" spans="1:17" x14ac:dyDescent="0.15">
      <c r="A1047" s="485"/>
      <c r="B1047" s="485"/>
      <c r="C1047" s="485"/>
      <c r="D1047" s="485"/>
      <c r="E1047" s="485"/>
      <c r="F1047" s="485"/>
      <c r="G1047" s="485"/>
      <c r="H1047" s="485"/>
      <c r="I1047" s="485"/>
      <c r="J1047" s="485"/>
      <c r="K1047" s="485"/>
      <c r="L1047" s="485"/>
      <c r="M1047" s="485"/>
      <c r="N1047" s="485"/>
      <c r="O1047" s="485"/>
      <c r="P1047" s="485"/>
      <c r="Q1047" s="485"/>
    </row>
    <row r="1048" spans="1:17" x14ac:dyDescent="0.15">
      <c r="A1048" s="485"/>
      <c r="B1048" s="485"/>
      <c r="C1048" s="485"/>
      <c r="D1048" s="485"/>
      <c r="E1048" s="485"/>
      <c r="F1048" s="485"/>
      <c r="G1048" s="485"/>
      <c r="H1048" s="485"/>
      <c r="I1048" s="485"/>
      <c r="J1048" s="485"/>
      <c r="K1048" s="485"/>
      <c r="L1048" s="485"/>
      <c r="M1048" s="485"/>
      <c r="N1048" s="485"/>
      <c r="O1048" s="485"/>
      <c r="P1048" s="485"/>
      <c r="Q1048" s="485"/>
    </row>
    <row r="1049" spans="1:17" x14ac:dyDescent="0.15">
      <c r="A1049" s="485"/>
      <c r="B1049" s="485"/>
      <c r="C1049" s="485"/>
      <c r="D1049" s="485"/>
      <c r="E1049" s="485"/>
      <c r="F1049" s="485"/>
      <c r="G1049" s="485"/>
      <c r="H1049" s="485"/>
      <c r="I1049" s="485"/>
      <c r="J1049" s="485"/>
      <c r="K1049" s="485"/>
      <c r="L1049" s="485"/>
      <c r="M1049" s="485"/>
      <c r="N1049" s="485"/>
      <c r="O1049" s="485"/>
      <c r="P1049" s="485"/>
      <c r="Q1049" s="485"/>
    </row>
    <row r="1050" spans="1:17" x14ac:dyDescent="0.15">
      <c r="A1050" s="485"/>
      <c r="B1050" s="485"/>
      <c r="C1050" s="485"/>
      <c r="D1050" s="485"/>
      <c r="E1050" s="485"/>
      <c r="F1050" s="485"/>
      <c r="G1050" s="485"/>
      <c r="H1050" s="485"/>
      <c r="I1050" s="485"/>
      <c r="J1050" s="485"/>
      <c r="K1050" s="485"/>
      <c r="L1050" s="485"/>
      <c r="M1050" s="485"/>
      <c r="N1050" s="485"/>
      <c r="O1050" s="485"/>
      <c r="P1050" s="485"/>
      <c r="Q1050" s="485"/>
    </row>
    <row r="1051" spans="1:17" x14ac:dyDescent="0.15">
      <c r="A1051" s="485"/>
      <c r="B1051" s="485"/>
      <c r="C1051" s="485"/>
      <c r="D1051" s="485"/>
      <c r="E1051" s="485"/>
      <c r="F1051" s="485"/>
      <c r="G1051" s="485"/>
      <c r="H1051" s="485"/>
      <c r="I1051" s="485"/>
      <c r="J1051" s="485"/>
      <c r="K1051" s="485"/>
      <c r="L1051" s="485"/>
      <c r="M1051" s="485"/>
      <c r="N1051" s="485"/>
      <c r="O1051" s="485"/>
      <c r="P1051" s="485"/>
      <c r="Q1051" s="485"/>
    </row>
    <row r="1052" spans="1:17" x14ac:dyDescent="0.15">
      <c r="A1052" s="485"/>
      <c r="B1052" s="485"/>
      <c r="C1052" s="485"/>
      <c r="D1052" s="485"/>
      <c r="E1052" s="485"/>
      <c r="F1052" s="485"/>
      <c r="G1052" s="485"/>
      <c r="H1052" s="485"/>
      <c r="I1052" s="485"/>
      <c r="J1052" s="485"/>
      <c r="K1052" s="485"/>
      <c r="L1052" s="485"/>
      <c r="M1052" s="485"/>
      <c r="N1052" s="485"/>
      <c r="O1052" s="485"/>
      <c r="P1052" s="485"/>
      <c r="Q1052" s="485"/>
    </row>
    <row r="1053" spans="1:17" x14ac:dyDescent="0.15">
      <c r="A1053" s="485"/>
      <c r="B1053" s="485"/>
      <c r="C1053" s="485"/>
      <c r="D1053" s="485"/>
      <c r="E1053" s="485"/>
      <c r="F1053" s="485"/>
      <c r="G1053" s="485"/>
      <c r="H1053" s="485"/>
      <c r="I1053" s="485"/>
      <c r="J1053" s="485"/>
      <c r="K1053" s="485"/>
      <c r="L1053" s="485"/>
      <c r="M1053" s="485"/>
      <c r="N1053" s="485"/>
      <c r="O1053" s="485"/>
      <c r="P1053" s="485"/>
      <c r="Q1053" s="485"/>
    </row>
    <row r="1054" spans="1:17" x14ac:dyDescent="0.15">
      <c r="A1054" s="485"/>
      <c r="B1054" s="485"/>
      <c r="C1054" s="485"/>
      <c r="D1054" s="485"/>
      <c r="E1054" s="485"/>
      <c r="F1054" s="485"/>
      <c r="G1054" s="485"/>
      <c r="H1054" s="485"/>
      <c r="I1054" s="485"/>
      <c r="J1054" s="485"/>
      <c r="K1054" s="485"/>
      <c r="L1054" s="485"/>
      <c r="M1054" s="485"/>
      <c r="N1054" s="485"/>
      <c r="O1054" s="485"/>
      <c r="P1054" s="485"/>
      <c r="Q1054" s="485"/>
    </row>
    <row r="1055" spans="1:17" x14ac:dyDescent="0.15">
      <c r="A1055" s="485"/>
      <c r="B1055" s="485"/>
      <c r="C1055" s="485"/>
      <c r="D1055" s="485"/>
      <c r="E1055" s="485"/>
      <c r="F1055" s="485"/>
      <c r="G1055" s="485"/>
      <c r="H1055" s="485"/>
      <c r="I1055" s="485"/>
      <c r="J1055" s="485"/>
      <c r="K1055" s="485"/>
      <c r="L1055" s="485"/>
      <c r="M1055" s="485"/>
      <c r="N1055" s="485"/>
      <c r="O1055" s="485"/>
      <c r="P1055" s="485"/>
      <c r="Q1055" s="485"/>
    </row>
    <row r="1056" spans="1:17" x14ac:dyDescent="0.15">
      <c r="A1056" s="485"/>
      <c r="B1056" s="485"/>
      <c r="C1056" s="485"/>
      <c r="D1056" s="485"/>
      <c r="E1056" s="485"/>
      <c r="F1056" s="485"/>
      <c r="G1056" s="485"/>
      <c r="H1056" s="485"/>
      <c r="I1056" s="485"/>
      <c r="J1056" s="485"/>
      <c r="K1056" s="485"/>
      <c r="L1056" s="485"/>
      <c r="M1056" s="485"/>
      <c r="N1056" s="485"/>
      <c r="O1056" s="485"/>
      <c r="P1056" s="485"/>
      <c r="Q1056" s="485"/>
    </row>
    <row r="1057" spans="1:17" x14ac:dyDescent="0.15">
      <c r="A1057" s="485"/>
      <c r="B1057" s="485"/>
      <c r="C1057" s="485"/>
      <c r="D1057" s="485"/>
      <c r="E1057" s="485"/>
      <c r="F1057" s="485"/>
      <c r="G1057" s="485"/>
      <c r="H1057" s="485"/>
      <c r="I1057" s="485"/>
      <c r="J1057" s="485"/>
      <c r="K1057" s="485"/>
      <c r="L1057" s="485"/>
      <c r="M1057" s="485"/>
      <c r="N1057" s="485"/>
      <c r="O1057" s="485"/>
      <c r="P1057" s="485"/>
      <c r="Q1057" s="485"/>
    </row>
    <row r="1058" spans="1:17" x14ac:dyDescent="0.15">
      <c r="A1058" s="485"/>
      <c r="B1058" s="485"/>
      <c r="C1058" s="485"/>
      <c r="D1058" s="485"/>
      <c r="E1058" s="485"/>
      <c r="F1058" s="485"/>
      <c r="G1058" s="485"/>
      <c r="H1058" s="485"/>
      <c r="I1058" s="485"/>
      <c r="J1058" s="485"/>
      <c r="K1058" s="485"/>
      <c r="L1058" s="485"/>
      <c r="M1058" s="485"/>
      <c r="N1058" s="485"/>
      <c r="O1058" s="485"/>
      <c r="P1058" s="485"/>
      <c r="Q1058" s="485"/>
    </row>
    <row r="1059" spans="1:17" x14ac:dyDescent="0.15">
      <c r="A1059" s="485"/>
      <c r="B1059" s="485"/>
      <c r="C1059" s="485"/>
      <c r="D1059" s="485"/>
      <c r="E1059" s="485"/>
      <c r="F1059" s="485"/>
      <c r="G1059" s="485"/>
      <c r="H1059" s="485"/>
      <c r="I1059" s="485"/>
      <c r="J1059" s="485"/>
      <c r="K1059" s="485"/>
      <c r="L1059" s="485"/>
      <c r="M1059" s="485"/>
      <c r="N1059" s="485"/>
      <c r="O1059" s="485"/>
      <c r="P1059" s="485"/>
      <c r="Q1059" s="485"/>
    </row>
    <row r="1060" spans="1:17" x14ac:dyDescent="0.15">
      <c r="A1060" s="485"/>
      <c r="B1060" s="485"/>
      <c r="C1060" s="485"/>
      <c r="D1060" s="485"/>
      <c r="E1060" s="485"/>
      <c r="F1060" s="485"/>
      <c r="G1060" s="485"/>
      <c r="H1060" s="485"/>
      <c r="I1060" s="485"/>
      <c r="J1060" s="485"/>
      <c r="K1060" s="485"/>
      <c r="L1060" s="485"/>
      <c r="M1060" s="485"/>
      <c r="N1060" s="485"/>
      <c r="O1060" s="485"/>
      <c r="P1060" s="485"/>
      <c r="Q1060" s="485"/>
    </row>
    <row r="1061" spans="1:17" x14ac:dyDescent="0.15">
      <c r="A1061" s="485"/>
      <c r="B1061" s="485"/>
      <c r="C1061" s="485"/>
      <c r="D1061" s="485"/>
      <c r="E1061" s="485"/>
      <c r="F1061" s="485"/>
      <c r="G1061" s="485"/>
      <c r="H1061" s="485"/>
      <c r="I1061" s="485"/>
      <c r="J1061" s="485"/>
      <c r="K1061" s="485"/>
      <c r="L1061" s="485"/>
      <c r="M1061" s="485"/>
      <c r="N1061" s="485"/>
      <c r="O1061" s="485"/>
      <c r="P1061" s="485"/>
      <c r="Q1061" s="485"/>
    </row>
    <row r="1062" spans="1:17" x14ac:dyDescent="0.15">
      <c r="A1062" s="485"/>
      <c r="B1062" s="485"/>
      <c r="C1062" s="485"/>
      <c r="D1062" s="485"/>
      <c r="E1062" s="485"/>
      <c r="F1062" s="485"/>
      <c r="G1062" s="485"/>
      <c r="H1062" s="485"/>
      <c r="I1062" s="485"/>
      <c r="J1062" s="485"/>
      <c r="K1062" s="485"/>
      <c r="L1062" s="485"/>
      <c r="M1062" s="485"/>
      <c r="N1062" s="485"/>
      <c r="O1062" s="485"/>
      <c r="P1062" s="485"/>
      <c r="Q1062" s="485"/>
    </row>
    <row r="1063" spans="1:17" x14ac:dyDescent="0.15">
      <c r="A1063" s="485"/>
      <c r="B1063" s="485"/>
      <c r="C1063" s="485"/>
      <c r="D1063" s="485"/>
      <c r="E1063" s="485"/>
      <c r="F1063" s="485"/>
      <c r="G1063" s="485"/>
      <c r="H1063" s="485"/>
      <c r="I1063" s="485"/>
      <c r="J1063" s="485"/>
      <c r="K1063" s="485"/>
      <c r="L1063" s="485"/>
      <c r="M1063" s="485"/>
      <c r="N1063" s="485"/>
      <c r="O1063" s="485"/>
      <c r="P1063" s="485"/>
      <c r="Q1063" s="485"/>
    </row>
    <row r="1064" spans="1:17" x14ac:dyDescent="0.15">
      <c r="A1064" s="485"/>
      <c r="B1064" s="485"/>
      <c r="C1064" s="485"/>
      <c r="D1064" s="485"/>
      <c r="E1064" s="485"/>
      <c r="F1064" s="485"/>
      <c r="G1064" s="485"/>
      <c r="H1064" s="485"/>
      <c r="I1064" s="485"/>
      <c r="J1064" s="485"/>
      <c r="K1064" s="485"/>
      <c r="L1064" s="485"/>
      <c r="M1064" s="485"/>
      <c r="N1064" s="485"/>
      <c r="O1064" s="485"/>
      <c r="P1064" s="485"/>
      <c r="Q1064" s="485"/>
    </row>
    <row r="1065" spans="1:17" x14ac:dyDescent="0.15">
      <c r="A1065" s="485"/>
      <c r="B1065" s="485"/>
      <c r="C1065" s="485"/>
      <c r="D1065" s="485"/>
      <c r="E1065" s="485"/>
      <c r="F1065" s="485"/>
      <c r="G1065" s="485"/>
      <c r="H1065" s="485"/>
      <c r="I1065" s="485"/>
      <c r="J1065" s="485"/>
      <c r="K1065" s="485"/>
      <c r="L1065" s="485"/>
      <c r="M1065" s="485"/>
      <c r="N1065" s="485"/>
      <c r="O1065" s="485"/>
      <c r="P1065" s="485"/>
      <c r="Q1065" s="485"/>
    </row>
    <row r="1066" spans="1:17" x14ac:dyDescent="0.15">
      <c r="A1066" s="485"/>
      <c r="B1066" s="485"/>
      <c r="C1066" s="485"/>
      <c r="D1066" s="485"/>
      <c r="E1066" s="485"/>
      <c r="F1066" s="485"/>
      <c r="G1066" s="485"/>
      <c r="H1066" s="485"/>
      <c r="I1066" s="485"/>
      <c r="J1066" s="485"/>
      <c r="K1066" s="485"/>
      <c r="L1066" s="485"/>
      <c r="M1066" s="485"/>
      <c r="N1066" s="485"/>
      <c r="O1066" s="485"/>
      <c r="P1066" s="485"/>
      <c r="Q1066" s="485"/>
    </row>
    <row r="1067" spans="1:17" x14ac:dyDescent="0.15">
      <c r="A1067" s="485"/>
      <c r="B1067" s="485"/>
      <c r="C1067" s="485"/>
      <c r="D1067" s="485"/>
      <c r="E1067" s="485"/>
      <c r="F1067" s="485"/>
      <c r="G1067" s="485"/>
      <c r="H1067" s="485"/>
      <c r="I1067" s="485"/>
      <c r="J1067" s="485"/>
      <c r="K1067" s="485"/>
      <c r="L1067" s="485"/>
      <c r="M1067" s="485"/>
      <c r="N1067" s="485"/>
      <c r="O1067" s="485"/>
      <c r="P1067" s="485"/>
      <c r="Q1067" s="485"/>
    </row>
    <row r="1068" spans="1:17" x14ac:dyDescent="0.15">
      <c r="A1068" s="485"/>
      <c r="B1068" s="485"/>
      <c r="C1068" s="485"/>
      <c r="D1068" s="485"/>
      <c r="E1068" s="485"/>
      <c r="F1068" s="485"/>
      <c r="G1068" s="485"/>
      <c r="H1068" s="485"/>
      <c r="I1068" s="485"/>
      <c r="J1068" s="485"/>
      <c r="K1068" s="485"/>
      <c r="L1068" s="485"/>
      <c r="M1068" s="485"/>
      <c r="N1068" s="485"/>
      <c r="O1068" s="485"/>
      <c r="P1068" s="485"/>
      <c r="Q1068" s="485"/>
    </row>
    <row r="1069" spans="1:17" x14ac:dyDescent="0.15">
      <c r="A1069" s="485"/>
      <c r="B1069" s="485"/>
      <c r="C1069" s="485"/>
      <c r="D1069" s="485"/>
      <c r="E1069" s="485"/>
      <c r="F1069" s="485"/>
      <c r="G1069" s="485"/>
      <c r="H1069" s="485"/>
      <c r="I1069" s="485"/>
      <c r="J1069" s="485"/>
      <c r="K1069" s="485"/>
      <c r="L1069" s="485"/>
      <c r="M1069" s="485"/>
      <c r="N1069" s="485"/>
      <c r="O1069" s="485"/>
      <c r="P1069" s="485"/>
      <c r="Q1069" s="485"/>
    </row>
    <row r="1070" spans="1:17" x14ac:dyDescent="0.15">
      <c r="A1070" s="485"/>
      <c r="B1070" s="485"/>
      <c r="C1070" s="485"/>
      <c r="D1070" s="485"/>
      <c r="E1070" s="485"/>
      <c r="F1070" s="485"/>
      <c r="G1070" s="485"/>
      <c r="H1070" s="485"/>
      <c r="I1070" s="485"/>
      <c r="J1070" s="485"/>
      <c r="K1070" s="485"/>
      <c r="L1070" s="485"/>
      <c r="M1070" s="485"/>
      <c r="N1070" s="485"/>
      <c r="O1070" s="485"/>
      <c r="P1070" s="485"/>
      <c r="Q1070" s="485"/>
    </row>
    <row r="1071" spans="1:17" x14ac:dyDescent="0.15">
      <c r="A1071" s="485"/>
      <c r="B1071" s="485"/>
      <c r="C1071" s="485"/>
      <c r="D1071" s="485"/>
      <c r="E1071" s="485"/>
      <c r="F1071" s="485"/>
      <c r="G1071" s="485"/>
      <c r="H1071" s="485"/>
      <c r="I1071" s="485"/>
      <c r="J1071" s="485"/>
      <c r="K1071" s="485"/>
      <c r="L1071" s="485"/>
      <c r="M1071" s="485"/>
      <c r="N1071" s="485"/>
      <c r="O1071" s="485"/>
      <c r="P1071" s="485"/>
      <c r="Q1071" s="485"/>
    </row>
    <row r="1072" spans="1:17" x14ac:dyDescent="0.15">
      <c r="A1072" s="485"/>
      <c r="B1072" s="485"/>
      <c r="C1072" s="485"/>
      <c r="D1072" s="485"/>
      <c r="E1072" s="485"/>
      <c r="F1072" s="485"/>
      <c r="G1072" s="485"/>
      <c r="H1072" s="485"/>
      <c r="I1072" s="485"/>
      <c r="J1072" s="485"/>
      <c r="K1072" s="485"/>
      <c r="L1072" s="485"/>
      <c r="M1072" s="485"/>
      <c r="N1072" s="485"/>
      <c r="O1072" s="485"/>
      <c r="P1072" s="485"/>
      <c r="Q1072" s="485"/>
    </row>
    <row r="1073" spans="1:17" x14ac:dyDescent="0.15">
      <c r="A1073" s="485"/>
      <c r="B1073" s="485"/>
      <c r="C1073" s="485"/>
      <c r="D1073" s="485"/>
      <c r="E1073" s="485"/>
      <c r="F1073" s="485"/>
      <c r="G1073" s="485"/>
      <c r="H1073" s="485"/>
      <c r="I1073" s="485"/>
      <c r="J1073" s="485"/>
      <c r="K1073" s="485"/>
      <c r="L1073" s="485"/>
      <c r="M1073" s="485"/>
      <c r="N1073" s="485"/>
      <c r="O1073" s="485"/>
      <c r="P1073" s="485"/>
      <c r="Q1073" s="485"/>
    </row>
    <row r="1074" spans="1:17" x14ac:dyDescent="0.15">
      <c r="A1074" s="485"/>
      <c r="B1074" s="485"/>
      <c r="C1074" s="485"/>
      <c r="D1074" s="485"/>
      <c r="E1074" s="485"/>
      <c r="F1074" s="485"/>
      <c r="G1074" s="485"/>
      <c r="H1074" s="485"/>
      <c r="I1074" s="485"/>
      <c r="J1074" s="485"/>
      <c r="K1074" s="485"/>
      <c r="L1074" s="485"/>
      <c r="M1074" s="485"/>
      <c r="N1074" s="485"/>
      <c r="O1074" s="485"/>
      <c r="P1074" s="485"/>
      <c r="Q1074" s="485"/>
    </row>
    <row r="1075" spans="1:17" x14ac:dyDescent="0.15">
      <c r="A1075" s="485"/>
      <c r="B1075" s="485"/>
      <c r="C1075" s="485"/>
      <c r="D1075" s="485"/>
      <c r="E1075" s="485"/>
      <c r="F1075" s="485"/>
      <c r="G1075" s="485"/>
      <c r="H1075" s="485"/>
      <c r="I1075" s="485"/>
      <c r="J1075" s="485"/>
      <c r="K1075" s="485"/>
      <c r="L1075" s="485"/>
      <c r="M1075" s="485"/>
      <c r="N1075" s="485"/>
      <c r="O1075" s="485"/>
      <c r="P1075" s="485"/>
      <c r="Q1075" s="485"/>
    </row>
    <row r="1076" spans="1:17" x14ac:dyDescent="0.15">
      <c r="A1076" s="485"/>
      <c r="B1076" s="485"/>
      <c r="C1076" s="485"/>
      <c r="D1076" s="485"/>
      <c r="E1076" s="485"/>
      <c r="F1076" s="485"/>
      <c r="G1076" s="485"/>
      <c r="H1076" s="485"/>
      <c r="I1076" s="485"/>
      <c r="J1076" s="485"/>
      <c r="K1076" s="485"/>
      <c r="L1076" s="485"/>
      <c r="M1076" s="485"/>
      <c r="N1076" s="485"/>
      <c r="O1076" s="485"/>
      <c r="P1076" s="485"/>
      <c r="Q1076" s="485"/>
    </row>
    <row r="1077" spans="1:17" x14ac:dyDescent="0.15">
      <c r="A1077" s="485"/>
      <c r="B1077" s="485"/>
      <c r="C1077" s="485"/>
      <c r="D1077" s="485"/>
      <c r="E1077" s="485"/>
      <c r="F1077" s="485"/>
      <c r="G1077" s="485"/>
      <c r="H1077" s="485"/>
      <c r="I1077" s="485"/>
      <c r="J1077" s="485"/>
      <c r="K1077" s="485"/>
      <c r="L1077" s="485"/>
      <c r="M1077" s="485"/>
      <c r="N1077" s="485"/>
      <c r="O1077" s="485"/>
      <c r="P1077" s="485"/>
      <c r="Q1077" s="485"/>
    </row>
    <row r="1078" spans="1:17" x14ac:dyDescent="0.15">
      <c r="A1078" s="485"/>
      <c r="B1078" s="485"/>
      <c r="C1078" s="485"/>
      <c r="D1078" s="485"/>
      <c r="E1078" s="485"/>
      <c r="F1078" s="485"/>
      <c r="G1078" s="485"/>
      <c r="H1078" s="485"/>
      <c r="I1078" s="485"/>
      <c r="J1078" s="485"/>
      <c r="K1078" s="485"/>
      <c r="L1078" s="485"/>
      <c r="M1078" s="485"/>
      <c r="N1078" s="485"/>
      <c r="O1078" s="485"/>
      <c r="P1078" s="485"/>
      <c r="Q1078" s="485"/>
    </row>
    <row r="1079" spans="1:17" x14ac:dyDescent="0.15">
      <c r="A1079" s="485"/>
      <c r="B1079" s="485"/>
      <c r="C1079" s="485"/>
      <c r="D1079" s="485"/>
      <c r="E1079" s="485"/>
      <c r="F1079" s="485"/>
      <c r="G1079" s="485"/>
      <c r="H1079" s="485"/>
      <c r="I1079" s="485"/>
      <c r="J1079" s="485"/>
      <c r="K1079" s="485"/>
      <c r="L1079" s="485"/>
      <c r="M1079" s="485"/>
      <c r="N1079" s="485"/>
      <c r="O1079" s="485"/>
      <c r="P1079" s="485"/>
      <c r="Q1079" s="485"/>
    </row>
    <row r="1080" spans="1:17" x14ac:dyDescent="0.15">
      <c r="A1080" s="485"/>
      <c r="B1080" s="485"/>
      <c r="C1080" s="485"/>
      <c r="D1080" s="485"/>
      <c r="E1080" s="485"/>
      <c r="F1080" s="485"/>
      <c r="G1080" s="485"/>
      <c r="H1080" s="485"/>
      <c r="I1080" s="485"/>
      <c r="J1080" s="485"/>
      <c r="K1080" s="485"/>
      <c r="L1080" s="485"/>
      <c r="M1080" s="485"/>
      <c r="N1080" s="485"/>
      <c r="O1080" s="485"/>
      <c r="P1080" s="485"/>
      <c r="Q1080" s="485"/>
    </row>
    <row r="1081" spans="1:17" x14ac:dyDescent="0.15">
      <c r="A1081" s="485"/>
      <c r="B1081" s="485"/>
      <c r="C1081" s="485"/>
      <c r="D1081" s="485"/>
      <c r="E1081" s="485"/>
      <c r="F1081" s="485"/>
      <c r="G1081" s="485"/>
      <c r="H1081" s="485"/>
      <c r="I1081" s="485"/>
      <c r="J1081" s="485"/>
      <c r="K1081" s="485"/>
      <c r="L1081" s="485"/>
      <c r="M1081" s="485"/>
      <c r="N1081" s="485"/>
      <c r="O1081" s="485"/>
      <c r="P1081" s="485"/>
      <c r="Q1081" s="485"/>
    </row>
    <row r="1082" spans="1:17" x14ac:dyDescent="0.15">
      <c r="A1082" s="485"/>
      <c r="B1082" s="485"/>
      <c r="C1082" s="485"/>
      <c r="D1082" s="485"/>
      <c r="E1082" s="485"/>
      <c r="F1082" s="485"/>
      <c r="G1082" s="485"/>
      <c r="H1082" s="485"/>
      <c r="I1082" s="485"/>
      <c r="J1082" s="485"/>
      <c r="K1082" s="485"/>
      <c r="L1082" s="485"/>
      <c r="M1082" s="485"/>
      <c r="N1082" s="485"/>
      <c r="O1082" s="485"/>
      <c r="P1082" s="485"/>
      <c r="Q1082" s="485"/>
    </row>
    <row r="1083" spans="1:17" x14ac:dyDescent="0.15">
      <c r="A1083" s="485"/>
      <c r="B1083" s="485"/>
      <c r="C1083" s="485"/>
      <c r="D1083" s="485"/>
      <c r="E1083" s="485"/>
      <c r="F1083" s="485"/>
      <c r="G1083" s="485"/>
      <c r="H1083" s="485"/>
      <c r="I1083" s="485"/>
      <c r="J1083" s="485"/>
      <c r="K1083" s="485"/>
      <c r="L1083" s="485"/>
      <c r="M1083" s="485"/>
      <c r="N1083" s="485"/>
      <c r="O1083" s="485"/>
      <c r="P1083" s="485"/>
      <c r="Q1083" s="485"/>
    </row>
    <row r="1084" spans="1:17" x14ac:dyDescent="0.15">
      <c r="A1084" s="485"/>
      <c r="B1084" s="485"/>
      <c r="C1084" s="485"/>
      <c r="D1084" s="485"/>
      <c r="E1084" s="485"/>
      <c r="F1084" s="485"/>
      <c r="G1084" s="485"/>
      <c r="H1084" s="485"/>
      <c r="I1084" s="485"/>
      <c r="J1084" s="485"/>
      <c r="K1084" s="485"/>
      <c r="L1084" s="485"/>
      <c r="M1084" s="485"/>
      <c r="N1084" s="485"/>
      <c r="O1084" s="485"/>
      <c r="P1084" s="485"/>
      <c r="Q1084" s="485"/>
    </row>
    <row r="1085" spans="1:17" x14ac:dyDescent="0.15">
      <c r="A1085" s="485"/>
      <c r="B1085" s="485"/>
      <c r="C1085" s="485"/>
      <c r="D1085" s="485"/>
      <c r="E1085" s="485"/>
      <c r="F1085" s="485"/>
      <c r="G1085" s="485"/>
      <c r="H1085" s="485"/>
      <c r="I1085" s="485"/>
      <c r="J1085" s="485"/>
      <c r="K1085" s="485"/>
      <c r="L1085" s="485"/>
      <c r="M1085" s="485"/>
      <c r="N1085" s="485"/>
      <c r="O1085" s="485"/>
      <c r="P1085" s="485"/>
      <c r="Q1085" s="485"/>
    </row>
    <row r="1086" spans="1:17" x14ac:dyDescent="0.15">
      <c r="A1086" s="485"/>
      <c r="B1086" s="485"/>
      <c r="C1086" s="485"/>
      <c r="D1086" s="485"/>
      <c r="E1086" s="485"/>
      <c r="F1086" s="485"/>
      <c r="G1086" s="485"/>
      <c r="H1086" s="485"/>
      <c r="I1086" s="485"/>
      <c r="J1086" s="485"/>
      <c r="K1086" s="485"/>
      <c r="L1086" s="485"/>
      <c r="M1086" s="485"/>
      <c r="N1086" s="485"/>
      <c r="O1086" s="485"/>
      <c r="P1086" s="485"/>
      <c r="Q1086" s="485"/>
    </row>
    <row r="1087" spans="1:17" x14ac:dyDescent="0.15">
      <c r="A1087" s="485"/>
      <c r="B1087" s="485"/>
      <c r="C1087" s="485"/>
      <c r="D1087" s="485"/>
      <c r="E1087" s="485"/>
      <c r="F1087" s="485"/>
      <c r="G1087" s="485"/>
      <c r="H1087" s="485"/>
      <c r="I1087" s="485"/>
      <c r="J1087" s="485"/>
      <c r="K1087" s="485"/>
      <c r="L1087" s="485"/>
      <c r="M1087" s="485"/>
      <c r="N1087" s="485"/>
      <c r="O1087" s="485"/>
      <c r="P1087" s="485"/>
      <c r="Q1087" s="485"/>
    </row>
    <row r="1088" spans="1:17" x14ac:dyDescent="0.15">
      <c r="A1088" s="485"/>
      <c r="B1088" s="485"/>
      <c r="C1088" s="485"/>
      <c r="D1088" s="485"/>
      <c r="E1088" s="485"/>
      <c r="F1088" s="485"/>
      <c r="G1088" s="485"/>
      <c r="H1088" s="485"/>
      <c r="I1088" s="485"/>
      <c r="J1088" s="485"/>
      <c r="K1088" s="485"/>
      <c r="L1088" s="485"/>
      <c r="M1088" s="485"/>
      <c r="N1088" s="485"/>
      <c r="O1088" s="485"/>
      <c r="P1088" s="485"/>
      <c r="Q1088" s="485"/>
    </row>
    <row r="1089" spans="1:17" x14ac:dyDescent="0.15">
      <c r="A1089" s="485"/>
      <c r="B1089" s="485"/>
      <c r="C1089" s="485"/>
      <c r="D1089" s="485"/>
      <c r="E1089" s="485"/>
      <c r="F1089" s="485"/>
      <c r="G1089" s="485"/>
      <c r="H1089" s="485"/>
      <c r="I1089" s="485"/>
      <c r="J1089" s="485"/>
      <c r="K1089" s="485"/>
      <c r="L1089" s="485"/>
      <c r="M1089" s="485"/>
      <c r="N1089" s="485"/>
      <c r="O1089" s="485"/>
      <c r="P1089" s="485"/>
      <c r="Q1089" s="485"/>
    </row>
    <row r="1090" spans="1:17" x14ac:dyDescent="0.15">
      <c r="A1090" s="485"/>
      <c r="B1090" s="485"/>
      <c r="C1090" s="485"/>
      <c r="D1090" s="485"/>
      <c r="E1090" s="485"/>
      <c r="F1090" s="485"/>
      <c r="G1090" s="485"/>
      <c r="H1090" s="485"/>
      <c r="I1090" s="485"/>
      <c r="J1090" s="485"/>
      <c r="K1090" s="485"/>
      <c r="L1090" s="485"/>
      <c r="M1090" s="485"/>
      <c r="N1090" s="485"/>
      <c r="O1090" s="485"/>
      <c r="P1090" s="485"/>
      <c r="Q1090" s="485"/>
    </row>
    <row r="1091" spans="1:17" x14ac:dyDescent="0.15">
      <c r="A1091" s="485"/>
      <c r="B1091" s="485"/>
      <c r="C1091" s="485"/>
      <c r="D1091" s="485"/>
      <c r="E1091" s="485"/>
      <c r="F1091" s="485"/>
      <c r="G1091" s="485"/>
      <c r="H1091" s="485"/>
      <c r="I1091" s="485"/>
      <c r="J1091" s="485"/>
      <c r="K1091" s="485"/>
      <c r="L1091" s="485"/>
      <c r="M1091" s="485"/>
      <c r="N1091" s="485"/>
      <c r="O1091" s="485"/>
      <c r="P1091" s="485"/>
      <c r="Q1091" s="485"/>
    </row>
    <row r="1092" spans="1:17" x14ac:dyDescent="0.15">
      <c r="A1092" s="485"/>
      <c r="B1092" s="485"/>
      <c r="C1092" s="485"/>
      <c r="D1092" s="485"/>
      <c r="E1092" s="485"/>
      <c r="F1092" s="485"/>
      <c r="G1092" s="485"/>
      <c r="H1092" s="485"/>
      <c r="I1092" s="485"/>
      <c r="J1092" s="485"/>
      <c r="K1092" s="485"/>
      <c r="L1092" s="485"/>
      <c r="M1092" s="485"/>
      <c r="N1092" s="485"/>
      <c r="O1092" s="485"/>
      <c r="P1092" s="485"/>
      <c r="Q1092" s="485"/>
    </row>
    <row r="1093" spans="1:17" x14ac:dyDescent="0.15">
      <c r="A1093" s="485"/>
      <c r="B1093" s="485"/>
      <c r="C1093" s="485"/>
      <c r="D1093" s="485"/>
      <c r="E1093" s="485"/>
      <c r="F1093" s="485"/>
      <c r="G1093" s="485"/>
      <c r="H1093" s="485"/>
      <c r="I1093" s="485"/>
      <c r="J1093" s="485"/>
      <c r="K1093" s="485"/>
      <c r="L1093" s="485"/>
      <c r="M1093" s="485"/>
      <c r="N1093" s="485"/>
      <c r="O1093" s="485"/>
      <c r="P1093" s="485"/>
      <c r="Q1093" s="485"/>
    </row>
    <row r="1094" spans="1:17" x14ac:dyDescent="0.15">
      <c r="A1094" s="485"/>
      <c r="B1094" s="485"/>
      <c r="C1094" s="485"/>
      <c r="D1094" s="485"/>
      <c r="E1094" s="485"/>
      <c r="F1094" s="485"/>
      <c r="G1094" s="485"/>
      <c r="H1094" s="485"/>
      <c r="I1094" s="485"/>
      <c r="J1094" s="485"/>
      <c r="K1094" s="485"/>
      <c r="L1094" s="485"/>
      <c r="M1094" s="485"/>
      <c r="N1094" s="485"/>
      <c r="O1094" s="485"/>
      <c r="P1094" s="485"/>
      <c r="Q1094" s="485"/>
    </row>
    <row r="1095" spans="1:17" x14ac:dyDescent="0.15">
      <c r="A1095" s="485"/>
      <c r="B1095" s="485"/>
      <c r="C1095" s="485"/>
      <c r="D1095" s="485"/>
      <c r="E1095" s="485"/>
      <c r="F1095" s="485"/>
      <c r="G1095" s="485"/>
      <c r="H1095" s="485"/>
      <c r="I1095" s="485"/>
      <c r="J1095" s="485"/>
      <c r="K1095" s="485"/>
      <c r="L1095" s="485"/>
      <c r="M1095" s="485"/>
      <c r="N1095" s="485"/>
      <c r="O1095" s="485"/>
      <c r="P1095" s="485"/>
      <c r="Q1095" s="485"/>
    </row>
    <row r="1096" spans="1:17" x14ac:dyDescent="0.15">
      <c r="A1096" s="485"/>
      <c r="B1096" s="485"/>
      <c r="C1096" s="485"/>
      <c r="D1096" s="485"/>
      <c r="E1096" s="485"/>
      <c r="F1096" s="485"/>
      <c r="G1096" s="485"/>
      <c r="H1096" s="485"/>
      <c r="I1096" s="485"/>
      <c r="J1096" s="485"/>
      <c r="K1096" s="485"/>
      <c r="L1096" s="485"/>
      <c r="M1096" s="485"/>
      <c r="N1096" s="485"/>
      <c r="O1096" s="485"/>
      <c r="P1096" s="485"/>
      <c r="Q1096" s="485"/>
    </row>
    <row r="1097" spans="1:17" x14ac:dyDescent="0.15">
      <c r="A1097" s="485"/>
      <c r="B1097" s="485"/>
      <c r="C1097" s="485"/>
      <c r="D1097" s="485"/>
      <c r="E1097" s="485"/>
      <c r="F1097" s="485"/>
      <c r="G1097" s="485"/>
      <c r="H1097" s="485"/>
      <c r="I1097" s="485"/>
      <c r="J1097" s="485"/>
      <c r="K1097" s="485"/>
      <c r="L1097" s="485"/>
      <c r="M1097" s="485"/>
      <c r="N1097" s="485"/>
      <c r="O1097" s="485"/>
      <c r="P1097" s="485"/>
      <c r="Q1097" s="485"/>
    </row>
    <row r="1098" spans="1:17" x14ac:dyDescent="0.15">
      <c r="A1098" s="485"/>
      <c r="B1098" s="485"/>
      <c r="C1098" s="485"/>
      <c r="D1098" s="485"/>
      <c r="E1098" s="485"/>
      <c r="F1098" s="485"/>
      <c r="G1098" s="485"/>
      <c r="H1098" s="485"/>
      <c r="I1098" s="485"/>
      <c r="J1098" s="485"/>
      <c r="K1098" s="485"/>
      <c r="L1098" s="485"/>
      <c r="M1098" s="485"/>
      <c r="N1098" s="485"/>
      <c r="O1098" s="485"/>
      <c r="P1098" s="485"/>
      <c r="Q1098" s="485"/>
    </row>
    <row r="1099" spans="1:17" x14ac:dyDescent="0.15">
      <c r="A1099" s="485"/>
      <c r="B1099" s="485"/>
      <c r="C1099" s="485"/>
      <c r="D1099" s="485"/>
      <c r="E1099" s="485"/>
      <c r="F1099" s="485"/>
      <c r="G1099" s="485"/>
      <c r="H1099" s="485"/>
      <c r="I1099" s="485"/>
      <c r="J1099" s="485"/>
      <c r="K1099" s="485"/>
      <c r="L1099" s="485"/>
      <c r="M1099" s="485"/>
      <c r="N1099" s="485"/>
      <c r="O1099" s="485"/>
      <c r="P1099" s="485"/>
      <c r="Q1099" s="485"/>
    </row>
    <row r="1100" spans="1:17" x14ac:dyDescent="0.15">
      <c r="A1100" s="485"/>
      <c r="B1100" s="485"/>
      <c r="C1100" s="485"/>
      <c r="D1100" s="485"/>
      <c r="E1100" s="485"/>
      <c r="F1100" s="485"/>
      <c r="G1100" s="485"/>
      <c r="H1100" s="485"/>
      <c r="I1100" s="485"/>
      <c r="J1100" s="485"/>
      <c r="K1100" s="485"/>
      <c r="L1100" s="485"/>
      <c r="M1100" s="485"/>
      <c r="N1100" s="485"/>
      <c r="O1100" s="485"/>
      <c r="P1100" s="485"/>
      <c r="Q1100" s="485"/>
    </row>
    <row r="1101" spans="1:17" x14ac:dyDescent="0.15">
      <c r="A1101" s="485"/>
      <c r="B1101" s="485"/>
      <c r="C1101" s="485"/>
      <c r="D1101" s="485"/>
      <c r="E1101" s="485"/>
      <c r="F1101" s="485"/>
      <c r="G1101" s="485"/>
      <c r="H1101" s="485"/>
      <c r="I1101" s="485"/>
      <c r="J1101" s="485"/>
      <c r="K1101" s="485"/>
      <c r="L1101" s="485"/>
      <c r="M1101" s="485"/>
      <c r="N1101" s="485"/>
      <c r="O1101" s="485"/>
      <c r="P1101" s="485"/>
      <c r="Q1101" s="485"/>
    </row>
    <row r="1102" spans="1:17" x14ac:dyDescent="0.15">
      <c r="A1102" s="485"/>
      <c r="B1102" s="485"/>
      <c r="C1102" s="485"/>
      <c r="D1102" s="485"/>
      <c r="E1102" s="485"/>
      <c r="F1102" s="485"/>
      <c r="G1102" s="485"/>
      <c r="H1102" s="485"/>
      <c r="I1102" s="485"/>
      <c r="J1102" s="485"/>
      <c r="K1102" s="485"/>
      <c r="L1102" s="485"/>
      <c r="M1102" s="485"/>
      <c r="N1102" s="485"/>
      <c r="O1102" s="485"/>
      <c r="P1102" s="485"/>
      <c r="Q1102" s="485"/>
    </row>
    <row r="1103" spans="1:17" x14ac:dyDescent="0.15">
      <c r="A1103" s="485"/>
      <c r="B1103" s="485"/>
      <c r="C1103" s="485"/>
      <c r="D1103" s="485"/>
      <c r="E1103" s="485"/>
      <c r="F1103" s="485"/>
      <c r="G1103" s="485"/>
      <c r="H1103" s="485"/>
      <c r="I1103" s="485"/>
      <c r="J1103" s="485"/>
      <c r="K1103" s="485"/>
      <c r="L1103" s="485"/>
      <c r="M1103" s="485"/>
      <c r="N1103" s="485"/>
      <c r="O1103" s="485"/>
      <c r="P1103" s="485"/>
      <c r="Q1103" s="485"/>
    </row>
    <row r="1104" spans="1:17" x14ac:dyDescent="0.15">
      <c r="A1104" s="485"/>
      <c r="B1104" s="485"/>
      <c r="C1104" s="485"/>
      <c r="D1104" s="485"/>
      <c r="E1104" s="485"/>
      <c r="F1104" s="485"/>
      <c r="G1104" s="485"/>
      <c r="H1104" s="485"/>
      <c r="I1104" s="485"/>
      <c r="J1104" s="485"/>
      <c r="K1104" s="485"/>
      <c r="L1104" s="485"/>
      <c r="M1104" s="485"/>
      <c r="N1104" s="485"/>
      <c r="O1104" s="485"/>
      <c r="P1104" s="485"/>
      <c r="Q1104" s="485"/>
    </row>
    <row r="1105" spans="1:17" x14ac:dyDescent="0.15">
      <c r="A1105" s="485"/>
      <c r="B1105" s="485"/>
      <c r="C1105" s="485"/>
      <c r="D1105" s="485"/>
      <c r="E1105" s="485"/>
      <c r="F1105" s="485"/>
      <c r="G1105" s="485"/>
      <c r="H1105" s="485"/>
      <c r="I1105" s="485"/>
      <c r="J1105" s="485"/>
      <c r="K1105" s="485"/>
      <c r="L1105" s="485"/>
      <c r="M1105" s="485"/>
      <c r="N1105" s="485"/>
      <c r="O1105" s="485"/>
      <c r="P1105" s="485"/>
      <c r="Q1105" s="485"/>
    </row>
    <row r="1106" spans="1:17" x14ac:dyDescent="0.15">
      <c r="A1106" s="485"/>
      <c r="B1106" s="485"/>
      <c r="C1106" s="485"/>
      <c r="D1106" s="485"/>
      <c r="E1106" s="485"/>
      <c r="F1106" s="485"/>
      <c r="G1106" s="485"/>
      <c r="H1106" s="485"/>
      <c r="I1106" s="485"/>
      <c r="J1106" s="485"/>
      <c r="K1106" s="485"/>
      <c r="L1106" s="485"/>
      <c r="M1106" s="485"/>
      <c r="N1106" s="485"/>
      <c r="O1106" s="485"/>
      <c r="P1106" s="485"/>
      <c r="Q1106" s="485"/>
    </row>
    <row r="1107" spans="1:17" x14ac:dyDescent="0.15">
      <c r="A1107" s="485"/>
      <c r="B1107" s="485"/>
      <c r="C1107" s="485"/>
      <c r="D1107" s="485"/>
      <c r="E1107" s="485"/>
      <c r="F1107" s="485"/>
      <c r="G1107" s="485"/>
      <c r="H1107" s="485"/>
      <c r="I1107" s="485"/>
      <c r="J1107" s="485"/>
      <c r="K1107" s="485"/>
      <c r="L1107" s="485"/>
      <c r="M1107" s="485"/>
      <c r="N1107" s="485"/>
      <c r="O1107" s="485"/>
      <c r="P1107" s="485"/>
      <c r="Q1107" s="485"/>
    </row>
    <row r="1108" spans="1:17" x14ac:dyDescent="0.15">
      <c r="A1108" s="485"/>
      <c r="B1108" s="485"/>
      <c r="C1108" s="485"/>
      <c r="D1108" s="485"/>
      <c r="E1108" s="485"/>
      <c r="F1108" s="485"/>
      <c r="G1108" s="485"/>
      <c r="H1108" s="485"/>
      <c r="I1108" s="485"/>
      <c r="J1108" s="485"/>
      <c r="K1108" s="485"/>
      <c r="L1108" s="485"/>
      <c r="M1108" s="485"/>
      <c r="N1108" s="485"/>
      <c r="O1108" s="485"/>
      <c r="P1108" s="485"/>
      <c r="Q1108" s="485"/>
    </row>
    <row r="1109" spans="1:17" x14ac:dyDescent="0.15">
      <c r="A1109" s="485"/>
      <c r="B1109" s="485"/>
      <c r="C1109" s="485"/>
      <c r="D1109" s="485"/>
      <c r="E1109" s="485"/>
      <c r="F1109" s="485"/>
      <c r="G1109" s="485"/>
      <c r="H1109" s="485"/>
      <c r="I1109" s="485"/>
      <c r="J1109" s="485"/>
      <c r="K1109" s="485"/>
      <c r="L1109" s="485"/>
      <c r="M1109" s="485"/>
      <c r="N1109" s="485"/>
      <c r="O1109" s="485"/>
      <c r="P1109" s="485"/>
      <c r="Q1109" s="485"/>
    </row>
    <row r="1110" spans="1:17" x14ac:dyDescent="0.15">
      <c r="A1110" s="485"/>
      <c r="B1110" s="485"/>
      <c r="C1110" s="485"/>
      <c r="D1110" s="485"/>
      <c r="E1110" s="485"/>
      <c r="F1110" s="485"/>
      <c r="G1110" s="485"/>
      <c r="H1110" s="485"/>
      <c r="I1110" s="485"/>
      <c r="J1110" s="485"/>
      <c r="K1110" s="485"/>
      <c r="L1110" s="485"/>
      <c r="M1110" s="485"/>
      <c r="N1110" s="485"/>
      <c r="O1110" s="485"/>
      <c r="P1110" s="485"/>
      <c r="Q1110" s="485"/>
    </row>
    <row r="1111" spans="1:17" x14ac:dyDescent="0.15">
      <c r="A1111" s="485"/>
      <c r="B1111" s="485"/>
      <c r="C1111" s="485"/>
      <c r="D1111" s="485"/>
      <c r="E1111" s="485"/>
      <c r="F1111" s="485"/>
      <c r="G1111" s="485"/>
      <c r="H1111" s="485"/>
      <c r="I1111" s="485"/>
      <c r="J1111" s="485"/>
      <c r="K1111" s="485"/>
      <c r="L1111" s="485"/>
      <c r="M1111" s="485"/>
      <c r="N1111" s="485"/>
      <c r="O1111" s="485"/>
      <c r="P1111" s="485"/>
      <c r="Q1111" s="485"/>
    </row>
    <row r="1112" spans="1:17" x14ac:dyDescent="0.15">
      <c r="A1112" s="485"/>
      <c r="B1112" s="485"/>
      <c r="C1112" s="485"/>
      <c r="D1112" s="485"/>
      <c r="E1112" s="485"/>
      <c r="F1112" s="485"/>
      <c r="G1112" s="485"/>
      <c r="H1112" s="485"/>
      <c r="I1112" s="485"/>
      <c r="J1112" s="485"/>
      <c r="K1112" s="485"/>
      <c r="L1112" s="485"/>
      <c r="M1112" s="485"/>
      <c r="N1112" s="485"/>
      <c r="O1112" s="485"/>
      <c r="P1112" s="485"/>
      <c r="Q1112" s="485"/>
    </row>
    <row r="1113" spans="1:17" x14ac:dyDescent="0.15">
      <c r="A1113" s="485"/>
      <c r="B1113" s="485"/>
      <c r="C1113" s="485"/>
      <c r="D1113" s="485"/>
      <c r="E1113" s="485"/>
      <c r="F1113" s="485"/>
      <c r="G1113" s="485"/>
      <c r="H1113" s="485"/>
      <c r="I1113" s="485"/>
      <c r="J1113" s="485"/>
      <c r="K1113" s="485"/>
      <c r="L1113" s="485"/>
      <c r="M1113" s="485"/>
      <c r="N1113" s="485"/>
      <c r="O1113" s="485"/>
      <c r="P1113" s="485"/>
      <c r="Q1113" s="485"/>
    </row>
    <row r="1114" spans="1:17" x14ac:dyDescent="0.15">
      <c r="A1114" s="485"/>
      <c r="B1114" s="485"/>
      <c r="C1114" s="485"/>
      <c r="D1114" s="485"/>
      <c r="E1114" s="485"/>
      <c r="F1114" s="485"/>
      <c r="G1114" s="485"/>
      <c r="H1114" s="485"/>
      <c r="I1114" s="485"/>
      <c r="J1114" s="485"/>
      <c r="K1114" s="485"/>
      <c r="L1114" s="485"/>
      <c r="M1114" s="485"/>
      <c r="N1114" s="485"/>
      <c r="O1114" s="485"/>
      <c r="P1114" s="485"/>
      <c r="Q1114" s="485"/>
    </row>
    <row r="1115" spans="1:17" x14ac:dyDescent="0.15">
      <c r="A1115" s="485"/>
      <c r="B1115" s="485"/>
      <c r="C1115" s="485"/>
      <c r="D1115" s="485"/>
      <c r="E1115" s="485"/>
      <c r="F1115" s="485"/>
      <c r="G1115" s="485"/>
      <c r="H1115" s="485"/>
      <c r="I1115" s="485"/>
      <c r="J1115" s="485"/>
      <c r="K1115" s="485"/>
      <c r="L1115" s="485"/>
      <c r="M1115" s="485"/>
      <c r="N1115" s="485"/>
      <c r="O1115" s="485"/>
      <c r="P1115" s="485"/>
      <c r="Q1115" s="485"/>
    </row>
    <row r="1116" spans="1:17" x14ac:dyDescent="0.15">
      <c r="A1116" s="485"/>
      <c r="B1116" s="485"/>
      <c r="C1116" s="485"/>
      <c r="D1116" s="485"/>
      <c r="E1116" s="485"/>
      <c r="F1116" s="485"/>
      <c r="G1116" s="485"/>
      <c r="H1116" s="485"/>
      <c r="I1116" s="485"/>
      <c r="J1116" s="485"/>
      <c r="K1116" s="485"/>
      <c r="L1116" s="485"/>
      <c r="M1116" s="485"/>
      <c r="N1116" s="485"/>
      <c r="O1116" s="485"/>
      <c r="P1116" s="485"/>
      <c r="Q1116" s="485"/>
    </row>
    <row r="1117" spans="1:17" x14ac:dyDescent="0.15">
      <c r="A1117" s="485"/>
      <c r="B1117" s="485"/>
      <c r="C1117" s="485"/>
      <c r="D1117" s="485"/>
      <c r="E1117" s="485"/>
      <c r="F1117" s="485"/>
      <c r="G1117" s="485"/>
      <c r="H1117" s="485"/>
      <c r="I1117" s="485"/>
      <c r="J1117" s="485"/>
      <c r="K1117" s="485"/>
      <c r="L1117" s="485"/>
      <c r="M1117" s="485"/>
      <c r="N1117" s="485"/>
      <c r="O1117" s="485"/>
      <c r="P1117" s="485"/>
      <c r="Q1117" s="485"/>
    </row>
    <row r="1118" spans="1:17" x14ac:dyDescent="0.15">
      <c r="A1118" s="485"/>
      <c r="B1118" s="485"/>
      <c r="C1118" s="485"/>
      <c r="D1118" s="485"/>
      <c r="E1118" s="485"/>
      <c r="F1118" s="485"/>
      <c r="G1118" s="485"/>
      <c r="H1118" s="485"/>
      <c r="I1118" s="485"/>
      <c r="J1118" s="485"/>
      <c r="K1118" s="485"/>
      <c r="L1118" s="485"/>
      <c r="M1118" s="485"/>
      <c r="N1118" s="485"/>
      <c r="O1118" s="485"/>
      <c r="P1118" s="485"/>
      <c r="Q1118" s="485"/>
    </row>
    <row r="1119" spans="1:17" x14ac:dyDescent="0.15">
      <c r="A1119" s="485"/>
      <c r="B1119" s="485"/>
      <c r="C1119" s="485"/>
      <c r="D1119" s="485"/>
      <c r="E1119" s="485"/>
      <c r="F1119" s="485"/>
      <c r="G1119" s="485"/>
      <c r="H1119" s="485"/>
      <c r="I1119" s="485"/>
      <c r="J1119" s="485"/>
      <c r="K1119" s="485"/>
      <c r="L1119" s="485"/>
      <c r="M1119" s="485"/>
      <c r="N1119" s="485"/>
      <c r="O1119" s="485"/>
      <c r="P1119" s="485"/>
      <c r="Q1119" s="485"/>
    </row>
    <row r="1120" spans="1:17" x14ac:dyDescent="0.15">
      <c r="A1120" s="485"/>
      <c r="B1120" s="485"/>
      <c r="C1120" s="485"/>
      <c r="D1120" s="485"/>
      <c r="E1120" s="485"/>
      <c r="F1120" s="485"/>
      <c r="G1120" s="485"/>
      <c r="H1120" s="485"/>
      <c r="I1120" s="485"/>
      <c r="J1120" s="485"/>
      <c r="K1120" s="485"/>
      <c r="L1120" s="485"/>
      <c r="M1120" s="485"/>
      <c r="N1120" s="485"/>
      <c r="O1120" s="485"/>
      <c r="P1120" s="485"/>
      <c r="Q1120" s="485"/>
    </row>
    <row r="1121" spans="1:17" x14ac:dyDescent="0.15">
      <c r="A1121" s="485"/>
      <c r="B1121" s="485"/>
      <c r="C1121" s="485"/>
      <c r="D1121" s="485"/>
      <c r="E1121" s="485"/>
      <c r="F1121" s="485"/>
      <c r="G1121" s="485"/>
      <c r="H1121" s="485"/>
      <c r="I1121" s="485"/>
      <c r="J1121" s="485"/>
      <c r="K1121" s="485"/>
      <c r="L1121" s="485"/>
      <c r="M1121" s="485"/>
      <c r="N1121" s="485"/>
      <c r="O1121" s="485"/>
      <c r="P1121" s="485"/>
      <c r="Q1121" s="485"/>
    </row>
    <row r="1122" spans="1:17" x14ac:dyDescent="0.15">
      <c r="A1122" s="485"/>
      <c r="B1122" s="485"/>
      <c r="C1122" s="485"/>
      <c r="D1122" s="485"/>
      <c r="E1122" s="485"/>
      <c r="F1122" s="485"/>
      <c r="G1122" s="485"/>
      <c r="H1122" s="485"/>
      <c r="I1122" s="485"/>
      <c r="J1122" s="485"/>
      <c r="K1122" s="485"/>
      <c r="L1122" s="485"/>
      <c r="M1122" s="485"/>
      <c r="N1122" s="485"/>
      <c r="O1122" s="485"/>
      <c r="P1122" s="485"/>
      <c r="Q1122" s="485"/>
    </row>
    <row r="1123" spans="1:17" x14ac:dyDescent="0.15">
      <c r="A1123" s="485"/>
      <c r="B1123" s="485"/>
      <c r="C1123" s="485"/>
      <c r="D1123" s="485"/>
      <c r="E1123" s="485"/>
      <c r="F1123" s="485"/>
      <c r="G1123" s="485"/>
      <c r="H1123" s="485"/>
      <c r="I1123" s="485"/>
      <c r="J1123" s="485"/>
      <c r="K1123" s="485"/>
      <c r="L1123" s="485"/>
      <c r="M1123" s="485"/>
      <c r="N1123" s="485"/>
      <c r="O1123" s="485"/>
      <c r="P1123" s="485"/>
      <c r="Q1123" s="485"/>
    </row>
    <row r="1124" spans="1:17" x14ac:dyDescent="0.15">
      <c r="A1124" s="485"/>
      <c r="B1124" s="485"/>
      <c r="C1124" s="485"/>
      <c r="D1124" s="485"/>
      <c r="E1124" s="485"/>
      <c r="F1124" s="485"/>
      <c r="G1124" s="485"/>
      <c r="H1124" s="485"/>
      <c r="I1124" s="485"/>
      <c r="J1124" s="485"/>
      <c r="K1124" s="485"/>
      <c r="L1124" s="485"/>
      <c r="M1124" s="485"/>
      <c r="N1124" s="485"/>
      <c r="O1124" s="485"/>
      <c r="P1124" s="485"/>
      <c r="Q1124" s="485"/>
    </row>
    <row r="1125" spans="1:17" x14ac:dyDescent="0.15">
      <c r="A1125" s="485"/>
      <c r="B1125" s="485"/>
      <c r="C1125" s="485"/>
      <c r="D1125" s="485"/>
      <c r="E1125" s="485"/>
      <c r="F1125" s="485"/>
      <c r="G1125" s="485"/>
      <c r="H1125" s="485"/>
      <c r="I1125" s="485"/>
      <c r="J1125" s="485"/>
      <c r="K1125" s="485"/>
      <c r="L1125" s="485"/>
      <c r="M1125" s="485"/>
      <c r="N1125" s="485"/>
      <c r="O1125" s="485"/>
      <c r="P1125" s="485"/>
      <c r="Q1125" s="485"/>
    </row>
    <row r="1126" spans="1:17" x14ac:dyDescent="0.15">
      <c r="A1126" s="485"/>
      <c r="B1126" s="485"/>
      <c r="C1126" s="485"/>
      <c r="D1126" s="485"/>
      <c r="E1126" s="485"/>
      <c r="F1126" s="485"/>
      <c r="G1126" s="485"/>
      <c r="H1126" s="485"/>
      <c r="I1126" s="485"/>
      <c r="J1126" s="485"/>
      <c r="K1126" s="485"/>
      <c r="L1126" s="485"/>
      <c r="M1126" s="485"/>
      <c r="N1126" s="485"/>
      <c r="O1126" s="485"/>
      <c r="P1126" s="485"/>
      <c r="Q1126" s="485"/>
    </row>
    <row r="1127" spans="1:17" x14ac:dyDescent="0.15">
      <c r="A1127" s="485"/>
      <c r="B1127" s="485"/>
      <c r="C1127" s="485"/>
      <c r="D1127" s="485"/>
      <c r="E1127" s="485"/>
      <c r="F1127" s="485"/>
      <c r="G1127" s="485"/>
      <c r="H1127" s="485"/>
      <c r="I1127" s="485"/>
      <c r="J1127" s="485"/>
      <c r="K1127" s="485"/>
      <c r="L1127" s="485"/>
      <c r="M1127" s="485"/>
      <c r="N1127" s="485"/>
      <c r="O1127" s="485"/>
      <c r="P1127" s="485"/>
      <c r="Q1127" s="485"/>
    </row>
    <row r="1128" spans="1:17" x14ac:dyDescent="0.15">
      <c r="A1128" s="485"/>
      <c r="B1128" s="485"/>
      <c r="C1128" s="485"/>
      <c r="D1128" s="485"/>
      <c r="E1128" s="485"/>
      <c r="F1128" s="485"/>
      <c r="G1128" s="485"/>
      <c r="H1128" s="485"/>
      <c r="I1128" s="485"/>
      <c r="J1128" s="485"/>
      <c r="K1128" s="485"/>
      <c r="L1128" s="485"/>
      <c r="M1128" s="485"/>
      <c r="N1128" s="485"/>
      <c r="O1128" s="485"/>
      <c r="P1128" s="485"/>
      <c r="Q1128" s="485"/>
    </row>
    <row r="1129" spans="1:17" x14ac:dyDescent="0.15">
      <c r="A1129" s="485"/>
      <c r="B1129" s="485"/>
      <c r="C1129" s="485"/>
      <c r="D1129" s="485"/>
      <c r="E1129" s="485"/>
      <c r="F1129" s="485"/>
      <c r="G1129" s="485"/>
      <c r="H1129" s="485"/>
      <c r="I1129" s="485"/>
      <c r="J1129" s="485"/>
      <c r="K1129" s="485"/>
      <c r="L1129" s="485"/>
      <c r="M1129" s="485"/>
      <c r="N1129" s="485"/>
      <c r="O1129" s="485"/>
      <c r="P1129" s="485"/>
      <c r="Q1129" s="485"/>
    </row>
    <row r="1130" spans="1:17" x14ac:dyDescent="0.15">
      <c r="A1130" s="485"/>
      <c r="B1130" s="485"/>
      <c r="C1130" s="485"/>
      <c r="D1130" s="485"/>
      <c r="E1130" s="485"/>
      <c r="F1130" s="485"/>
      <c r="G1130" s="485"/>
      <c r="H1130" s="485"/>
      <c r="I1130" s="485"/>
      <c r="J1130" s="485"/>
      <c r="K1130" s="485"/>
      <c r="L1130" s="485"/>
      <c r="M1130" s="485"/>
      <c r="N1130" s="485"/>
      <c r="O1130" s="485"/>
      <c r="P1130" s="485"/>
      <c r="Q1130" s="485"/>
    </row>
    <row r="1131" spans="1:17" x14ac:dyDescent="0.15">
      <c r="A1131" s="485"/>
      <c r="B1131" s="485"/>
      <c r="C1131" s="485"/>
      <c r="D1131" s="485"/>
      <c r="E1131" s="485"/>
      <c r="F1131" s="485"/>
      <c r="G1131" s="485"/>
      <c r="H1131" s="485"/>
      <c r="I1131" s="485"/>
      <c r="J1131" s="485"/>
      <c r="K1131" s="485"/>
      <c r="L1131" s="485"/>
      <c r="M1131" s="485"/>
      <c r="N1131" s="485"/>
      <c r="O1131" s="485"/>
      <c r="P1131" s="485"/>
      <c r="Q1131" s="485"/>
    </row>
    <row r="1132" spans="1:17" x14ac:dyDescent="0.15">
      <c r="A1132" s="485"/>
      <c r="B1132" s="485"/>
      <c r="C1132" s="485"/>
      <c r="D1132" s="485"/>
      <c r="E1132" s="485"/>
      <c r="F1132" s="485"/>
      <c r="G1132" s="485"/>
      <c r="H1132" s="485"/>
      <c r="I1132" s="485"/>
      <c r="J1132" s="485"/>
      <c r="K1132" s="485"/>
      <c r="L1132" s="485"/>
      <c r="M1132" s="485"/>
      <c r="N1132" s="485"/>
      <c r="O1132" s="485"/>
      <c r="P1132" s="485"/>
      <c r="Q1132" s="485"/>
    </row>
    <row r="1133" spans="1:17" x14ac:dyDescent="0.15">
      <c r="A1133" s="485"/>
      <c r="B1133" s="485"/>
      <c r="C1133" s="485"/>
      <c r="D1133" s="485"/>
      <c r="E1133" s="485"/>
      <c r="F1133" s="485"/>
      <c r="G1133" s="485"/>
      <c r="H1133" s="485"/>
      <c r="I1133" s="485"/>
      <c r="J1133" s="485"/>
      <c r="K1133" s="485"/>
      <c r="L1133" s="485"/>
      <c r="M1133" s="485"/>
      <c r="N1133" s="485"/>
      <c r="O1133" s="485"/>
      <c r="P1133" s="485"/>
      <c r="Q1133" s="485"/>
    </row>
    <row r="1134" spans="1:17" x14ac:dyDescent="0.15">
      <c r="A1134" s="485"/>
      <c r="B1134" s="485"/>
      <c r="C1134" s="485"/>
      <c r="D1134" s="485"/>
      <c r="E1134" s="485"/>
      <c r="F1134" s="485"/>
      <c r="G1134" s="485"/>
      <c r="H1134" s="485"/>
      <c r="I1134" s="485"/>
      <c r="J1134" s="485"/>
      <c r="K1134" s="485"/>
      <c r="L1134" s="485"/>
      <c r="M1134" s="485"/>
      <c r="N1134" s="485"/>
      <c r="O1134" s="485"/>
      <c r="P1134" s="485"/>
      <c r="Q1134" s="485"/>
    </row>
    <row r="1135" spans="1:17" x14ac:dyDescent="0.15">
      <c r="A1135" s="485"/>
      <c r="B1135" s="485"/>
      <c r="C1135" s="485"/>
      <c r="D1135" s="485"/>
      <c r="E1135" s="485"/>
      <c r="F1135" s="485"/>
      <c r="G1135" s="485"/>
      <c r="H1135" s="485"/>
      <c r="I1135" s="485"/>
      <c r="J1135" s="485"/>
      <c r="K1135" s="485"/>
      <c r="L1135" s="485"/>
      <c r="M1135" s="485"/>
      <c r="N1135" s="485"/>
      <c r="O1135" s="485"/>
      <c r="P1135" s="485"/>
      <c r="Q1135" s="485"/>
    </row>
    <row r="1136" spans="1:17" x14ac:dyDescent="0.15">
      <c r="A1136" s="485"/>
      <c r="B1136" s="485"/>
      <c r="C1136" s="485"/>
      <c r="D1136" s="485"/>
      <c r="E1136" s="485"/>
      <c r="F1136" s="485"/>
      <c r="G1136" s="485"/>
      <c r="H1136" s="485"/>
      <c r="I1136" s="485"/>
      <c r="J1136" s="485"/>
      <c r="K1136" s="485"/>
      <c r="L1136" s="485"/>
      <c r="M1136" s="485"/>
      <c r="N1136" s="485"/>
      <c r="O1136" s="485"/>
      <c r="P1136" s="485"/>
      <c r="Q1136" s="485"/>
    </row>
    <row r="1137" spans="1:17" x14ac:dyDescent="0.15">
      <c r="A1137" s="485"/>
      <c r="B1137" s="485"/>
      <c r="C1137" s="485"/>
      <c r="D1137" s="485"/>
      <c r="E1137" s="485"/>
      <c r="F1137" s="485"/>
      <c r="G1137" s="485"/>
      <c r="H1137" s="485"/>
      <c r="I1137" s="485"/>
      <c r="J1137" s="485"/>
      <c r="K1137" s="485"/>
      <c r="L1137" s="485"/>
      <c r="M1137" s="485"/>
      <c r="N1137" s="485"/>
      <c r="O1137" s="485"/>
      <c r="P1137" s="485"/>
      <c r="Q1137" s="485"/>
    </row>
    <row r="1138" spans="1:17" x14ac:dyDescent="0.15">
      <c r="A1138" s="485"/>
      <c r="B1138" s="485"/>
      <c r="C1138" s="485"/>
      <c r="D1138" s="485"/>
      <c r="E1138" s="485"/>
      <c r="F1138" s="485"/>
      <c r="G1138" s="485"/>
      <c r="H1138" s="485"/>
      <c r="I1138" s="485"/>
      <c r="J1138" s="485"/>
      <c r="K1138" s="485"/>
      <c r="L1138" s="485"/>
      <c r="M1138" s="485"/>
      <c r="N1138" s="485"/>
      <c r="O1138" s="485"/>
      <c r="P1138" s="485"/>
      <c r="Q1138" s="485"/>
    </row>
    <row r="1139" spans="1:17" x14ac:dyDescent="0.15">
      <c r="A1139" s="485"/>
      <c r="B1139" s="485"/>
      <c r="C1139" s="485"/>
      <c r="D1139" s="485"/>
      <c r="E1139" s="485"/>
      <c r="F1139" s="485"/>
      <c r="G1139" s="485"/>
      <c r="H1139" s="485"/>
      <c r="I1139" s="485"/>
      <c r="J1139" s="485"/>
      <c r="K1139" s="485"/>
      <c r="L1139" s="485"/>
      <c r="M1139" s="485"/>
      <c r="N1139" s="485"/>
      <c r="O1139" s="485"/>
      <c r="P1139" s="485"/>
      <c r="Q1139" s="485"/>
    </row>
    <row r="1140" spans="1:17" x14ac:dyDescent="0.15">
      <c r="A1140" s="485"/>
      <c r="B1140" s="485"/>
      <c r="C1140" s="485"/>
      <c r="D1140" s="485"/>
      <c r="E1140" s="485"/>
      <c r="F1140" s="485"/>
      <c r="G1140" s="485"/>
      <c r="H1140" s="485"/>
      <c r="I1140" s="485"/>
      <c r="J1140" s="485"/>
      <c r="K1140" s="485"/>
      <c r="L1140" s="485"/>
      <c r="M1140" s="485"/>
      <c r="N1140" s="485"/>
      <c r="O1140" s="485"/>
      <c r="P1140" s="485"/>
      <c r="Q1140" s="485"/>
    </row>
    <row r="1141" spans="1:17" x14ac:dyDescent="0.15">
      <c r="A1141" s="485"/>
      <c r="B1141" s="485"/>
      <c r="C1141" s="485"/>
      <c r="D1141" s="485"/>
      <c r="E1141" s="485"/>
      <c r="F1141" s="485"/>
      <c r="G1141" s="485"/>
      <c r="H1141" s="485"/>
      <c r="I1141" s="485"/>
      <c r="J1141" s="485"/>
      <c r="K1141" s="485"/>
      <c r="L1141" s="485"/>
      <c r="M1141" s="485"/>
      <c r="N1141" s="485"/>
      <c r="O1141" s="485"/>
      <c r="P1141" s="485"/>
      <c r="Q1141" s="485"/>
    </row>
    <row r="1142" spans="1:17" x14ac:dyDescent="0.15">
      <c r="A1142" s="485"/>
      <c r="B1142" s="485"/>
      <c r="C1142" s="485"/>
      <c r="D1142" s="485"/>
      <c r="E1142" s="485"/>
      <c r="F1142" s="485"/>
      <c r="G1142" s="485"/>
      <c r="H1142" s="485"/>
      <c r="I1142" s="485"/>
      <c r="J1142" s="485"/>
      <c r="K1142" s="485"/>
      <c r="L1142" s="485"/>
      <c r="M1142" s="485"/>
      <c r="N1142" s="485"/>
      <c r="O1142" s="485"/>
      <c r="P1142" s="485"/>
      <c r="Q1142" s="485"/>
    </row>
    <row r="1143" spans="1:17" x14ac:dyDescent="0.15">
      <c r="A1143" s="485"/>
      <c r="B1143" s="485"/>
      <c r="C1143" s="485"/>
      <c r="D1143" s="485"/>
      <c r="E1143" s="485"/>
      <c r="F1143" s="485"/>
      <c r="G1143" s="485"/>
      <c r="H1143" s="485"/>
      <c r="I1143" s="485"/>
      <c r="J1143" s="485"/>
      <c r="K1143" s="485"/>
      <c r="L1143" s="485"/>
      <c r="M1143" s="485"/>
      <c r="N1143" s="485"/>
      <c r="O1143" s="485"/>
      <c r="P1143" s="485"/>
      <c r="Q1143" s="485"/>
    </row>
    <row r="1144" spans="1:17" x14ac:dyDescent="0.15">
      <c r="A1144" s="485"/>
      <c r="B1144" s="485"/>
      <c r="C1144" s="485"/>
      <c r="D1144" s="485"/>
      <c r="E1144" s="485"/>
      <c r="F1144" s="485"/>
      <c r="G1144" s="485"/>
      <c r="H1144" s="485"/>
      <c r="I1144" s="485"/>
      <c r="J1144" s="485"/>
      <c r="K1144" s="485"/>
      <c r="L1144" s="485"/>
      <c r="M1144" s="485"/>
      <c r="N1144" s="485"/>
      <c r="O1144" s="485"/>
      <c r="P1144" s="485"/>
      <c r="Q1144" s="485"/>
    </row>
    <row r="1145" spans="1:17" x14ac:dyDescent="0.15">
      <c r="A1145" s="485"/>
      <c r="B1145" s="485"/>
      <c r="C1145" s="485"/>
      <c r="D1145" s="485"/>
      <c r="E1145" s="485"/>
      <c r="F1145" s="485"/>
      <c r="G1145" s="485"/>
      <c r="H1145" s="485"/>
      <c r="I1145" s="485"/>
      <c r="J1145" s="485"/>
      <c r="K1145" s="485"/>
      <c r="L1145" s="485"/>
      <c r="M1145" s="485"/>
      <c r="N1145" s="485"/>
      <c r="O1145" s="485"/>
      <c r="P1145" s="485"/>
      <c r="Q1145" s="485"/>
    </row>
    <row r="1146" spans="1:17" x14ac:dyDescent="0.15">
      <c r="A1146" s="485"/>
      <c r="B1146" s="485"/>
      <c r="C1146" s="485"/>
      <c r="D1146" s="485"/>
      <c r="E1146" s="485"/>
      <c r="F1146" s="485"/>
      <c r="G1146" s="485"/>
      <c r="H1146" s="485"/>
      <c r="I1146" s="485"/>
      <c r="J1146" s="485"/>
      <c r="K1146" s="485"/>
      <c r="L1146" s="485"/>
      <c r="M1146" s="485"/>
      <c r="N1146" s="485"/>
      <c r="O1146" s="485"/>
      <c r="P1146" s="485"/>
      <c r="Q1146" s="485"/>
    </row>
    <row r="1147" spans="1:17" x14ac:dyDescent="0.15">
      <c r="A1147" s="485"/>
      <c r="B1147" s="485"/>
      <c r="C1147" s="485"/>
      <c r="D1147" s="485"/>
      <c r="E1147" s="485"/>
      <c r="F1147" s="485"/>
      <c r="G1147" s="485"/>
      <c r="H1147" s="485"/>
      <c r="I1147" s="485"/>
      <c r="J1147" s="485"/>
      <c r="K1147" s="485"/>
      <c r="L1147" s="485"/>
      <c r="M1147" s="485"/>
      <c r="N1147" s="485"/>
      <c r="O1147" s="485"/>
      <c r="P1147" s="485"/>
      <c r="Q1147" s="485"/>
    </row>
    <row r="1148" spans="1:17" x14ac:dyDescent="0.15">
      <c r="A1148" s="485"/>
      <c r="B1148" s="485"/>
      <c r="C1148" s="485"/>
      <c r="D1148" s="485"/>
      <c r="E1148" s="485"/>
      <c r="F1148" s="485"/>
      <c r="G1148" s="485"/>
      <c r="H1148" s="485"/>
      <c r="I1148" s="485"/>
      <c r="J1148" s="485"/>
      <c r="K1148" s="485"/>
      <c r="L1148" s="485"/>
      <c r="M1148" s="485"/>
      <c r="N1148" s="485"/>
      <c r="O1148" s="485"/>
      <c r="P1148" s="485"/>
      <c r="Q1148" s="485"/>
    </row>
    <row r="1149" spans="1:17" x14ac:dyDescent="0.15">
      <c r="A1149" s="485"/>
      <c r="B1149" s="485"/>
      <c r="C1149" s="485"/>
      <c r="D1149" s="485"/>
      <c r="E1149" s="485"/>
      <c r="F1149" s="485"/>
      <c r="G1149" s="485"/>
      <c r="H1149" s="485"/>
      <c r="I1149" s="485"/>
      <c r="J1149" s="485"/>
      <c r="K1149" s="485"/>
      <c r="L1149" s="485"/>
      <c r="M1149" s="485"/>
      <c r="N1149" s="485"/>
      <c r="O1149" s="485"/>
      <c r="P1149" s="485"/>
      <c r="Q1149" s="485"/>
    </row>
    <row r="1150" spans="1:17" x14ac:dyDescent="0.15">
      <c r="A1150" s="485"/>
      <c r="B1150" s="485"/>
      <c r="C1150" s="485"/>
      <c r="D1150" s="485"/>
      <c r="E1150" s="485"/>
      <c r="F1150" s="485"/>
      <c r="G1150" s="485"/>
      <c r="H1150" s="485"/>
      <c r="I1150" s="485"/>
      <c r="J1150" s="485"/>
      <c r="K1150" s="485"/>
      <c r="L1150" s="485"/>
      <c r="M1150" s="485"/>
      <c r="N1150" s="485"/>
      <c r="O1150" s="485"/>
      <c r="P1150" s="485"/>
      <c r="Q1150" s="485"/>
    </row>
    <row r="1151" spans="1:17" x14ac:dyDescent="0.15">
      <c r="A1151" s="485"/>
      <c r="B1151" s="485"/>
      <c r="C1151" s="485"/>
      <c r="D1151" s="485"/>
      <c r="E1151" s="485"/>
      <c r="F1151" s="485"/>
      <c r="G1151" s="485"/>
      <c r="H1151" s="485"/>
      <c r="I1151" s="485"/>
      <c r="J1151" s="485"/>
      <c r="K1151" s="485"/>
      <c r="L1151" s="485"/>
      <c r="M1151" s="485"/>
      <c r="N1151" s="485"/>
      <c r="O1151" s="485"/>
      <c r="P1151" s="485"/>
      <c r="Q1151" s="485"/>
    </row>
    <row r="1152" spans="1:17" x14ac:dyDescent="0.15">
      <c r="A1152" s="485"/>
      <c r="B1152" s="485"/>
      <c r="C1152" s="485"/>
      <c r="D1152" s="485"/>
      <c r="E1152" s="485"/>
      <c r="F1152" s="485"/>
      <c r="G1152" s="485"/>
      <c r="H1152" s="485"/>
      <c r="I1152" s="485"/>
      <c r="J1152" s="485"/>
      <c r="K1152" s="485"/>
      <c r="L1152" s="485"/>
      <c r="M1152" s="485"/>
      <c r="N1152" s="485"/>
      <c r="O1152" s="485"/>
      <c r="P1152" s="485"/>
      <c r="Q1152" s="485"/>
    </row>
    <row r="1153" spans="1:17" x14ac:dyDescent="0.15">
      <c r="A1153" s="485"/>
      <c r="B1153" s="485"/>
      <c r="C1153" s="485"/>
      <c r="D1153" s="485"/>
      <c r="E1153" s="485"/>
      <c r="F1153" s="485"/>
      <c r="G1153" s="485"/>
      <c r="H1153" s="485"/>
      <c r="I1153" s="485"/>
      <c r="J1153" s="485"/>
      <c r="K1153" s="485"/>
      <c r="L1153" s="485"/>
      <c r="M1153" s="485"/>
      <c r="N1153" s="485"/>
      <c r="O1153" s="485"/>
      <c r="P1153" s="485"/>
      <c r="Q1153" s="485"/>
    </row>
    <row r="1154" spans="1:17" x14ac:dyDescent="0.15">
      <c r="A1154" s="485"/>
      <c r="B1154" s="485"/>
      <c r="C1154" s="485"/>
      <c r="D1154" s="485"/>
      <c r="E1154" s="485"/>
      <c r="F1154" s="485"/>
      <c r="G1154" s="485"/>
      <c r="H1154" s="485"/>
      <c r="I1154" s="485"/>
      <c r="J1154" s="485"/>
      <c r="K1154" s="485"/>
      <c r="L1154" s="485"/>
      <c r="M1154" s="485"/>
      <c r="N1154" s="485"/>
      <c r="O1154" s="485"/>
      <c r="P1154" s="485"/>
      <c r="Q1154" s="485"/>
    </row>
    <row r="1155" spans="1:17" x14ac:dyDescent="0.15">
      <c r="A1155" s="485"/>
      <c r="B1155" s="485"/>
      <c r="C1155" s="485"/>
      <c r="D1155" s="485"/>
      <c r="E1155" s="485"/>
      <c r="F1155" s="485"/>
      <c r="G1155" s="485"/>
      <c r="H1155" s="485"/>
      <c r="I1155" s="485"/>
      <c r="J1155" s="485"/>
      <c r="K1155" s="485"/>
      <c r="L1155" s="485"/>
      <c r="M1155" s="485"/>
      <c r="N1155" s="485"/>
      <c r="O1155" s="485"/>
      <c r="P1155" s="485"/>
      <c r="Q1155" s="485"/>
    </row>
    <row r="1156" spans="1:17" x14ac:dyDescent="0.15">
      <c r="A1156" s="485"/>
      <c r="B1156" s="485"/>
      <c r="C1156" s="485"/>
      <c r="D1156" s="485"/>
      <c r="E1156" s="485"/>
      <c r="F1156" s="485"/>
      <c r="G1156" s="485"/>
      <c r="H1156" s="485"/>
      <c r="I1156" s="485"/>
      <c r="J1156" s="485"/>
      <c r="K1156" s="485"/>
      <c r="L1156" s="485"/>
      <c r="M1156" s="485"/>
      <c r="N1156" s="485"/>
      <c r="O1156" s="485"/>
      <c r="P1156" s="485"/>
      <c r="Q1156" s="485"/>
    </row>
    <row r="1157" spans="1:17" x14ac:dyDescent="0.15">
      <c r="A1157" s="462"/>
      <c r="B1157" s="462"/>
      <c r="C1157" s="462"/>
      <c r="D1157" s="462"/>
      <c r="E1157" s="462"/>
      <c r="F1157" s="462"/>
      <c r="G1157" s="462"/>
      <c r="H1157" s="462"/>
      <c r="I1157" s="462"/>
      <c r="J1157" s="462"/>
      <c r="K1157" s="462"/>
      <c r="L1157" s="462"/>
      <c r="M1157" s="462"/>
      <c r="N1157" s="462"/>
      <c r="O1157" s="462"/>
      <c r="P1157" s="462"/>
      <c r="Q1157" s="462"/>
    </row>
    <row r="1158" spans="1:17" x14ac:dyDescent="0.15">
      <c r="A1158" s="462"/>
      <c r="B1158" s="462"/>
      <c r="C1158" s="462"/>
      <c r="D1158" s="462"/>
      <c r="E1158" s="462"/>
      <c r="F1158" s="462"/>
      <c r="G1158" s="462"/>
      <c r="H1158" s="462"/>
      <c r="I1158" s="462"/>
      <c r="J1158" s="462"/>
      <c r="K1158" s="462"/>
      <c r="L1158" s="462"/>
      <c r="M1158" s="462"/>
      <c r="N1158" s="462"/>
      <c r="O1158" s="462"/>
      <c r="P1158" s="462"/>
      <c r="Q1158" s="462"/>
    </row>
    <row r="1159" spans="1:17" x14ac:dyDescent="0.15">
      <c r="A1159" s="462"/>
      <c r="B1159" s="462"/>
      <c r="C1159" s="462"/>
      <c r="D1159" s="462"/>
      <c r="E1159" s="462"/>
      <c r="F1159" s="462"/>
      <c r="G1159" s="462"/>
      <c r="H1159" s="462"/>
      <c r="I1159" s="462"/>
      <c r="J1159" s="462"/>
      <c r="K1159" s="462"/>
      <c r="L1159" s="462"/>
      <c r="M1159" s="462"/>
      <c r="N1159" s="462"/>
      <c r="O1159" s="462"/>
      <c r="P1159" s="462"/>
      <c r="Q1159" s="462"/>
    </row>
    <row r="1160" spans="1:17" x14ac:dyDescent="0.15">
      <c r="A1160" s="462"/>
      <c r="B1160" s="462"/>
      <c r="C1160" s="462"/>
      <c r="D1160" s="462"/>
      <c r="E1160" s="462"/>
      <c r="F1160" s="462"/>
      <c r="G1160" s="462"/>
      <c r="H1160" s="462"/>
      <c r="I1160" s="462"/>
      <c r="J1160" s="462"/>
      <c r="K1160" s="462"/>
      <c r="L1160" s="462"/>
      <c r="M1160" s="462"/>
      <c r="N1160" s="462"/>
      <c r="O1160" s="462"/>
      <c r="P1160" s="462"/>
      <c r="Q1160" s="462"/>
    </row>
    <row r="1161" spans="1:17" x14ac:dyDescent="0.15">
      <c r="A1161" s="462"/>
      <c r="B1161" s="462"/>
      <c r="C1161" s="462"/>
      <c r="D1161" s="462"/>
      <c r="E1161" s="462"/>
      <c r="F1161" s="462"/>
      <c r="G1161" s="462"/>
      <c r="H1161" s="462"/>
      <c r="I1161" s="462"/>
      <c r="J1161" s="462"/>
      <c r="K1161" s="462"/>
      <c r="L1161" s="462"/>
      <c r="M1161" s="462"/>
      <c r="N1161" s="462"/>
      <c r="O1161" s="462"/>
      <c r="P1161" s="462"/>
      <c r="Q1161" s="462"/>
    </row>
    <row r="1162" spans="1:17" x14ac:dyDescent="0.15">
      <c r="A1162" s="462"/>
      <c r="B1162" s="462"/>
      <c r="C1162" s="462"/>
      <c r="D1162" s="462"/>
      <c r="E1162" s="462"/>
      <c r="F1162" s="462"/>
      <c r="G1162" s="462"/>
      <c r="H1162" s="462"/>
      <c r="I1162" s="462"/>
      <c r="J1162" s="462"/>
      <c r="K1162" s="462"/>
      <c r="L1162" s="462"/>
      <c r="M1162" s="462"/>
      <c r="N1162" s="462"/>
      <c r="O1162" s="462"/>
      <c r="P1162" s="462"/>
      <c r="Q1162" s="462"/>
    </row>
    <row r="1163" spans="1:17" x14ac:dyDescent="0.15">
      <c r="A1163" s="462"/>
      <c r="B1163" s="462"/>
      <c r="C1163" s="462"/>
      <c r="D1163" s="462"/>
      <c r="E1163" s="462"/>
      <c r="F1163" s="462"/>
      <c r="G1163" s="462"/>
      <c r="H1163" s="462"/>
      <c r="I1163" s="462"/>
      <c r="J1163" s="462"/>
      <c r="K1163" s="462"/>
      <c r="L1163" s="462"/>
      <c r="M1163" s="462"/>
      <c r="N1163" s="462"/>
      <c r="O1163" s="462"/>
      <c r="P1163" s="462"/>
      <c r="Q1163" s="462"/>
    </row>
    <row r="1164" spans="1:17" x14ac:dyDescent="0.15">
      <c r="A1164" s="462"/>
      <c r="B1164" s="462"/>
      <c r="C1164" s="462"/>
      <c r="D1164" s="462"/>
      <c r="E1164" s="462"/>
      <c r="F1164" s="462"/>
      <c r="G1164" s="462"/>
      <c r="H1164" s="462"/>
      <c r="I1164" s="462"/>
      <c r="J1164" s="462"/>
      <c r="K1164" s="462"/>
      <c r="L1164" s="462"/>
      <c r="M1164" s="462"/>
      <c r="N1164" s="462"/>
      <c r="O1164" s="462"/>
      <c r="P1164" s="462"/>
      <c r="Q1164" s="462"/>
    </row>
    <row r="1165" spans="1:17" x14ac:dyDescent="0.15">
      <c r="A1165" s="462"/>
      <c r="B1165" s="462"/>
      <c r="C1165" s="462"/>
      <c r="D1165" s="462"/>
      <c r="E1165" s="462"/>
      <c r="F1165" s="462"/>
      <c r="G1165" s="462"/>
      <c r="H1165" s="462"/>
      <c r="I1165" s="462"/>
      <c r="J1165" s="462"/>
      <c r="K1165" s="462"/>
      <c r="L1165" s="462"/>
      <c r="M1165" s="462"/>
      <c r="N1165" s="462"/>
      <c r="O1165" s="462"/>
      <c r="P1165" s="462"/>
      <c r="Q1165" s="462"/>
    </row>
    <row r="1166" spans="1:17" x14ac:dyDescent="0.15">
      <c r="A1166" s="462"/>
      <c r="B1166" s="462"/>
      <c r="C1166" s="462"/>
      <c r="D1166" s="462"/>
      <c r="E1166" s="462"/>
      <c r="F1166" s="462"/>
      <c r="G1166" s="462"/>
      <c r="H1166" s="462"/>
      <c r="I1166" s="462"/>
      <c r="J1166" s="462"/>
      <c r="K1166" s="462"/>
      <c r="L1166" s="462"/>
      <c r="M1166" s="462"/>
      <c r="N1166" s="462"/>
      <c r="O1166" s="462"/>
      <c r="P1166" s="462"/>
      <c r="Q1166" s="462"/>
    </row>
    <row r="1167" spans="1:17" x14ac:dyDescent="0.15">
      <c r="A1167" s="462"/>
      <c r="B1167" s="462"/>
      <c r="C1167" s="462"/>
      <c r="D1167" s="462"/>
      <c r="E1167" s="462"/>
      <c r="F1167" s="462"/>
      <c r="G1167" s="462"/>
      <c r="H1167" s="462"/>
      <c r="I1167" s="462"/>
      <c r="J1167" s="462"/>
      <c r="K1167" s="462"/>
      <c r="L1167" s="462"/>
      <c r="M1167" s="462"/>
      <c r="N1167" s="462"/>
      <c r="O1167" s="462"/>
      <c r="P1167" s="462"/>
      <c r="Q1167" s="462"/>
    </row>
    <row r="1168" spans="1:17" x14ac:dyDescent="0.15">
      <c r="A1168" s="462"/>
      <c r="B1168" s="462"/>
      <c r="C1168" s="462"/>
      <c r="D1168" s="462"/>
      <c r="E1168" s="462"/>
      <c r="F1168" s="462"/>
      <c r="G1168" s="462"/>
      <c r="H1168" s="462"/>
      <c r="I1168" s="462"/>
      <c r="J1168" s="462"/>
      <c r="K1168" s="462"/>
      <c r="L1168" s="462"/>
      <c r="M1168" s="462"/>
      <c r="N1168" s="462"/>
      <c r="O1168" s="462"/>
      <c r="P1168" s="462"/>
      <c r="Q1168" s="462"/>
    </row>
    <row r="1169" spans="1:17" x14ac:dyDescent="0.15">
      <c r="A1169" s="462"/>
      <c r="B1169" s="462"/>
      <c r="C1169" s="462"/>
      <c r="D1169" s="462"/>
      <c r="E1169" s="462"/>
      <c r="F1169" s="462"/>
      <c r="G1169" s="462"/>
      <c r="H1169" s="462"/>
      <c r="I1169" s="462"/>
      <c r="J1169" s="462"/>
      <c r="K1169" s="462"/>
      <c r="L1169" s="462"/>
      <c r="M1169" s="462"/>
      <c r="N1169" s="462"/>
      <c r="O1169" s="462"/>
      <c r="P1169" s="462"/>
      <c r="Q1169" s="462"/>
    </row>
    <row r="1170" spans="1:17" x14ac:dyDescent="0.15">
      <c r="A1170" s="462"/>
      <c r="B1170" s="462"/>
      <c r="C1170" s="462"/>
      <c r="D1170" s="462"/>
      <c r="E1170" s="462"/>
      <c r="F1170" s="462"/>
      <c r="G1170" s="462"/>
      <c r="H1170" s="462"/>
      <c r="I1170" s="462"/>
      <c r="J1170" s="462"/>
      <c r="K1170" s="462"/>
      <c r="L1170" s="462"/>
      <c r="M1170" s="462"/>
      <c r="N1170" s="462"/>
      <c r="O1170" s="462"/>
      <c r="P1170" s="462"/>
      <c r="Q1170" s="462"/>
    </row>
    <row r="1171" spans="1:17" x14ac:dyDescent="0.15">
      <c r="A1171" s="462"/>
      <c r="B1171" s="462"/>
      <c r="C1171" s="462"/>
      <c r="D1171" s="462"/>
      <c r="E1171" s="462"/>
      <c r="F1171" s="462"/>
      <c r="G1171" s="462"/>
      <c r="H1171" s="462"/>
      <c r="I1171" s="462"/>
      <c r="J1171" s="462"/>
      <c r="K1171" s="462"/>
      <c r="L1171" s="462"/>
      <c r="M1171" s="462"/>
      <c r="N1171" s="462"/>
      <c r="O1171" s="462"/>
      <c r="P1171" s="462"/>
      <c r="Q1171" s="462"/>
    </row>
    <row r="1172" spans="1:17" x14ac:dyDescent="0.15">
      <c r="A1172" s="462"/>
      <c r="B1172" s="462"/>
      <c r="C1172" s="462"/>
      <c r="D1172" s="462"/>
      <c r="E1172" s="462"/>
      <c r="F1172" s="462"/>
      <c r="G1172" s="462"/>
      <c r="H1172" s="462"/>
      <c r="I1172" s="462"/>
      <c r="J1172" s="462"/>
      <c r="K1172" s="462"/>
      <c r="L1172" s="462"/>
      <c r="M1172" s="462"/>
      <c r="N1172" s="462"/>
      <c r="O1172" s="462"/>
      <c r="P1172" s="462"/>
      <c r="Q1172" s="462"/>
    </row>
    <row r="1173" spans="1:17" x14ac:dyDescent="0.15">
      <c r="A1173" s="462"/>
      <c r="B1173" s="462"/>
      <c r="C1173" s="462"/>
      <c r="D1173" s="462"/>
      <c r="E1173" s="462"/>
      <c r="F1173" s="462"/>
      <c r="G1173" s="462"/>
      <c r="H1173" s="462"/>
      <c r="I1173" s="462"/>
      <c r="J1173" s="462"/>
      <c r="K1173" s="462"/>
      <c r="L1173" s="462"/>
      <c r="M1173" s="462"/>
      <c r="N1173" s="462"/>
      <c r="O1173" s="462"/>
      <c r="P1173" s="462"/>
      <c r="Q1173" s="462"/>
    </row>
    <row r="1174" spans="1:17" x14ac:dyDescent="0.15">
      <c r="A1174" s="462"/>
      <c r="B1174" s="462"/>
      <c r="C1174" s="462"/>
      <c r="D1174" s="462"/>
      <c r="E1174" s="462"/>
      <c r="F1174" s="462"/>
      <c r="G1174" s="462"/>
      <c r="H1174" s="462"/>
      <c r="I1174" s="462"/>
      <c r="J1174" s="462"/>
      <c r="K1174" s="462"/>
      <c r="L1174" s="462"/>
      <c r="M1174" s="462"/>
      <c r="N1174" s="462"/>
      <c r="O1174" s="462"/>
      <c r="P1174" s="462"/>
      <c r="Q1174" s="462"/>
    </row>
    <row r="1175" spans="1:17" x14ac:dyDescent="0.15">
      <c r="A1175" s="462"/>
      <c r="B1175" s="462"/>
      <c r="C1175" s="462"/>
      <c r="D1175" s="462"/>
      <c r="E1175" s="462"/>
      <c r="F1175" s="462"/>
      <c r="G1175" s="462"/>
      <c r="H1175" s="462"/>
      <c r="I1175" s="462"/>
      <c r="J1175" s="462"/>
      <c r="K1175" s="462"/>
      <c r="L1175" s="462"/>
      <c r="M1175" s="462"/>
      <c r="N1175" s="462"/>
      <c r="O1175" s="462"/>
      <c r="P1175" s="462"/>
      <c r="Q1175" s="462"/>
    </row>
    <row r="1176" spans="1:17" x14ac:dyDescent="0.15">
      <c r="A1176" s="462"/>
      <c r="B1176" s="462"/>
      <c r="C1176" s="462"/>
      <c r="D1176" s="462"/>
      <c r="E1176" s="462"/>
      <c r="F1176" s="462"/>
      <c r="G1176" s="462"/>
      <c r="H1176" s="462"/>
      <c r="I1176" s="462"/>
      <c r="J1176" s="462"/>
      <c r="K1176" s="462"/>
      <c r="L1176" s="462"/>
      <c r="M1176" s="462"/>
      <c r="N1176" s="462"/>
      <c r="O1176" s="462"/>
      <c r="P1176" s="462"/>
      <c r="Q1176" s="462"/>
    </row>
    <row r="1177" spans="1:17" x14ac:dyDescent="0.15">
      <c r="A1177" s="462"/>
      <c r="B1177" s="462"/>
      <c r="C1177" s="462"/>
      <c r="D1177" s="462"/>
      <c r="E1177" s="462"/>
      <c r="F1177" s="462"/>
      <c r="G1177" s="462"/>
      <c r="H1177" s="462"/>
      <c r="I1177" s="462"/>
      <c r="J1177" s="462"/>
      <c r="K1177" s="462"/>
      <c r="L1177" s="462"/>
      <c r="M1177" s="462"/>
      <c r="N1177" s="462"/>
      <c r="O1177" s="462"/>
      <c r="P1177" s="462"/>
      <c r="Q1177" s="462"/>
    </row>
    <row r="1178" spans="1:17" x14ac:dyDescent="0.15">
      <c r="A1178" s="462"/>
      <c r="B1178" s="462"/>
      <c r="C1178" s="462"/>
      <c r="D1178" s="462"/>
      <c r="E1178" s="462"/>
      <c r="F1178" s="462"/>
      <c r="G1178" s="462"/>
      <c r="H1178" s="462"/>
      <c r="I1178" s="462"/>
      <c r="J1178" s="462"/>
      <c r="K1178" s="462"/>
      <c r="L1178" s="462"/>
      <c r="M1178" s="462"/>
      <c r="N1178" s="462"/>
      <c r="O1178" s="462"/>
      <c r="P1178" s="462"/>
      <c r="Q1178" s="462"/>
    </row>
    <row r="1179" spans="1:17" x14ac:dyDescent="0.15">
      <c r="A1179" s="462"/>
      <c r="B1179" s="462"/>
      <c r="C1179" s="462"/>
      <c r="D1179" s="462"/>
      <c r="E1179" s="462"/>
      <c r="F1179" s="462"/>
      <c r="G1179" s="462"/>
      <c r="H1179" s="462"/>
      <c r="I1179" s="462"/>
      <c r="J1179" s="462"/>
      <c r="K1179" s="462"/>
      <c r="L1179" s="462"/>
      <c r="M1179" s="462"/>
      <c r="N1179" s="462"/>
      <c r="O1179" s="462"/>
      <c r="P1179" s="462"/>
      <c r="Q1179" s="462"/>
    </row>
    <row r="1180" spans="1:17" x14ac:dyDescent="0.15">
      <c r="A1180" s="462"/>
      <c r="B1180" s="462"/>
      <c r="C1180" s="462"/>
      <c r="D1180" s="462"/>
      <c r="E1180" s="462"/>
      <c r="F1180" s="462"/>
      <c r="G1180" s="462"/>
      <c r="H1180" s="462"/>
      <c r="I1180" s="462"/>
      <c r="J1180" s="462"/>
      <c r="K1180" s="462"/>
      <c r="L1180" s="462"/>
      <c r="M1180" s="462"/>
      <c r="N1180" s="462"/>
      <c r="O1180" s="462"/>
      <c r="P1180" s="462"/>
      <c r="Q1180" s="462"/>
    </row>
    <row r="1181" spans="1:17" x14ac:dyDescent="0.15">
      <c r="A1181" s="462"/>
      <c r="B1181" s="462"/>
      <c r="C1181" s="462"/>
      <c r="D1181" s="462"/>
      <c r="E1181" s="462"/>
      <c r="F1181" s="462"/>
      <c r="G1181" s="462"/>
      <c r="H1181" s="462"/>
      <c r="I1181" s="462"/>
      <c r="J1181" s="462"/>
      <c r="K1181" s="462"/>
      <c r="L1181" s="462"/>
      <c r="M1181" s="462"/>
      <c r="N1181" s="462"/>
      <c r="O1181" s="462"/>
      <c r="P1181" s="462"/>
      <c r="Q1181" s="462"/>
    </row>
    <row r="1182" spans="1:17" x14ac:dyDescent="0.15">
      <c r="A1182" s="462"/>
      <c r="B1182" s="462"/>
      <c r="C1182" s="462"/>
      <c r="D1182" s="462"/>
      <c r="E1182" s="462"/>
      <c r="F1182" s="462"/>
      <c r="G1182" s="462"/>
      <c r="H1182" s="462"/>
      <c r="I1182" s="462"/>
      <c r="J1182" s="462"/>
      <c r="K1182" s="462"/>
      <c r="L1182" s="462"/>
      <c r="M1182" s="462"/>
      <c r="N1182" s="462"/>
      <c r="O1182" s="462"/>
      <c r="P1182" s="462"/>
      <c r="Q1182" s="462"/>
    </row>
    <row r="1183" spans="1:17" x14ac:dyDescent="0.15">
      <c r="A1183" s="462"/>
      <c r="B1183" s="462"/>
      <c r="C1183" s="462"/>
      <c r="D1183" s="462"/>
      <c r="E1183" s="462"/>
      <c r="F1183" s="462"/>
      <c r="G1183" s="462"/>
      <c r="H1183" s="462"/>
      <c r="I1183" s="462"/>
      <c r="J1183" s="462"/>
      <c r="K1183" s="462"/>
      <c r="L1183" s="462"/>
      <c r="M1183" s="462"/>
      <c r="N1183" s="462"/>
      <c r="O1183" s="462"/>
      <c r="P1183" s="462"/>
      <c r="Q1183" s="462"/>
    </row>
    <row r="1184" spans="1:17" x14ac:dyDescent="0.15">
      <c r="A1184" s="462"/>
      <c r="B1184" s="462"/>
      <c r="C1184" s="462"/>
      <c r="D1184" s="462"/>
      <c r="E1184" s="462"/>
      <c r="F1184" s="462"/>
      <c r="G1184" s="462"/>
      <c r="H1184" s="462"/>
      <c r="I1184" s="462"/>
      <c r="J1184" s="462"/>
      <c r="K1184" s="462"/>
      <c r="L1184" s="462"/>
      <c r="M1184" s="462"/>
      <c r="N1184" s="462"/>
      <c r="O1184" s="462"/>
      <c r="P1184" s="462"/>
      <c r="Q1184" s="462"/>
    </row>
    <row r="1185" spans="1:17" x14ac:dyDescent="0.15">
      <c r="A1185" s="462"/>
      <c r="B1185" s="462"/>
      <c r="C1185" s="462"/>
      <c r="D1185" s="462"/>
      <c r="E1185" s="462"/>
      <c r="F1185" s="462"/>
      <c r="G1185" s="462"/>
      <c r="H1185" s="462"/>
      <c r="I1185" s="462"/>
      <c r="J1185" s="462"/>
      <c r="K1185" s="462"/>
      <c r="L1185" s="462"/>
      <c r="M1185" s="462"/>
      <c r="N1185" s="462"/>
      <c r="O1185" s="462"/>
      <c r="P1185" s="462"/>
      <c r="Q1185" s="462"/>
    </row>
    <row r="1186" spans="1:17" x14ac:dyDescent="0.15">
      <c r="A1186" s="462"/>
      <c r="B1186" s="462"/>
      <c r="C1186" s="462"/>
      <c r="D1186" s="462"/>
      <c r="E1186" s="462"/>
      <c r="F1186" s="462"/>
      <c r="G1186" s="462"/>
      <c r="H1186" s="462"/>
      <c r="I1186" s="462"/>
      <c r="J1186" s="462"/>
      <c r="K1186" s="462"/>
      <c r="L1186" s="462"/>
      <c r="M1186" s="462"/>
      <c r="N1186" s="462"/>
      <c r="O1186" s="462"/>
      <c r="P1186" s="462"/>
      <c r="Q1186" s="462"/>
    </row>
    <row r="1187" spans="1:17" x14ac:dyDescent="0.15">
      <c r="A1187" s="462"/>
      <c r="B1187" s="462"/>
      <c r="C1187" s="462"/>
      <c r="D1187" s="462"/>
      <c r="E1187" s="462"/>
      <c r="F1187" s="462"/>
      <c r="G1187" s="462"/>
      <c r="H1187" s="462"/>
      <c r="I1187" s="462"/>
      <c r="J1187" s="462"/>
      <c r="K1187" s="462"/>
      <c r="L1187" s="462"/>
      <c r="M1187" s="462"/>
      <c r="N1187" s="462"/>
      <c r="O1187" s="462"/>
      <c r="P1187" s="462"/>
      <c r="Q1187" s="462"/>
    </row>
    <row r="1188" spans="1:17" x14ac:dyDescent="0.15">
      <c r="A1188" s="462"/>
      <c r="B1188" s="462"/>
      <c r="C1188" s="462"/>
      <c r="D1188" s="462"/>
      <c r="E1188" s="462"/>
      <c r="F1188" s="462"/>
      <c r="G1188" s="462"/>
      <c r="H1188" s="462"/>
      <c r="I1188" s="462"/>
      <c r="J1188" s="462"/>
      <c r="K1188" s="462"/>
      <c r="L1188" s="462"/>
      <c r="M1188" s="462"/>
      <c r="N1188" s="462"/>
      <c r="O1188" s="462"/>
      <c r="P1188" s="462"/>
      <c r="Q1188" s="462"/>
    </row>
    <row r="1189" spans="1:17" x14ac:dyDescent="0.15">
      <c r="A1189" s="462"/>
      <c r="B1189" s="462"/>
      <c r="C1189" s="462"/>
      <c r="D1189" s="462"/>
      <c r="E1189" s="462"/>
      <c r="F1189" s="462"/>
      <c r="G1189" s="462"/>
      <c r="H1189" s="462"/>
      <c r="I1189" s="462"/>
      <c r="J1189" s="462"/>
      <c r="K1189" s="462"/>
      <c r="L1189" s="462"/>
      <c r="M1189" s="462"/>
      <c r="N1189" s="462"/>
      <c r="O1189" s="462"/>
      <c r="P1189" s="462"/>
      <c r="Q1189" s="462"/>
    </row>
    <row r="1190" spans="1:17" x14ac:dyDescent="0.15">
      <c r="A1190" s="462"/>
      <c r="B1190" s="462"/>
      <c r="C1190" s="462"/>
      <c r="D1190" s="462"/>
      <c r="E1190" s="462"/>
      <c r="F1190" s="462"/>
      <c r="G1190" s="462"/>
      <c r="H1190" s="462"/>
      <c r="I1190" s="462"/>
      <c r="J1190" s="462"/>
      <c r="K1190" s="462"/>
      <c r="L1190" s="462"/>
      <c r="M1190" s="462"/>
      <c r="N1190" s="462"/>
      <c r="O1190" s="462"/>
      <c r="P1190" s="462"/>
      <c r="Q1190" s="462"/>
    </row>
    <row r="1191" spans="1:17" x14ac:dyDescent="0.15">
      <c r="A1191" s="462"/>
      <c r="B1191" s="462"/>
      <c r="C1191" s="462"/>
      <c r="D1191" s="462"/>
      <c r="E1191" s="462"/>
      <c r="F1191" s="462"/>
      <c r="G1191" s="462"/>
      <c r="H1191" s="462"/>
      <c r="I1191" s="462"/>
      <c r="J1191" s="462"/>
      <c r="K1191" s="462"/>
      <c r="L1191" s="462"/>
      <c r="M1191" s="462"/>
      <c r="N1191" s="462"/>
      <c r="O1191" s="462"/>
      <c r="P1191" s="462"/>
      <c r="Q1191" s="462"/>
    </row>
    <row r="1192" spans="1:17" x14ac:dyDescent="0.15">
      <c r="A1192" s="462"/>
      <c r="B1192" s="462"/>
      <c r="C1192" s="462"/>
      <c r="D1192" s="462"/>
      <c r="E1192" s="462"/>
      <c r="F1192" s="462"/>
      <c r="G1192" s="462"/>
      <c r="H1192" s="462"/>
      <c r="I1192" s="462"/>
      <c r="J1192" s="462"/>
      <c r="K1192" s="462"/>
      <c r="L1192" s="462"/>
      <c r="M1192" s="462"/>
      <c r="N1192" s="462"/>
      <c r="O1192" s="462"/>
      <c r="P1192" s="462"/>
      <c r="Q1192" s="462"/>
    </row>
    <row r="1193" spans="1:17" x14ac:dyDescent="0.15">
      <c r="A1193" s="462"/>
      <c r="B1193" s="462"/>
      <c r="C1193" s="462"/>
      <c r="D1193" s="462"/>
      <c r="E1193" s="462"/>
      <c r="F1193" s="462"/>
      <c r="G1193" s="462"/>
      <c r="H1193" s="462"/>
      <c r="I1193" s="462"/>
      <c r="J1193" s="462"/>
      <c r="K1193" s="462"/>
      <c r="L1193" s="462"/>
      <c r="M1193" s="462"/>
      <c r="N1193" s="462"/>
      <c r="O1193" s="462"/>
      <c r="P1193" s="462"/>
      <c r="Q1193" s="462"/>
    </row>
    <row r="1194" spans="1:17" x14ac:dyDescent="0.15">
      <c r="A1194" s="462"/>
      <c r="B1194" s="462"/>
      <c r="C1194" s="462"/>
      <c r="D1194" s="462"/>
      <c r="E1194" s="462"/>
      <c r="F1194" s="462"/>
      <c r="G1194" s="462"/>
      <c r="H1194" s="462"/>
      <c r="I1194" s="462"/>
      <c r="J1194" s="462"/>
      <c r="K1194" s="462"/>
      <c r="L1194" s="462"/>
      <c r="M1194" s="462"/>
      <c r="N1194" s="462"/>
      <c r="O1194" s="462"/>
      <c r="P1194" s="462"/>
      <c r="Q1194" s="462"/>
    </row>
    <row r="1195" spans="1:17" x14ac:dyDescent="0.15">
      <c r="A1195" s="462"/>
      <c r="B1195" s="462"/>
      <c r="C1195" s="462"/>
      <c r="D1195" s="462"/>
      <c r="E1195" s="462"/>
      <c r="F1195" s="462"/>
      <c r="G1195" s="462"/>
      <c r="H1195" s="462"/>
      <c r="I1195" s="462"/>
      <c r="J1195" s="462"/>
      <c r="K1195" s="462"/>
      <c r="L1195" s="462"/>
      <c r="M1195" s="462"/>
      <c r="N1195" s="462"/>
      <c r="O1195" s="462"/>
      <c r="P1195" s="462"/>
      <c r="Q1195" s="462"/>
    </row>
    <row r="1196" spans="1:17" x14ac:dyDescent="0.15">
      <c r="A1196" s="462"/>
      <c r="B1196" s="462"/>
      <c r="C1196" s="462"/>
      <c r="D1196" s="462"/>
      <c r="E1196" s="462"/>
      <c r="F1196" s="462"/>
      <c r="G1196" s="462"/>
      <c r="H1196" s="462"/>
      <c r="I1196" s="462"/>
      <c r="J1196" s="462"/>
      <c r="K1196" s="462"/>
      <c r="L1196" s="462"/>
      <c r="M1196" s="462"/>
      <c r="N1196" s="462"/>
      <c r="O1196" s="462"/>
      <c r="P1196" s="462"/>
      <c r="Q1196" s="462"/>
    </row>
    <row r="1197" spans="1:17" x14ac:dyDescent="0.15">
      <c r="A1197" s="462"/>
      <c r="B1197" s="462"/>
      <c r="C1197" s="462"/>
      <c r="D1197" s="462"/>
      <c r="E1197" s="462"/>
      <c r="F1197" s="462"/>
      <c r="G1197" s="462"/>
      <c r="H1197" s="462"/>
      <c r="I1197" s="462"/>
      <c r="J1197" s="462"/>
      <c r="K1197" s="462"/>
      <c r="L1197" s="462"/>
      <c r="M1197" s="462"/>
      <c r="N1197" s="462"/>
      <c r="O1197" s="462"/>
      <c r="P1197" s="462"/>
      <c r="Q1197" s="462"/>
    </row>
    <row r="1198" spans="1:17" x14ac:dyDescent="0.15">
      <c r="A1198" s="462"/>
      <c r="B1198" s="462"/>
      <c r="C1198" s="462"/>
      <c r="D1198" s="462"/>
      <c r="E1198" s="462"/>
      <c r="F1198" s="462"/>
      <c r="G1198" s="462"/>
      <c r="H1198" s="462"/>
      <c r="I1198" s="462"/>
      <c r="J1198" s="462"/>
      <c r="K1198" s="462"/>
      <c r="L1198" s="462"/>
      <c r="M1198" s="462"/>
      <c r="N1198" s="462"/>
      <c r="O1198" s="462"/>
      <c r="P1198" s="462"/>
      <c r="Q1198" s="462"/>
    </row>
    <row r="1199" spans="1:17" x14ac:dyDescent="0.15">
      <c r="A1199" s="462"/>
      <c r="B1199" s="462"/>
      <c r="C1199" s="462"/>
      <c r="D1199" s="462"/>
      <c r="E1199" s="462"/>
      <c r="F1199" s="462"/>
      <c r="G1199" s="462"/>
      <c r="H1199" s="462"/>
      <c r="I1199" s="462"/>
      <c r="J1199" s="462"/>
      <c r="K1199" s="462"/>
      <c r="L1199" s="462"/>
      <c r="M1199" s="462"/>
      <c r="N1199" s="462"/>
      <c r="O1199" s="462"/>
      <c r="P1199" s="462"/>
      <c r="Q1199" s="462"/>
    </row>
    <row r="1200" spans="1:17" x14ac:dyDescent="0.15">
      <c r="A1200" s="462"/>
      <c r="B1200" s="462"/>
      <c r="C1200" s="462"/>
      <c r="D1200" s="462"/>
      <c r="E1200" s="462"/>
      <c r="F1200" s="462"/>
      <c r="G1200" s="462"/>
      <c r="H1200" s="462"/>
      <c r="I1200" s="462"/>
      <c r="J1200" s="462"/>
      <c r="K1200" s="462"/>
      <c r="L1200" s="462"/>
      <c r="M1200" s="462"/>
      <c r="N1200" s="462"/>
      <c r="O1200" s="462"/>
      <c r="P1200" s="462"/>
      <c r="Q1200" s="462"/>
    </row>
    <row r="1201" spans="1:17" x14ac:dyDescent="0.15">
      <c r="A1201" s="462"/>
      <c r="B1201" s="462"/>
      <c r="C1201" s="462"/>
      <c r="D1201" s="462"/>
      <c r="E1201" s="462"/>
      <c r="F1201" s="462"/>
      <c r="G1201" s="462"/>
      <c r="H1201" s="462"/>
      <c r="I1201" s="462"/>
      <c r="J1201" s="462"/>
      <c r="K1201" s="462"/>
      <c r="L1201" s="462"/>
      <c r="M1201" s="462"/>
      <c r="N1201" s="462"/>
      <c r="O1201" s="462"/>
      <c r="P1201" s="462"/>
      <c r="Q1201" s="462"/>
    </row>
    <row r="1202" spans="1:17" x14ac:dyDescent="0.15">
      <c r="A1202" s="462"/>
      <c r="B1202" s="462"/>
      <c r="C1202" s="462"/>
      <c r="D1202" s="462"/>
      <c r="E1202" s="462"/>
      <c r="F1202" s="462"/>
      <c r="G1202" s="462"/>
      <c r="H1202" s="462"/>
      <c r="I1202" s="462"/>
      <c r="J1202" s="462"/>
      <c r="K1202" s="462"/>
      <c r="L1202" s="462"/>
      <c r="M1202" s="462"/>
      <c r="N1202" s="462"/>
      <c r="O1202" s="462"/>
      <c r="P1202" s="462"/>
      <c r="Q1202" s="462"/>
    </row>
    <row r="1203" spans="1:17" x14ac:dyDescent="0.15">
      <c r="A1203" s="462"/>
      <c r="B1203" s="462"/>
      <c r="C1203" s="462"/>
      <c r="D1203" s="462"/>
      <c r="E1203" s="462"/>
      <c r="F1203" s="462"/>
      <c r="G1203" s="462"/>
      <c r="H1203" s="462"/>
      <c r="I1203" s="462"/>
      <c r="J1203" s="462"/>
      <c r="K1203" s="462"/>
      <c r="L1203" s="462"/>
      <c r="M1203" s="462"/>
      <c r="N1203" s="462"/>
      <c r="O1203" s="462"/>
      <c r="P1203" s="462"/>
      <c r="Q1203" s="462"/>
    </row>
    <row r="1204" spans="1:17" x14ac:dyDescent="0.15">
      <c r="A1204" s="462"/>
      <c r="B1204" s="462"/>
      <c r="C1204" s="462"/>
      <c r="D1204" s="462"/>
      <c r="E1204" s="462"/>
      <c r="F1204" s="462"/>
      <c r="G1204" s="462"/>
      <c r="H1204" s="462"/>
      <c r="I1204" s="462"/>
      <c r="J1204" s="462"/>
      <c r="K1204" s="462"/>
      <c r="L1204" s="462"/>
      <c r="M1204" s="462"/>
      <c r="N1204" s="462"/>
      <c r="O1204" s="462"/>
      <c r="P1204" s="462"/>
      <c r="Q1204" s="462"/>
    </row>
    <row r="1205" spans="1:17" x14ac:dyDescent="0.15">
      <c r="A1205" s="462"/>
      <c r="B1205" s="462"/>
      <c r="C1205" s="462"/>
      <c r="D1205" s="462"/>
      <c r="E1205" s="462"/>
      <c r="F1205" s="462"/>
      <c r="G1205" s="462"/>
      <c r="H1205" s="462"/>
      <c r="I1205" s="462"/>
      <c r="J1205" s="462"/>
      <c r="K1205" s="462"/>
      <c r="L1205" s="462"/>
      <c r="M1205" s="462"/>
      <c r="N1205" s="462"/>
      <c r="O1205" s="462"/>
      <c r="P1205" s="462"/>
      <c r="Q1205" s="462"/>
    </row>
    <row r="1206" spans="1:17" x14ac:dyDescent="0.15">
      <c r="A1206" s="462"/>
      <c r="B1206" s="462"/>
      <c r="C1206" s="462"/>
      <c r="D1206" s="462"/>
      <c r="E1206" s="462"/>
      <c r="F1206" s="462"/>
      <c r="G1206" s="462"/>
      <c r="H1206" s="462"/>
      <c r="I1206" s="462"/>
      <c r="J1206" s="462"/>
      <c r="K1206" s="462"/>
      <c r="L1206" s="462"/>
      <c r="M1206" s="462"/>
      <c r="N1206" s="462"/>
      <c r="O1206" s="462"/>
      <c r="P1206" s="462"/>
      <c r="Q1206" s="462"/>
    </row>
    <row r="1207" spans="1:17" x14ac:dyDescent="0.15">
      <c r="A1207" s="462"/>
      <c r="B1207" s="462"/>
      <c r="C1207" s="462"/>
      <c r="D1207" s="462"/>
      <c r="E1207" s="462"/>
      <c r="F1207" s="462"/>
      <c r="G1207" s="462"/>
      <c r="H1207" s="462"/>
      <c r="I1207" s="462"/>
      <c r="J1207" s="462"/>
      <c r="K1207" s="462"/>
      <c r="L1207" s="462"/>
      <c r="M1207" s="462"/>
      <c r="N1207" s="462"/>
      <c r="O1207" s="462"/>
      <c r="P1207" s="462"/>
      <c r="Q1207" s="462"/>
    </row>
    <row r="1208" spans="1:17" x14ac:dyDescent="0.15">
      <c r="A1208" s="462"/>
      <c r="B1208" s="462"/>
      <c r="C1208" s="462"/>
      <c r="D1208" s="462"/>
      <c r="E1208" s="462"/>
      <c r="F1208" s="462"/>
      <c r="G1208" s="462"/>
      <c r="H1208" s="462"/>
      <c r="I1208" s="462"/>
      <c r="J1208" s="462"/>
      <c r="K1208" s="462"/>
      <c r="L1208" s="462"/>
      <c r="M1208" s="462"/>
      <c r="N1208" s="462"/>
      <c r="O1208" s="462"/>
      <c r="P1208" s="462"/>
      <c r="Q1208" s="462"/>
    </row>
    <row r="1209" spans="1:17" x14ac:dyDescent="0.15">
      <c r="A1209" s="462"/>
      <c r="B1209" s="462"/>
      <c r="C1209" s="462"/>
      <c r="D1209" s="462"/>
      <c r="E1209" s="462"/>
      <c r="F1209" s="462"/>
      <c r="G1209" s="462"/>
      <c r="H1209" s="462"/>
      <c r="I1209" s="462"/>
      <c r="J1209" s="462"/>
      <c r="K1209" s="462"/>
      <c r="L1209" s="462"/>
      <c r="M1209" s="462"/>
      <c r="N1209" s="462"/>
      <c r="O1209" s="462"/>
      <c r="P1209" s="462"/>
      <c r="Q1209" s="462"/>
    </row>
    <row r="1210" spans="1:17" x14ac:dyDescent="0.15">
      <c r="A1210" s="462"/>
      <c r="B1210" s="462"/>
      <c r="C1210" s="462"/>
      <c r="D1210" s="462"/>
      <c r="E1210" s="462"/>
      <c r="F1210" s="462"/>
      <c r="G1210" s="462"/>
      <c r="H1210" s="462"/>
      <c r="I1210" s="462"/>
      <c r="J1210" s="462"/>
      <c r="K1210" s="462"/>
      <c r="L1210" s="462"/>
      <c r="M1210" s="462"/>
      <c r="N1210" s="462"/>
      <c r="O1210" s="462"/>
      <c r="P1210" s="462"/>
      <c r="Q1210" s="462"/>
    </row>
    <row r="1211" spans="1:17" x14ac:dyDescent="0.15">
      <c r="A1211" s="462"/>
      <c r="B1211" s="462"/>
      <c r="C1211" s="462"/>
      <c r="D1211" s="462"/>
      <c r="E1211" s="462"/>
      <c r="F1211" s="462"/>
      <c r="G1211" s="462"/>
      <c r="H1211" s="462"/>
      <c r="I1211" s="462"/>
      <c r="J1211" s="462"/>
      <c r="K1211" s="462"/>
      <c r="L1211" s="462"/>
      <c r="M1211" s="462"/>
      <c r="N1211" s="462"/>
      <c r="O1211" s="462"/>
      <c r="P1211" s="462"/>
      <c r="Q1211" s="462"/>
    </row>
    <row r="1212" spans="1:17" x14ac:dyDescent="0.15">
      <c r="A1212" s="462"/>
      <c r="B1212" s="462"/>
      <c r="C1212" s="462"/>
      <c r="D1212" s="462"/>
      <c r="E1212" s="462"/>
      <c r="F1212" s="462"/>
      <c r="G1212" s="462"/>
      <c r="H1212" s="462"/>
      <c r="I1212" s="462"/>
      <c r="J1212" s="462"/>
      <c r="K1212" s="462"/>
      <c r="L1212" s="462"/>
      <c r="M1212" s="462"/>
      <c r="N1212" s="462"/>
      <c r="O1212" s="462"/>
      <c r="P1212" s="462"/>
      <c r="Q1212" s="462"/>
    </row>
    <row r="1213" spans="1:17" x14ac:dyDescent="0.15">
      <c r="A1213" s="462"/>
      <c r="B1213" s="462"/>
      <c r="C1213" s="462"/>
      <c r="D1213" s="462"/>
      <c r="E1213" s="462"/>
      <c r="F1213" s="462"/>
      <c r="G1213" s="462"/>
      <c r="H1213" s="462"/>
      <c r="I1213" s="462"/>
      <c r="J1213" s="462"/>
      <c r="K1213" s="462"/>
      <c r="L1213" s="462"/>
      <c r="M1213" s="462"/>
      <c r="N1213" s="462"/>
      <c r="O1213" s="462"/>
      <c r="P1213" s="462"/>
      <c r="Q1213" s="462"/>
    </row>
    <row r="1214" spans="1:17" x14ac:dyDescent="0.15">
      <c r="A1214" s="462"/>
      <c r="B1214" s="462"/>
      <c r="C1214" s="462"/>
      <c r="D1214" s="462"/>
      <c r="E1214" s="462"/>
      <c r="F1214" s="462"/>
      <c r="G1214" s="462"/>
      <c r="H1214" s="462"/>
      <c r="I1214" s="462"/>
      <c r="J1214" s="462"/>
      <c r="K1214" s="462"/>
      <c r="L1214" s="462"/>
      <c r="M1214" s="462"/>
      <c r="N1214" s="462"/>
      <c r="O1214" s="462"/>
      <c r="P1214" s="462"/>
      <c r="Q1214" s="462"/>
    </row>
    <row r="1215" spans="1:17" x14ac:dyDescent="0.15">
      <c r="A1215" s="462"/>
      <c r="B1215" s="462"/>
      <c r="C1215" s="462"/>
      <c r="D1215" s="462"/>
      <c r="E1215" s="462"/>
      <c r="F1215" s="462"/>
      <c r="G1215" s="462"/>
      <c r="H1215" s="462"/>
      <c r="I1215" s="462"/>
      <c r="J1215" s="462"/>
      <c r="K1215" s="462"/>
      <c r="L1215" s="462"/>
      <c r="M1215" s="462"/>
      <c r="N1215" s="462"/>
      <c r="O1215" s="462"/>
      <c r="P1215" s="462"/>
      <c r="Q1215" s="462"/>
    </row>
    <row r="1216" spans="1:17" x14ac:dyDescent="0.15">
      <c r="A1216" s="462"/>
      <c r="B1216" s="462"/>
      <c r="C1216" s="462"/>
      <c r="D1216" s="462"/>
      <c r="E1216" s="462"/>
      <c r="F1216" s="462"/>
      <c r="G1216" s="462"/>
      <c r="H1216" s="462"/>
      <c r="I1216" s="462"/>
      <c r="J1216" s="462"/>
      <c r="K1216" s="462"/>
      <c r="L1216" s="462"/>
      <c r="M1216" s="462"/>
      <c r="N1216" s="462"/>
      <c r="O1216" s="462"/>
      <c r="P1216" s="462"/>
      <c r="Q1216" s="462"/>
    </row>
    <row r="1217" spans="1:17" x14ac:dyDescent="0.15">
      <c r="A1217" s="462"/>
      <c r="B1217" s="462"/>
      <c r="C1217" s="462"/>
      <c r="D1217" s="462"/>
      <c r="E1217" s="462"/>
      <c r="F1217" s="462"/>
      <c r="G1217" s="462"/>
      <c r="H1217" s="462"/>
      <c r="I1217" s="462"/>
      <c r="J1217" s="462"/>
      <c r="K1217" s="462"/>
      <c r="L1217" s="462"/>
      <c r="M1217" s="462"/>
      <c r="N1217" s="462"/>
      <c r="O1217" s="462"/>
      <c r="P1217" s="462"/>
      <c r="Q1217" s="462"/>
    </row>
    <row r="1218" spans="1:17" x14ac:dyDescent="0.15">
      <c r="A1218" s="462"/>
      <c r="B1218" s="462"/>
      <c r="C1218" s="462"/>
      <c r="D1218" s="462"/>
      <c r="E1218" s="462"/>
      <c r="F1218" s="462"/>
      <c r="G1218" s="462"/>
      <c r="H1218" s="462"/>
      <c r="I1218" s="462"/>
      <c r="J1218" s="462"/>
      <c r="K1218" s="462"/>
      <c r="L1218" s="462"/>
      <c r="M1218" s="462"/>
      <c r="N1218" s="462"/>
      <c r="O1218" s="462"/>
      <c r="P1218" s="462"/>
      <c r="Q1218" s="462"/>
    </row>
    <row r="1219" spans="1:17" x14ac:dyDescent="0.15">
      <c r="A1219" s="462"/>
      <c r="B1219" s="462"/>
      <c r="C1219" s="462"/>
      <c r="D1219" s="462"/>
      <c r="E1219" s="462"/>
      <c r="F1219" s="462"/>
      <c r="G1219" s="462"/>
      <c r="H1219" s="462"/>
      <c r="I1219" s="462"/>
      <c r="J1219" s="462"/>
      <c r="K1219" s="462"/>
      <c r="L1219" s="462"/>
      <c r="M1219" s="462"/>
      <c r="N1219" s="462"/>
      <c r="O1219" s="462"/>
      <c r="P1219" s="462"/>
      <c r="Q1219" s="462"/>
    </row>
    <row r="1220" spans="1:17" x14ac:dyDescent="0.15">
      <c r="A1220" s="462"/>
      <c r="B1220" s="462"/>
      <c r="C1220" s="462"/>
      <c r="D1220" s="462"/>
      <c r="E1220" s="462"/>
      <c r="F1220" s="462"/>
      <c r="G1220" s="462"/>
      <c r="H1220" s="462"/>
      <c r="I1220" s="462"/>
      <c r="J1220" s="462"/>
      <c r="K1220" s="462"/>
      <c r="L1220" s="462"/>
      <c r="M1220" s="462"/>
      <c r="N1220" s="462"/>
      <c r="O1220" s="462"/>
      <c r="P1220" s="462"/>
      <c r="Q1220" s="462"/>
    </row>
    <row r="1221" spans="1:17" x14ac:dyDescent="0.15">
      <c r="A1221" s="462"/>
      <c r="B1221" s="462"/>
      <c r="C1221" s="462"/>
      <c r="D1221" s="462"/>
      <c r="E1221" s="462"/>
      <c r="F1221" s="462"/>
      <c r="G1221" s="462"/>
      <c r="H1221" s="462"/>
      <c r="I1221" s="462"/>
      <c r="J1221" s="462"/>
      <c r="K1221" s="462"/>
      <c r="L1221" s="462"/>
      <c r="M1221" s="462"/>
      <c r="N1221" s="462"/>
      <c r="O1221" s="462"/>
      <c r="P1221" s="462"/>
      <c r="Q1221" s="462"/>
    </row>
    <row r="1222" spans="1:17" x14ac:dyDescent="0.15">
      <c r="A1222" s="462"/>
      <c r="B1222" s="462"/>
      <c r="C1222" s="462"/>
      <c r="D1222" s="462"/>
      <c r="E1222" s="462"/>
      <c r="F1222" s="462"/>
      <c r="G1222" s="462"/>
      <c r="H1222" s="462"/>
      <c r="I1222" s="462"/>
      <c r="J1222" s="462"/>
      <c r="K1222" s="462"/>
      <c r="L1222" s="462"/>
      <c r="M1222" s="462"/>
      <c r="N1222" s="462"/>
      <c r="O1222" s="462"/>
      <c r="P1222" s="462"/>
      <c r="Q1222" s="462"/>
    </row>
    <row r="1223" spans="1:17" x14ac:dyDescent="0.15">
      <c r="A1223" s="462"/>
      <c r="B1223" s="462"/>
      <c r="C1223" s="462"/>
      <c r="D1223" s="462"/>
      <c r="E1223" s="462"/>
      <c r="F1223" s="462"/>
      <c r="G1223" s="462"/>
      <c r="H1223" s="462"/>
      <c r="I1223" s="462"/>
      <c r="J1223" s="462"/>
      <c r="K1223" s="462"/>
      <c r="L1223" s="462"/>
      <c r="M1223" s="462"/>
      <c r="N1223" s="462"/>
      <c r="O1223" s="462"/>
      <c r="P1223" s="462"/>
      <c r="Q1223" s="462"/>
    </row>
    <row r="1224" spans="1:17" x14ac:dyDescent="0.15">
      <c r="A1224" s="462"/>
      <c r="B1224" s="462"/>
      <c r="C1224" s="462"/>
      <c r="D1224" s="462"/>
      <c r="E1224" s="462"/>
      <c r="F1224" s="462"/>
      <c r="G1224" s="462"/>
      <c r="H1224" s="462"/>
      <c r="I1224" s="462"/>
      <c r="J1224" s="462"/>
      <c r="K1224" s="462"/>
      <c r="L1224" s="462"/>
      <c r="M1224" s="462"/>
      <c r="N1224" s="462"/>
      <c r="O1224" s="462"/>
      <c r="P1224" s="462"/>
      <c r="Q1224" s="462"/>
    </row>
    <row r="1225" spans="1:17" x14ac:dyDescent="0.15">
      <c r="A1225" s="462"/>
      <c r="B1225" s="462"/>
      <c r="C1225" s="462"/>
      <c r="D1225" s="462"/>
      <c r="E1225" s="462"/>
      <c r="F1225" s="462"/>
      <c r="G1225" s="462"/>
      <c r="H1225" s="462"/>
      <c r="I1225" s="462"/>
      <c r="J1225" s="462"/>
      <c r="K1225" s="462"/>
      <c r="L1225" s="462"/>
      <c r="M1225" s="462"/>
      <c r="N1225" s="462"/>
      <c r="O1225" s="462"/>
      <c r="P1225" s="462"/>
      <c r="Q1225" s="462"/>
    </row>
    <row r="1226" spans="1:17" x14ac:dyDescent="0.15">
      <c r="A1226" s="462"/>
      <c r="B1226" s="462"/>
      <c r="C1226" s="462"/>
      <c r="D1226" s="462"/>
      <c r="E1226" s="462"/>
      <c r="F1226" s="462"/>
      <c r="G1226" s="462"/>
      <c r="H1226" s="462"/>
      <c r="I1226" s="462"/>
      <c r="J1226" s="462"/>
      <c r="K1226" s="462"/>
      <c r="L1226" s="462"/>
      <c r="M1226" s="462"/>
      <c r="N1226" s="462"/>
      <c r="O1226" s="462"/>
      <c r="P1226" s="462"/>
      <c r="Q1226" s="462"/>
    </row>
    <row r="1227" spans="1:17" x14ac:dyDescent="0.15">
      <c r="A1227" s="462"/>
      <c r="B1227" s="462"/>
      <c r="C1227" s="462"/>
      <c r="D1227" s="462"/>
      <c r="E1227" s="462"/>
      <c r="F1227" s="462"/>
      <c r="G1227" s="462"/>
      <c r="H1227" s="462"/>
      <c r="I1227" s="462"/>
      <c r="J1227" s="462"/>
      <c r="K1227" s="462"/>
      <c r="L1227" s="462"/>
      <c r="M1227" s="462"/>
      <c r="N1227" s="462"/>
      <c r="O1227" s="462"/>
      <c r="P1227" s="462"/>
      <c r="Q1227" s="462"/>
    </row>
    <row r="1228" spans="1:17" x14ac:dyDescent="0.15">
      <c r="A1228" s="462"/>
      <c r="B1228" s="462"/>
      <c r="C1228" s="462"/>
      <c r="D1228" s="462"/>
      <c r="E1228" s="462"/>
      <c r="F1228" s="462"/>
      <c r="G1228" s="462"/>
      <c r="H1228" s="462"/>
      <c r="I1228" s="462"/>
      <c r="J1228" s="462"/>
      <c r="K1228" s="462"/>
      <c r="L1228" s="462"/>
      <c r="M1228" s="462"/>
      <c r="N1228" s="462"/>
      <c r="O1228" s="462"/>
      <c r="P1228" s="462"/>
      <c r="Q1228" s="462"/>
    </row>
    <row r="1229" spans="1:17" x14ac:dyDescent="0.15">
      <c r="A1229" s="462"/>
      <c r="B1229" s="462"/>
      <c r="C1229" s="462"/>
      <c r="D1229" s="462"/>
      <c r="E1229" s="462"/>
      <c r="F1229" s="462"/>
      <c r="G1229" s="462"/>
      <c r="H1229" s="462"/>
      <c r="I1229" s="462"/>
      <c r="J1229" s="462"/>
      <c r="K1229" s="462"/>
      <c r="L1229" s="462"/>
      <c r="M1229" s="462"/>
      <c r="N1229" s="462"/>
      <c r="O1229" s="462"/>
      <c r="P1229" s="462"/>
      <c r="Q1229" s="462"/>
    </row>
    <row r="1230" spans="1:17" x14ac:dyDescent="0.15">
      <c r="A1230" s="462"/>
      <c r="B1230" s="462"/>
      <c r="C1230" s="462"/>
      <c r="D1230" s="462"/>
      <c r="E1230" s="462"/>
      <c r="F1230" s="462"/>
      <c r="G1230" s="462"/>
      <c r="H1230" s="462"/>
      <c r="I1230" s="462"/>
      <c r="J1230" s="462"/>
      <c r="K1230" s="462"/>
      <c r="L1230" s="462"/>
      <c r="M1230" s="462"/>
      <c r="N1230" s="462"/>
      <c r="O1230" s="462"/>
      <c r="P1230" s="462"/>
      <c r="Q1230" s="462"/>
    </row>
    <row r="1231" spans="1:17" x14ac:dyDescent="0.15">
      <c r="A1231" s="462"/>
      <c r="B1231" s="462"/>
      <c r="C1231" s="462"/>
      <c r="D1231" s="462"/>
      <c r="E1231" s="462"/>
      <c r="F1231" s="462"/>
      <c r="G1231" s="462"/>
      <c r="H1231" s="462"/>
      <c r="I1231" s="462"/>
      <c r="J1231" s="462"/>
      <c r="K1231" s="462"/>
      <c r="L1231" s="462"/>
      <c r="M1231" s="462"/>
      <c r="N1231" s="462"/>
      <c r="O1231" s="462"/>
      <c r="P1231" s="462"/>
      <c r="Q1231" s="462"/>
    </row>
    <row r="1232" spans="1:17" x14ac:dyDescent="0.15">
      <c r="A1232" s="462"/>
      <c r="B1232" s="462"/>
      <c r="C1232" s="462"/>
      <c r="D1232" s="462"/>
      <c r="E1232" s="462"/>
      <c r="F1232" s="462"/>
      <c r="G1232" s="462"/>
      <c r="H1232" s="462"/>
      <c r="I1232" s="462"/>
      <c r="J1232" s="462"/>
      <c r="K1232" s="462"/>
      <c r="L1232" s="462"/>
      <c r="M1232" s="462"/>
      <c r="N1232" s="462"/>
      <c r="O1232" s="462"/>
      <c r="P1232" s="462"/>
      <c r="Q1232" s="462"/>
    </row>
    <row r="1233" spans="1:17" x14ac:dyDescent="0.15">
      <c r="A1233" s="462"/>
      <c r="B1233" s="462"/>
      <c r="C1233" s="462"/>
      <c r="D1233" s="462"/>
      <c r="E1233" s="462"/>
      <c r="F1233" s="462"/>
      <c r="G1233" s="462"/>
      <c r="H1233" s="462"/>
      <c r="I1233" s="462"/>
      <c r="J1233" s="462"/>
      <c r="K1233" s="462"/>
      <c r="L1233" s="462"/>
      <c r="M1233" s="462"/>
      <c r="N1233" s="462"/>
      <c r="O1233" s="462"/>
      <c r="P1233" s="462"/>
      <c r="Q1233" s="462"/>
    </row>
    <row r="1234" spans="1:17" x14ac:dyDescent="0.15">
      <c r="A1234" s="462"/>
      <c r="B1234" s="462"/>
      <c r="C1234" s="462"/>
      <c r="D1234" s="462"/>
      <c r="E1234" s="462"/>
      <c r="F1234" s="462"/>
      <c r="G1234" s="462"/>
      <c r="H1234" s="462"/>
      <c r="I1234" s="462"/>
      <c r="J1234" s="462"/>
      <c r="K1234" s="462"/>
      <c r="L1234" s="462"/>
      <c r="M1234" s="462"/>
      <c r="N1234" s="462"/>
      <c r="O1234" s="462"/>
      <c r="P1234" s="462"/>
      <c r="Q1234" s="462"/>
    </row>
    <row r="1235" spans="1:17" x14ac:dyDescent="0.15">
      <c r="A1235" s="462"/>
      <c r="B1235" s="462"/>
      <c r="C1235" s="462"/>
      <c r="D1235" s="462"/>
      <c r="E1235" s="462"/>
      <c r="F1235" s="462"/>
      <c r="G1235" s="462"/>
      <c r="H1235" s="462"/>
      <c r="I1235" s="462"/>
      <c r="J1235" s="462"/>
      <c r="K1235" s="462"/>
      <c r="L1235" s="462"/>
      <c r="M1235" s="462"/>
      <c r="N1235" s="462"/>
      <c r="O1235" s="462"/>
      <c r="P1235" s="462"/>
      <c r="Q1235" s="462"/>
    </row>
    <row r="1236" spans="1:17" x14ac:dyDescent="0.15">
      <c r="A1236" s="462"/>
      <c r="B1236" s="462"/>
      <c r="C1236" s="462"/>
      <c r="D1236" s="462"/>
      <c r="E1236" s="462"/>
      <c r="F1236" s="462"/>
      <c r="G1236" s="462"/>
      <c r="H1236" s="462"/>
      <c r="I1236" s="462"/>
      <c r="J1236" s="462"/>
      <c r="K1236" s="462"/>
      <c r="L1236" s="462"/>
      <c r="M1236" s="462"/>
      <c r="N1236" s="462"/>
      <c r="O1236" s="462"/>
      <c r="P1236" s="462"/>
      <c r="Q1236" s="462"/>
    </row>
    <row r="1237" spans="1:17" x14ac:dyDescent="0.15">
      <c r="A1237" s="462"/>
      <c r="B1237" s="462"/>
      <c r="C1237" s="462"/>
      <c r="D1237" s="462"/>
      <c r="E1237" s="462"/>
      <c r="F1237" s="462"/>
      <c r="G1237" s="462"/>
      <c r="H1237" s="462"/>
      <c r="I1237" s="462"/>
      <c r="J1237" s="462"/>
      <c r="K1237" s="462"/>
      <c r="L1237" s="462"/>
      <c r="M1237" s="462"/>
      <c r="N1237" s="462"/>
      <c r="O1237" s="462"/>
      <c r="P1237" s="462"/>
      <c r="Q1237" s="462"/>
    </row>
    <row r="1238" spans="1:17" x14ac:dyDescent="0.15">
      <c r="A1238" s="462"/>
      <c r="B1238" s="462"/>
      <c r="C1238" s="462"/>
      <c r="D1238" s="462"/>
      <c r="E1238" s="462"/>
      <c r="F1238" s="462"/>
      <c r="G1238" s="462"/>
      <c r="H1238" s="462"/>
      <c r="I1238" s="462"/>
      <c r="J1238" s="462"/>
      <c r="K1238" s="462"/>
      <c r="L1238" s="462"/>
      <c r="M1238" s="462"/>
      <c r="N1238" s="462"/>
      <c r="O1238" s="462"/>
      <c r="P1238" s="462"/>
      <c r="Q1238" s="462"/>
    </row>
    <row r="1239" spans="1:17" x14ac:dyDescent="0.15">
      <c r="A1239" s="462"/>
      <c r="B1239" s="462"/>
      <c r="C1239" s="462"/>
      <c r="D1239" s="462"/>
      <c r="E1239" s="462"/>
      <c r="F1239" s="462"/>
      <c r="G1239" s="462"/>
      <c r="H1239" s="462"/>
      <c r="I1239" s="462"/>
      <c r="J1239" s="462"/>
      <c r="K1239" s="462"/>
      <c r="L1239" s="462"/>
      <c r="M1239" s="462"/>
      <c r="N1239" s="462"/>
      <c r="O1239" s="462"/>
      <c r="P1239" s="462"/>
      <c r="Q1239" s="462"/>
    </row>
    <row r="1240" spans="1:17" x14ac:dyDescent="0.15">
      <c r="A1240" s="462"/>
      <c r="B1240" s="462"/>
      <c r="C1240" s="462"/>
      <c r="D1240" s="462"/>
      <c r="E1240" s="462"/>
      <c r="F1240" s="462"/>
      <c r="G1240" s="462"/>
      <c r="H1240" s="462"/>
      <c r="I1240" s="462"/>
      <c r="J1240" s="462"/>
      <c r="K1240" s="462"/>
      <c r="L1240" s="462"/>
      <c r="M1240" s="462"/>
      <c r="N1240" s="462"/>
      <c r="O1240" s="462"/>
      <c r="P1240" s="462"/>
      <c r="Q1240" s="462"/>
    </row>
    <row r="1241" spans="1:17" x14ac:dyDescent="0.15">
      <c r="A1241" s="462"/>
      <c r="B1241" s="462"/>
      <c r="C1241" s="462"/>
      <c r="D1241" s="462"/>
      <c r="E1241" s="462"/>
      <c r="F1241" s="462"/>
      <c r="G1241" s="462"/>
      <c r="H1241" s="462"/>
      <c r="I1241" s="462"/>
      <c r="J1241" s="462"/>
      <c r="K1241" s="462"/>
      <c r="L1241" s="462"/>
      <c r="M1241" s="462"/>
      <c r="N1241" s="462"/>
      <c r="O1241" s="462"/>
      <c r="P1241" s="462"/>
      <c r="Q1241" s="462"/>
    </row>
    <row r="1242" spans="1:17" x14ac:dyDescent="0.15">
      <c r="A1242" s="462"/>
      <c r="B1242" s="462"/>
      <c r="C1242" s="462"/>
      <c r="D1242" s="462"/>
      <c r="E1242" s="462"/>
      <c r="F1242" s="462"/>
      <c r="G1242" s="462"/>
      <c r="H1242" s="462"/>
      <c r="I1242" s="462"/>
      <c r="J1242" s="462"/>
      <c r="K1242" s="462"/>
      <c r="L1242" s="462"/>
      <c r="M1242" s="462"/>
      <c r="N1242" s="462"/>
      <c r="O1242" s="462"/>
      <c r="P1242" s="462"/>
      <c r="Q1242" s="462"/>
    </row>
    <row r="1243" spans="1:17" x14ac:dyDescent="0.15">
      <c r="A1243" s="462"/>
      <c r="B1243" s="462"/>
      <c r="C1243" s="462"/>
      <c r="D1243" s="462"/>
      <c r="E1243" s="462"/>
      <c r="F1243" s="462"/>
      <c r="G1243" s="462"/>
      <c r="H1243" s="462"/>
      <c r="I1243" s="462"/>
      <c r="J1243" s="462"/>
      <c r="K1243" s="462"/>
      <c r="L1243" s="462"/>
      <c r="M1243" s="462"/>
      <c r="N1243" s="462"/>
      <c r="O1243" s="462"/>
      <c r="P1243" s="462"/>
      <c r="Q1243" s="462"/>
    </row>
    <row r="1244" spans="1:17" x14ac:dyDescent="0.15">
      <c r="A1244" s="462"/>
      <c r="B1244" s="462"/>
      <c r="C1244" s="462"/>
      <c r="D1244" s="462"/>
      <c r="E1244" s="462"/>
      <c r="F1244" s="462"/>
      <c r="G1244" s="462"/>
      <c r="H1244" s="462"/>
      <c r="I1244" s="462"/>
      <c r="J1244" s="462"/>
      <c r="K1244" s="462"/>
      <c r="L1244" s="462"/>
      <c r="M1244" s="462"/>
      <c r="N1244" s="462"/>
      <c r="O1244" s="462"/>
      <c r="P1244" s="462"/>
      <c r="Q1244" s="462"/>
    </row>
    <row r="1245" spans="1:17" x14ac:dyDescent="0.15">
      <c r="A1245" s="462"/>
      <c r="B1245" s="462"/>
      <c r="C1245" s="462"/>
      <c r="D1245" s="462"/>
      <c r="E1245" s="462"/>
      <c r="F1245" s="462"/>
      <c r="G1245" s="462"/>
      <c r="H1245" s="462"/>
      <c r="I1245" s="462"/>
      <c r="J1245" s="462"/>
      <c r="K1245" s="462"/>
      <c r="L1245" s="462"/>
      <c r="M1245" s="462"/>
      <c r="N1245" s="462"/>
      <c r="O1245" s="462"/>
      <c r="P1245" s="462"/>
      <c r="Q1245" s="462"/>
    </row>
    <row r="1246" spans="1:17" x14ac:dyDescent="0.15">
      <c r="A1246" s="462"/>
      <c r="B1246" s="462"/>
      <c r="C1246" s="462"/>
      <c r="D1246" s="462"/>
      <c r="E1246" s="462"/>
      <c r="F1246" s="462"/>
      <c r="G1246" s="462"/>
      <c r="H1246" s="462"/>
      <c r="I1246" s="462"/>
      <c r="J1246" s="462"/>
      <c r="K1246" s="462"/>
      <c r="L1246" s="462"/>
      <c r="M1246" s="462"/>
      <c r="N1246" s="462"/>
      <c r="O1246" s="462"/>
      <c r="P1246" s="462"/>
      <c r="Q1246" s="462"/>
    </row>
    <row r="1247" spans="1:17" x14ac:dyDescent="0.15">
      <c r="A1247" s="462"/>
      <c r="B1247" s="462"/>
      <c r="C1247" s="462"/>
      <c r="D1247" s="462"/>
      <c r="E1247" s="462"/>
      <c r="F1247" s="462"/>
      <c r="G1247" s="462"/>
      <c r="H1247" s="462"/>
      <c r="I1247" s="462"/>
      <c r="J1247" s="462"/>
      <c r="K1247" s="462"/>
      <c r="L1247" s="462"/>
      <c r="M1247" s="462"/>
      <c r="N1247" s="462"/>
      <c r="O1247" s="462"/>
      <c r="P1247" s="462"/>
      <c r="Q1247" s="462"/>
    </row>
    <row r="1248" spans="1:17" x14ac:dyDescent="0.15">
      <c r="A1248" s="462"/>
      <c r="B1248" s="462"/>
      <c r="C1248" s="462"/>
      <c r="D1248" s="462"/>
      <c r="E1248" s="462"/>
      <c r="F1248" s="462"/>
      <c r="G1248" s="462"/>
      <c r="H1248" s="462"/>
      <c r="I1248" s="462"/>
      <c r="J1248" s="462"/>
      <c r="K1248" s="462"/>
      <c r="L1248" s="462"/>
      <c r="M1248" s="462"/>
      <c r="N1248" s="462"/>
      <c r="O1248" s="462"/>
      <c r="P1248" s="462"/>
      <c r="Q1248" s="462"/>
    </row>
    <row r="1249" spans="1:17" x14ac:dyDescent="0.15">
      <c r="A1249" s="462"/>
      <c r="B1249" s="462"/>
      <c r="C1249" s="462"/>
      <c r="D1249" s="462"/>
      <c r="E1249" s="462"/>
      <c r="F1249" s="462"/>
      <c r="G1249" s="462"/>
      <c r="H1249" s="462"/>
      <c r="I1249" s="462"/>
      <c r="J1249" s="462"/>
      <c r="K1249" s="462"/>
      <c r="L1249" s="462"/>
      <c r="M1249" s="462"/>
      <c r="N1249" s="462"/>
      <c r="O1249" s="462"/>
      <c r="P1249" s="462"/>
      <c r="Q1249" s="462"/>
    </row>
    <row r="1250" spans="1:17" x14ac:dyDescent="0.15">
      <c r="A1250" s="462"/>
      <c r="B1250" s="462"/>
      <c r="C1250" s="462"/>
      <c r="D1250" s="462"/>
      <c r="E1250" s="462"/>
      <c r="F1250" s="462"/>
      <c r="G1250" s="462"/>
      <c r="H1250" s="462"/>
      <c r="I1250" s="462"/>
      <c r="J1250" s="462"/>
      <c r="K1250" s="462"/>
      <c r="L1250" s="462"/>
      <c r="M1250" s="462"/>
      <c r="N1250" s="462"/>
      <c r="O1250" s="462"/>
      <c r="P1250" s="462"/>
      <c r="Q1250" s="462"/>
    </row>
    <row r="1251" spans="1:17" x14ac:dyDescent="0.15">
      <c r="A1251" s="462"/>
      <c r="B1251" s="462"/>
      <c r="C1251" s="462"/>
      <c r="D1251" s="462"/>
      <c r="E1251" s="462"/>
      <c r="F1251" s="462"/>
      <c r="G1251" s="462"/>
      <c r="H1251" s="462"/>
      <c r="I1251" s="462"/>
      <c r="J1251" s="462"/>
      <c r="K1251" s="462"/>
      <c r="L1251" s="462"/>
      <c r="M1251" s="462"/>
      <c r="N1251" s="462"/>
      <c r="O1251" s="462"/>
      <c r="P1251" s="462"/>
      <c r="Q1251" s="462"/>
    </row>
    <row r="1252" spans="1:17" x14ac:dyDescent="0.15">
      <c r="A1252" s="462"/>
      <c r="B1252" s="462"/>
      <c r="C1252" s="462"/>
      <c r="D1252" s="462"/>
      <c r="E1252" s="462"/>
      <c r="F1252" s="462"/>
      <c r="G1252" s="462"/>
      <c r="H1252" s="462"/>
      <c r="I1252" s="462"/>
      <c r="J1252" s="462"/>
      <c r="K1252" s="462"/>
      <c r="L1252" s="462"/>
      <c r="M1252" s="462"/>
      <c r="N1252" s="462"/>
      <c r="O1252" s="462"/>
      <c r="P1252" s="462"/>
      <c r="Q1252" s="462"/>
    </row>
    <row r="1253" spans="1:17" x14ac:dyDescent="0.15">
      <c r="A1253" s="462"/>
      <c r="B1253" s="462"/>
      <c r="C1253" s="462"/>
      <c r="D1253" s="462"/>
      <c r="E1253" s="462"/>
      <c r="F1253" s="462"/>
      <c r="G1253" s="462"/>
      <c r="H1253" s="462"/>
      <c r="I1253" s="462"/>
      <c r="J1253" s="462"/>
      <c r="K1253" s="462"/>
      <c r="L1253" s="462"/>
      <c r="M1253" s="462"/>
      <c r="N1253" s="462"/>
      <c r="O1253" s="462"/>
      <c r="P1253" s="462"/>
      <c r="Q1253" s="462"/>
    </row>
    <row r="1254" spans="1:17" x14ac:dyDescent="0.15">
      <c r="A1254" s="462"/>
      <c r="B1254" s="462"/>
      <c r="C1254" s="462"/>
      <c r="D1254" s="462"/>
      <c r="E1254" s="462"/>
      <c r="F1254" s="462"/>
      <c r="G1254" s="462"/>
      <c r="H1254" s="462"/>
      <c r="I1254" s="462"/>
      <c r="J1254" s="462"/>
      <c r="K1254" s="462"/>
      <c r="L1254" s="462"/>
      <c r="M1254" s="462"/>
      <c r="N1254" s="462"/>
      <c r="O1254" s="462"/>
      <c r="P1254" s="462"/>
      <c r="Q1254" s="462"/>
    </row>
    <row r="1255" spans="1:17" x14ac:dyDescent="0.15">
      <c r="A1255" s="462"/>
      <c r="B1255" s="462"/>
      <c r="C1255" s="462"/>
      <c r="D1255" s="462"/>
      <c r="E1255" s="462"/>
      <c r="F1255" s="462"/>
      <c r="G1255" s="462"/>
      <c r="H1255" s="462"/>
      <c r="I1255" s="462"/>
      <c r="J1255" s="462"/>
      <c r="K1255" s="462"/>
      <c r="L1255" s="462"/>
      <c r="M1255" s="462"/>
      <c r="N1255" s="462"/>
      <c r="O1255" s="462"/>
      <c r="P1255" s="462"/>
      <c r="Q1255" s="462"/>
    </row>
    <row r="1256" spans="1:17" x14ac:dyDescent="0.15">
      <c r="A1256" s="462"/>
      <c r="B1256" s="462"/>
      <c r="C1256" s="462"/>
      <c r="D1256" s="462"/>
      <c r="E1256" s="462"/>
      <c r="F1256" s="462"/>
      <c r="G1256" s="462"/>
      <c r="H1256" s="462"/>
      <c r="I1256" s="462"/>
      <c r="J1256" s="462"/>
      <c r="K1256" s="462"/>
      <c r="L1256" s="462"/>
      <c r="M1256" s="462"/>
      <c r="N1256" s="462"/>
      <c r="O1256" s="462"/>
      <c r="P1256" s="462"/>
      <c r="Q1256" s="462"/>
    </row>
    <row r="1257" spans="1:17" x14ac:dyDescent="0.15">
      <c r="A1257" s="462"/>
      <c r="B1257" s="462"/>
      <c r="C1257" s="462"/>
      <c r="D1257" s="462"/>
      <c r="E1257" s="462"/>
      <c r="F1257" s="462"/>
      <c r="G1257" s="462"/>
      <c r="H1257" s="462"/>
      <c r="I1257" s="462"/>
      <c r="J1257" s="462"/>
      <c r="K1257" s="462"/>
      <c r="L1257" s="462"/>
      <c r="M1257" s="462"/>
      <c r="N1257" s="462"/>
      <c r="O1257" s="462"/>
      <c r="P1257" s="462"/>
      <c r="Q1257" s="462"/>
    </row>
    <row r="1258" spans="1:17" x14ac:dyDescent="0.15">
      <c r="A1258" s="462"/>
      <c r="B1258" s="462"/>
      <c r="C1258" s="462"/>
      <c r="D1258" s="462"/>
      <c r="E1258" s="462"/>
      <c r="F1258" s="462"/>
      <c r="G1258" s="462"/>
      <c r="H1258" s="462"/>
      <c r="I1258" s="462"/>
      <c r="J1258" s="462"/>
      <c r="K1258" s="462"/>
      <c r="L1258" s="462"/>
      <c r="M1258" s="462"/>
      <c r="N1258" s="462"/>
      <c r="O1258" s="462"/>
      <c r="P1258" s="462"/>
      <c r="Q1258" s="462"/>
    </row>
    <row r="1259" spans="1:17" x14ac:dyDescent="0.15">
      <c r="A1259" s="462"/>
      <c r="B1259" s="462"/>
      <c r="C1259" s="462"/>
      <c r="D1259" s="462"/>
      <c r="E1259" s="462"/>
      <c r="F1259" s="462"/>
      <c r="G1259" s="462"/>
      <c r="H1259" s="462"/>
      <c r="I1259" s="462"/>
      <c r="J1259" s="462"/>
      <c r="K1259" s="462"/>
      <c r="L1259" s="462"/>
      <c r="M1259" s="462"/>
      <c r="N1259" s="462"/>
      <c r="O1259" s="462"/>
      <c r="P1259" s="462"/>
      <c r="Q1259" s="462"/>
    </row>
    <row r="1260" spans="1:17" x14ac:dyDescent="0.15">
      <c r="A1260" s="462"/>
      <c r="B1260" s="462"/>
      <c r="C1260" s="462"/>
      <c r="D1260" s="462"/>
      <c r="E1260" s="462"/>
      <c r="F1260" s="462"/>
      <c r="G1260" s="462"/>
      <c r="H1260" s="462"/>
      <c r="I1260" s="462"/>
      <c r="J1260" s="462"/>
      <c r="K1260" s="462"/>
      <c r="L1260" s="462"/>
      <c r="M1260" s="462"/>
      <c r="N1260" s="462"/>
      <c r="O1260" s="462"/>
      <c r="P1260" s="462"/>
      <c r="Q1260" s="462"/>
    </row>
    <row r="1261" spans="1:17" x14ac:dyDescent="0.15">
      <c r="A1261" s="462"/>
      <c r="B1261" s="462"/>
      <c r="C1261" s="462"/>
      <c r="D1261" s="462"/>
      <c r="E1261" s="462"/>
      <c r="F1261" s="462"/>
      <c r="G1261" s="462"/>
      <c r="H1261" s="462"/>
      <c r="I1261" s="462"/>
      <c r="J1261" s="462"/>
      <c r="K1261" s="462"/>
      <c r="L1261" s="462"/>
      <c r="M1261" s="462"/>
      <c r="N1261" s="462"/>
      <c r="O1261" s="462"/>
      <c r="P1261" s="462"/>
      <c r="Q1261" s="462"/>
    </row>
    <row r="1262" spans="1:17" x14ac:dyDescent="0.15">
      <c r="A1262" s="462"/>
      <c r="B1262" s="462"/>
      <c r="C1262" s="462"/>
      <c r="D1262" s="462"/>
      <c r="E1262" s="462"/>
      <c r="F1262" s="462"/>
      <c r="G1262" s="462"/>
      <c r="H1262" s="462"/>
      <c r="I1262" s="462"/>
      <c r="J1262" s="462"/>
      <c r="K1262" s="462"/>
      <c r="L1262" s="462"/>
      <c r="M1262" s="462"/>
      <c r="N1262" s="462"/>
      <c r="O1262" s="462"/>
      <c r="P1262" s="462"/>
      <c r="Q1262" s="462"/>
    </row>
    <row r="1263" spans="1:17" x14ac:dyDescent="0.15">
      <c r="A1263" s="462"/>
      <c r="B1263" s="462"/>
      <c r="C1263" s="462"/>
      <c r="D1263" s="462"/>
      <c r="E1263" s="462"/>
      <c r="F1263" s="462"/>
      <c r="G1263" s="462"/>
      <c r="H1263" s="462"/>
      <c r="I1263" s="462"/>
      <c r="J1263" s="462"/>
      <c r="K1263" s="462"/>
      <c r="L1263" s="462"/>
      <c r="M1263" s="462"/>
      <c r="N1263" s="462"/>
      <c r="O1263" s="462"/>
      <c r="P1263" s="462"/>
      <c r="Q1263" s="462"/>
    </row>
    <row r="1264" spans="1:17" x14ac:dyDescent="0.15">
      <c r="A1264" s="462"/>
      <c r="B1264" s="462"/>
      <c r="C1264" s="462"/>
      <c r="D1264" s="462"/>
      <c r="E1264" s="462"/>
      <c r="F1264" s="462"/>
      <c r="G1264" s="462"/>
      <c r="H1264" s="462"/>
      <c r="I1264" s="462"/>
      <c r="J1264" s="462"/>
      <c r="K1264" s="462"/>
      <c r="L1264" s="462"/>
      <c r="M1264" s="462"/>
      <c r="N1264" s="462"/>
      <c r="O1264" s="462"/>
      <c r="P1264" s="462"/>
      <c r="Q1264" s="462"/>
    </row>
    <row r="1265" spans="1:17" x14ac:dyDescent="0.15">
      <c r="A1265" s="462"/>
      <c r="B1265" s="462"/>
      <c r="C1265" s="462"/>
      <c r="D1265" s="462"/>
      <c r="E1265" s="462"/>
      <c r="F1265" s="462"/>
      <c r="G1265" s="462"/>
      <c r="H1265" s="462"/>
      <c r="I1265" s="462"/>
      <c r="J1265" s="462"/>
      <c r="K1265" s="462"/>
      <c r="L1265" s="462"/>
      <c r="M1265" s="462"/>
      <c r="N1265" s="462"/>
      <c r="O1265" s="462"/>
      <c r="P1265" s="462"/>
      <c r="Q1265" s="462"/>
    </row>
    <row r="1266" spans="1:17" x14ac:dyDescent="0.15">
      <c r="A1266" s="462"/>
      <c r="B1266" s="462"/>
      <c r="C1266" s="462"/>
      <c r="D1266" s="462"/>
      <c r="E1266" s="462"/>
      <c r="F1266" s="462"/>
      <c r="G1266" s="462"/>
      <c r="H1266" s="462"/>
      <c r="I1266" s="462"/>
      <c r="J1266" s="462"/>
      <c r="K1266" s="462"/>
      <c r="L1266" s="462"/>
      <c r="M1266" s="462"/>
      <c r="N1266" s="462"/>
      <c r="O1266" s="462"/>
      <c r="P1266" s="462"/>
      <c r="Q1266" s="462"/>
    </row>
    <row r="1267" spans="1:17" x14ac:dyDescent="0.15">
      <c r="A1267" s="462"/>
      <c r="B1267" s="462"/>
      <c r="C1267" s="462"/>
      <c r="D1267" s="462"/>
      <c r="E1267" s="462"/>
      <c r="F1267" s="462"/>
      <c r="G1267" s="462"/>
      <c r="H1267" s="462"/>
      <c r="I1267" s="462"/>
      <c r="J1267" s="462"/>
      <c r="K1267" s="462"/>
      <c r="L1267" s="462"/>
      <c r="M1267" s="462"/>
      <c r="N1267" s="462"/>
      <c r="O1267" s="462"/>
      <c r="P1267" s="462"/>
      <c r="Q1267" s="462"/>
    </row>
    <row r="1268" spans="1:17" x14ac:dyDescent="0.15">
      <c r="A1268" s="462"/>
      <c r="B1268" s="462"/>
      <c r="C1268" s="462"/>
      <c r="D1268" s="462"/>
      <c r="E1268" s="462"/>
      <c r="F1268" s="462"/>
      <c r="G1268" s="462"/>
      <c r="H1268" s="462"/>
      <c r="I1268" s="462"/>
      <c r="J1268" s="462"/>
      <c r="K1268" s="462"/>
      <c r="L1268" s="462"/>
      <c r="M1268" s="462"/>
      <c r="N1268" s="462"/>
      <c r="O1268" s="462"/>
      <c r="P1268" s="462"/>
      <c r="Q1268" s="462"/>
    </row>
    <row r="1269" spans="1:17" x14ac:dyDescent="0.15">
      <c r="A1269" s="462"/>
      <c r="B1269" s="462"/>
      <c r="C1269" s="462"/>
      <c r="D1269" s="462"/>
      <c r="E1269" s="462"/>
      <c r="F1269" s="462"/>
      <c r="G1269" s="462"/>
      <c r="H1269" s="462"/>
      <c r="I1269" s="462"/>
      <c r="J1269" s="462"/>
      <c r="K1269" s="462"/>
      <c r="L1269" s="462"/>
      <c r="M1269" s="462"/>
      <c r="N1269" s="462"/>
      <c r="O1269" s="462"/>
      <c r="P1269" s="462"/>
      <c r="Q1269" s="462"/>
    </row>
    <row r="1270" spans="1:17" x14ac:dyDescent="0.15">
      <c r="A1270" s="462"/>
      <c r="B1270" s="462"/>
      <c r="C1270" s="462"/>
      <c r="D1270" s="462"/>
      <c r="E1270" s="462"/>
      <c r="F1270" s="462"/>
      <c r="G1270" s="462"/>
      <c r="H1270" s="462"/>
      <c r="I1270" s="462"/>
      <c r="J1270" s="462"/>
      <c r="K1270" s="462"/>
      <c r="L1270" s="462"/>
      <c r="M1270" s="462"/>
      <c r="N1270" s="462"/>
      <c r="O1270" s="462"/>
      <c r="P1270" s="462"/>
      <c r="Q1270" s="462"/>
    </row>
    <row r="1271" spans="1:17" x14ac:dyDescent="0.15">
      <c r="A1271" s="462"/>
      <c r="B1271" s="462"/>
      <c r="C1271" s="462"/>
      <c r="D1271" s="462"/>
      <c r="E1271" s="462"/>
      <c r="F1271" s="462"/>
      <c r="G1271" s="462"/>
      <c r="H1271" s="462"/>
      <c r="I1271" s="462"/>
      <c r="J1271" s="462"/>
      <c r="K1271" s="462"/>
      <c r="L1271" s="462"/>
      <c r="M1271" s="462"/>
      <c r="N1271" s="462"/>
      <c r="O1271" s="462"/>
      <c r="P1271" s="462"/>
      <c r="Q1271" s="462"/>
    </row>
    <row r="1272" spans="1:17" x14ac:dyDescent="0.15">
      <c r="A1272" s="462"/>
      <c r="B1272" s="462"/>
      <c r="C1272" s="462"/>
      <c r="D1272" s="462"/>
      <c r="E1272" s="462"/>
      <c r="F1272" s="462"/>
      <c r="G1272" s="462"/>
      <c r="H1272" s="462"/>
      <c r="I1272" s="462"/>
      <c r="J1272" s="462"/>
      <c r="K1272" s="462"/>
      <c r="L1272" s="462"/>
      <c r="M1272" s="462"/>
      <c r="N1272" s="462"/>
      <c r="O1272" s="462"/>
      <c r="P1272" s="462"/>
      <c r="Q1272" s="462"/>
    </row>
    <row r="1273" spans="1:17" x14ac:dyDescent="0.15">
      <c r="A1273" s="462"/>
      <c r="B1273" s="462"/>
      <c r="C1273" s="462"/>
      <c r="D1273" s="462"/>
      <c r="E1273" s="462"/>
      <c r="F1273" s="462"/>
      <c r="G1273" s="462"/>
      <c r="H1273" s="462"/>
      <c r="I1273" s="462"/>
      <c r="J1273" s="462"/>
      <c r="K1273" s="462"/>
      <c r="L1273" s="462"/>
      <c r="M1273" s="462"/>
      <c r="N1273" s="462"/>
      <c r="O1273" s="462"/>
      <c r="P1273" s="462"/>
      <c r="Q1273" s="462"/>
    </row>
    <row r="1274" spans="1:17" x14ac:dyDescent="0.15">
      <c r="A1274" s="462"/>
      <c r="B1274" s="462"/>
      <c r="C1274" s="462"/>
      <c r="D1274" s="462"/>
      <c r="E1274" s="462"/>
      <c r="F1274" s="462"/>
      <c r="G1274" s="462"/>
      <c r="H1274" s="462"/>
      <c r="I1274" s="462"/>
      <c r="J1274" s="462"/>
      <c r="K1274" s="462"/>
      <c r="L1274" s="462"/>
      <c r="M1274" s="462"/>
      <c r="N1274" s="462"/>
      <c r="O1274" s="462"/>
      <c r="P1274" s="462"/>
      <c r="Q1274" s="462"/>
    </row>
    <row r="1275" spans="1:17" x14ac:dyDescent="0.15">
      <c r="A1275" s="462"/>
      <c r="B1275" s="462"/>
      <c r="C1275" s="462"/>
      <c r="D1275" s="462"/>
      <c r="E1275" s="462"/>
      <c r="F1275" s="462"/>
      <c r="G1275" s="462"/>
      <c r="H1275" s="462"/>
      <c r="I1275" s="462"/>
      <c r="J1275" s="462"/>
      <c r="K1275" s="462"/>
      <c r="L1275" s="462"/>
      <c r="M1275" s="462"/>
      <c r="N1275" s="462"/>
      <c r="O1275" s="462"/>
      <c r="P1275" s="462"/>
      <c r="Q1275" s="462"/>
    </row>
    <row r="1276" spans="1:17" x14ac:dyDescent="0.15">
      <c r="A1276" s="462"/>
      <c r="B1276" s="462"/>
      <c r="C1276" s="462"/>
      <c r="D1276" s="462"/>
      <c r="E1276" s="462"/>
      <c r="F1276" s="462"/>
      <c r="G1276" s="462"/>
      <c r="H1276" s="462"/>
      <c r="I1276" s="462"/>
      <c r="J1276" s="462"/>
      <c r="K1276" s="462"/>
      <c r="L1276" s="462"/>
      <c r="M1276" s="462"/>
      <c r="N1276" s="462"/>
      <c r="O1276" s="462"/>
      <c r="P1276" s="462"/>
      <c r="Q1276" s="462"/>
    </row>
    <row r="1277" spans="1:17" x14ac:dyDescent="0.15">
      <c r="A1277" s="462"/>
      <c r="B1277" s="462"/>
      <c r="C1277" s="462"/>
      <c r="D1277" s="462"/>
      <c r="E1277" s="462"/>
      <c r="F1277" s="462"/>
      <c r="G1277" s="462"/>
      <c r="H1277" s="462"/>
      <c r="I1277" s="462"/>
      <c r="J1277" s="462"/>
      <c r="K1277" s="462"/>
      <c r="L1277" s="462"/>
      <c r="M1277" s="462"/>
      <c r="N1277" s="462"/>
      <c r="O1277" s="462"/>
      <c r="P1277" s="462"/>
      <c r="Q1277" s="462"/>
    </row>
    <row r="1278" spans="1:17" x14ac:dyDescent="0.15">
      <c r="A1278" s="462"/>
      <c r="B1278" s="462"/>
      <c r="C1278" s="462"/>
      <c r="D1278" s="462"/>
      <c r="E1278" s="462"/>
      <c r="F1278" s="462"/>
      <c r="G1278" s="462"/>
      <c r="H1278" s="462"/>
      <c r="I1278" s="462"/>
      <c r="J1278" s="462"/>
      <c r="K1278" s="462"/>
      <c r="L1278" s="462"/>
      <c r="M1278" s="462"/>
      <c r="N1278" s="462"/>
      <c r="O1278" s="462"/>
      <c r="P1278" s="462"/>
      <c r="Q1278" s="462"/>
    </row>
    <row r="1279" spans="1:17" x14ac:dyDescent="0.15">
      <c r="A1279" s="462"/>
      <c r="B1279" s="462"/>
      <c r="C1279" s="462"/>
      <c r="D1279" s="462"/>
      <c r="E1279" s="462"/>
      <c r="F1279" s="462"/>
      <c r="G1279" s="462"/>
      <c r="H1279" s="462"/>
      <c r="I1279" s="462"/>
      <c r="J1279" s="462"/>
      <c r="K1279" s="462"/>
      <c r="L1279" s="462"/>
      <c r="M1279" s="462"/>
      <c r="N1279" s="462"/>
      <c r="O1279" s="462"/>
      <c r="P1279" s="462"/>
      <c r="Q1279" s="462"/>
    </row>
    <row r="1280" spans="1:17" x14ac:dyDescent="0.15">
      <c r="A1280" s="462"/>
      <c r="B1280" s="462"/>
      <c r="C1280" s="462"/>
      <c r="D1280" s="462"/>
      <c r="E1280" s="462"/>
      <c r="F1280" s="462"/>
      <c r="G1280" s="462"/>
      <c r="H1280" s="462"/>
      <c r="I1280" s="462"/>
      <c r="J1280" s="462"/>
      <c r="K1280" s="462"/>
      <c r="L1280" s="462"/>
      <c r="M1280" s="462"/>
      <c r="N1280" s="462"/>
      <c r="O1280" s="462"/>
      <c r="P1280" s="462"/>
      <c r="Q1280" s="462"/>
    </row>
    <row r="1281" spans="1:17" x14ac:dyDescent="0.15">
      <c r="A1281" s="462"/>
      <c r="B1281" s="462"/>
      <c r="C1281" s="462"/>
      <c r="D1281" s="462"/>
      <c r="E1281" s="462"/>
      <c r="F1281" s="462"/>
      <c r="G1281" s="462"/>
      <c r="H1281" s="462"/>
      <c r="I1281" s="462"/>
      <c r="J1281" s="462"/>
      <c r="K1281" s="462"/>
      <c r="L1281" s="462"/>
      <c r="M1281" s="462"/>
      <c r="N1281" s="462"/>
      <c r="O1281" s="462"/>
      <c r="P1281" s="462"/>
      <c r="Q1281" s="462"/>
    </row>
    <row r="1282" spans="1:17" x14ac:dyDescent="0.15">
      <c r="A1282" s="462"/>
      <c r="B1282" s="462"/>
      <c r="C1282" s="462"/>
      <c r="D1282" s="462"/>
      <c r="E1282" s="462"/>
      <c r="F1282" s="462"/>
      <c r="G1282" s="462"/>
      <c r="H1282" s="462"/>
      <c r="I1282" s="462"/>
      <c r="J1282" s="462"/>
      <c r="K1282" s="462"/>
      <c r="L1282" s="462"/>
      <c r="M1282" s="462"/>
      <c r="N1282" s="462"/>
      <c r="O1282" s="462"/>
      <c r="P1282" s="462"/>
      <c r="Q1282" s="462"/>
    </row>
    <row r="1283" spans="1:17" x14ac:dyDescent="0.15">
      <c r="A1283" s="462"/>
      <c r="B1283" s="462"/>
      <c r="C1283" s="462"/>
      <c r="D1283" s="462"/>
      <c r="E1283" s="462"/>
      <c r="F1283" s="462"/>
      <c r="G1283" s="462"/>
      <c r="H1283" s="462"/>
      <c r="I1283" s="462"/>
      <c r="J1283" s="462"/>
      <c r="K1283" s="462"/>
      <c r="L1283" s="462"/>
      <c r="M1283" s="462"/>
      <c r="N1283" s="462"/>
      <c r="O1283" s="462"/>
      <c r="P1283" s="462"/>
      <c r="Q1283" s="462"/>
    </row>
    <row r="1284" spans="1:17" x14ac:dyDescent="0.15">
      <c r="A1284" s="462"/>
      <c r="B1284" s="462"/>
      <c r="C1284" s="462"/>
      <c r="D1284" s="462"/>
      <c r="E1284" s="462"/>
      <c r="F1284" s="462"/>
      <c r="G1284" s="462"/>
      <c r="H1284" s="462"/>
      <c r="I1284" s="462"/>
      <c r="J1284" s="462"/>
      <c r="K1284" s="462"/>
      <c r="L1284" s="462"/>
      <c r="M1284" s="462"/>
      <c r="N1284" s="462"/>
      <c r="O1284" s="462"/>
      <c r="P1284" s="462"/>
      <c r="Q1284" s="462"/>
    </row>
    <row r="1285" spans="1:17" x14ac:dyDescent="0.15">
      <c r="A1285" s="462"/>
      <c r="B1285" s="462"/>
      <c r="C1285" s="462"/>
      <c r="D1285" s="462"/>
      <c r="E1285" s="462"/>
      <c r="F1285" s="462"/>
      <c r="G1285" s="462"/>
      <c r="H1285" s="462"/>
      <c r="I1285" s="462"/>
      <c r="J1285" s="462"/>
      <c r="K1285" s="462"/>
      <c r="L1285" s="462"/>
      <c r="M1285" s="462"/>
      <c r="N1285" s="462"/>
      <c r="O1285" s="462"/>
      <c r="P1285" s="462"/>
      <c r="Q1285" s="462"/>
    </row>
    <row r="1286" spans="1:17" x14ac:dyDescent="0.15">
      <c r="A1286" s="462"/>
      <c r="B1286" s="462"/>
      <c r="C1286" s="462"/>
      <c r="D1286" s="462"/>
      <c r="E1286" s="462"/>
      <c r="F1286" s="462"/>
      <c r="G1286" s="462"/>
      <c r="H1286" s="462"/>
      <c r="I1286" s="462"/>
      <c r="J1286" s="462"/>
      <c r="K1286" s="462"/>
      <c r="L1286" s="462"/>
      <c r="M1286" s="462"/>
      <c r="N1286" s="462"/>
      <c r="O1286" s="462"/>
      <c r="P1286" s="462"/>
      <c r="Q1286" s="462"/>
    </row>
    <row r="1287" spans="1:17" x14ac:dyDescent="0.15">
      <c r="A1287" s="462"/>
      <c r="B1287" s="462"/>
      <c r="C1287" s="462"/>
      <c r="D1287" s="462"/>
      <c r="E1287" s="462"/>
      <c r="F1287" s="462"/>
      <c r="G1287" s="462"/>
      <c r="H1287" s="462"/>
      <c r="I1287" s="462"/>
      <c r="J1287" s="462"/>
      <c r="K1287" s="462"/>
      <c r="L1287" s="462"/>
      <c r="M1287" s="462"/>
      <c r="N1287" s="462"/>
      <c r="O1287" s="462"/>
      <c r="P1287" s="462"/>
      <c r="Q1287" s="462"/>
    </row>
    <row r="1288" spans="1:17" x14ac:dyDescent="0.15">
      <c r="A1288" s="462"/>
      <c r="B1288" s="462"/>
      <c r="C1288" s="462"/>
      <c r="D1288" s="462"/>
      <c r="E1288" s="462"/>
      <c r="F1288" s="462"/>
      <c r="G1288" s="462"/>
      <c r="H1288" s="462"/>
      <c r="I1288" s="462"/>
      <c r="J1288" s="462"/>
      <c r="K1288" s="462"/>
      <c r="L1288" s="462"/>
      <c r="M1288" s="462"/>
      <c r="N1288" s="462"/>
      <c r="O1288" s="462"/>
      <c r="P1288" s="462"/>
      <c r="Q1288" s="462"/>
    </row>
    <row r="1289" spans="1:17" x14ac:dyDescent="0.15">
      <c r="A1289" s="462"/>
      <c r="B1289" s="462"/>
      <c r="C1289" s="462"/>
      <c r="D1289" s="462"/>
      <c r="E1289" s="462"/>
      <c r="F1289" s="462"/>
      <c r="G1289" s="462"/>
      <c r="H1289" s="462"/>
      <c r="I1289" s="462"/>
      <c r="J1289" s="462"/>
      <c r="K1289" s="462"/>
      <c r="L1289" s="462"/>
      <c r="M1289" s="462"/>
      <c r="N1289" s="462"/>
      <c r="O1289" s="462"/>
      <c r="P1289" s="462"/>
      <c r="Q1289" s="462"/>
    </row>
    <row r="1290" spans="1:17" x14ac:dyDescent="0.15">
      <c r="A1290" s="462"/>
      <c r="B1290" s="462"/>
      <c r="C1290" s="462"/>
      <c r="D1290" s="462"/>
      <c r="E1290" s="462"/>
      <c r="F1290" s="462"/>
      <c r="G1290" s="462"/>
      <c r="H1290" s="462"/>
      <c r="I1290" s="462"/>
      <c r="J1290" s="462"/>
      <c r="K1290" s="462"/>
      <c r="L1290" s="462"/>
      <c r="M1290" s="462"/>
      <c r="N1290" s="462"/>
      <c r="O1290" s="462"/>
      <c r="P1290" s="462"/>
      <c r="Q1290" s="462"/>
    </row>
    <row r="1291" spans="1:17" x14ac:dyDescent="0.15">
      <c r="A1291" s="462"/>
      <c r="B1291" s="462"/>
      <c r="C1291" s="462"/>
      <c r="D1291" s="462"/>
      <c r="E1291" s="462"/>
      <c r="F1291" s="462"/>
      <c r="G1291" s="462"/>
      <c r="H1291" s="462"/>
      <c r="I1291" s="462"/>
      <c r="J1291" s="462"/>
      <c r="K1291" s="462"/>
      <c r="L1291" s="462"/>
      <c r="M1291" s="462"/>
      <c r="N1291" s="462"/>
      <c r="O1291" s="462"/>
      <c r="P1291" s="462"/>
      <c r="Q1291" s="462"/>
    </row>
    <row r="1292" spans="1:17" x14ac:dyDescent="0.15">
      <c r="A1292" s="462"/>
      <c r="B1292" s="462"/>
      <c r="C1292" s="462"/>
      <c r="D1292" s="462"/>
      <c r="E1292" s="462"/>
      <c r="F1292" s="462"/>
      <c r="G1292" s="462"/>
      <c r="H1292" s="462"/>
      <c r="I1292" s="462"/>
      <c r="J1292" s="462"/>
      <c r="K1292" s="462"/>
      <c r="L1292" s="462"/>
      <c r="M1292" s="462"/>
      <c r="N1292" s="462"/>
      <c r="O1292" s="462"/>
      <c r="P1292" s="462"/>
      <c r="Q1292" s="462"/>
    </row>
    <row r="1293" spans="1:17" x14ac:dyDescent="0.15">
      <c r="A1293" s="462"/>
      <c r="B1293" s="462"/>
      <c r="C1293" s="462"/>
      <c r="D1293" s="462"/>
      <c r="E1293" s="462"/>
      <c r="F1293" s="462"/>
      <c r="G1293" s="462"/>
      <c r="H1293" s="462"/>
      <c r="I1293" s="462"/>
      <c r="J1293" s="462"/>
      <c r="K1293" s="462"/>
      <c r="L1293" s="462"/>
      <c r="M1293" s="462"/>
      <c r="N1293" s="462"/>
      <c r="O1293" s="462"/>
      <c r="P1293" s="462"/>
      <c r="Q1293" s="462"/>
    </row>
    <row r="1294" spans="1:17" x14ac:dyDescent="0.15">
      <c r="A1294" s="462"/>
      <c r="B1294" s="462"/>
      <c r="C1294" s="462"/>
      <c r="D1294" s="462"/>
      <c r="E1294" s="462"/>
      <c r="F1294" s="462"/>
      <c r="G1294" s="462"/>
      <c r="H1294" s="462"/>
      <c r="I1294" s="462"/>
      <c r="J1294" s="462"/>
      <c r="K1294" s="462"/>
      <c r="L1294" s="462"/>
      <c r="M1294" s="462"/>
      <c r="N1294" s="462"/>
      <c r="O1294" s="462"/>
      <c r="P1294" s="462"/>
      <c r="Q1294" s="462"/>
    </row>
    <row r="1295" spans="1:17" x14ac:dyDescent="0.15">
      <c r="A1295" s="462"/>
      <c r="B1295" s="462"/>
      <c r="C1295" s="462"/>
      <c r="D1295" s="462"/>
      <c r="E1295" s="462"/>
      <c r="F1295" s="462"/>
      <c r="G1295" s="462"/>
      <c r="H1295" s="462"/>
      <c r="I1295" s="462"/>
      <c r="J1295" s="462"/>
      <c r="K1295" s="462"/>
      <c r="L1295" s="462"/>
      <c r="M1295" s="462"/>
      <c r="N1295" s="462"/>
      <c r="O1295" s="462"/>
      <c r="P1295" s="462"/>
      <c r="Q1295" s="462"/>
    </row>
    <row r="1296" spans="1:17" x14ac:dyDescent="0.15">
      <c r="A1296" s="462"/>
      <c r="B1296" s="462"/>
      <c r="C1296" s="462"/>
      <c r="D1296" s="462"/>
      <c r="E1296" s="462"/>
      <c r="F1296" s="462"/>
      <c r="G1296" s="462"/>
      <c r="H1296" s="462"/>
      <c r="I1296" s="462"/>
      <c r="J1296" s="462"/>
      <c r="K1296" s="462"/>
      <c r="L1296" s="462"/>
      <c r="M1296" s="462"/>
      <c r="N1296" s="462"/>
      <c r="O1296" s="462"/>
      <c r="P1296" s="462"/>
      <c r="Q1296" s="462"/>
    </row>
    <row r="1297" spans="1:17" x14ac:dyDescent="0.15">
      <c r="A1297" s="462"/>
      <c r="B1297" s="462"/>
      <c r="C1297" s="462"/>
      <c r="D1297" s="462"/>
      <c r="E1297" s="462"/>
      <c r="F1297" s="462"/>
      <c r="G1297" s="462"/>
      <c r="H1297" s="462"/>
      <c r="I1297" s="462"/>
      <c r="J1297" s="462"/>
      <c r="K1297" s="462"/>
      <c r="L1297" s="462"/>
      <c r="M1297" s="462"/>
      <c r="N1297" s="462"/>
      <c r="O1297" s="462"/>
      <c r="P1297" s="462"/>
      <c r="Q1297" s="462"/>
    </row>
    <row r="1298" spans="1:17" x14ac:dyDescent="0.15">
      <c r="A1298" s="462"/>
      <c r="B1298" s="462"/>
      <c r="C1298" s="462"/>
      <c r="D1298" s="462"/>
      <c r="E1298" s="462"/>
      <c r="F1298" s="462"/>
      <c r="G1298" s="462"/>
      <c r="H1298" s="462"/>
      <c r="I1298" s="462"/>
      <c r="J1298" s="462"/>
      <c r="K1298" s="462"/>
      <c r="L1298" s="462"/>
      <c r="M1298" s="462"/>
      <c r="N1298" s="462"/>
      <c r="O1298" s="462"/>
      <c r="P1298" s="462"/>
      <c r="Q1298" s="462"/>
    </row>
    <row r="1299" spans="1:17" x14ac:dyDescent="0.15">
      <c r="A1299" s="462"/>
      <c r="B1299" s="462"/>
      <c r="C1299" s="462"/>
      <c r="D1299" s="462"/>
      <c r="E1299" s="462"/>
      <c r="F1299" s="462"/>
      <c r="G1299" s="462"/>
      <c r="H1299" s="462"/>
      <c r="I1299" s="462"/>
      <c r="J1299" s="462"/>
      <c r="K1299" s="462"/>
      <c r="L1299" s="462"/>
      <c r="M1299" s="462"/>
      <c r="N1299" s="462"/>
      <c r="O1299" s="462"/>
      <c r="P1299" s="462"/>
      <c r="Q1299" s="462"/>
    </row>
    <row r="1300" spans="1:17" x14ac:dyDescent="0.15">
      <c r="A1300" s="462"/>
      <c r="B1300" s="462"/>
      <c r="C1300" s="462"/>
      <c r="D1300" s="462"/>
      <c r="E1300" s="462"/>
      <c r="F1300" s="462"/>
      <c r="G1300" s="462"/>
      <c r="H1300" s="462"/>
      <c r="I1300" s="462"/>
      <c r="J1300" s="462"/>
      <c r="K1300" s="462"/>
      <c r="L1300" s="462"/>
      <c r="M1300" s="462"/>
      <c r="N1300" s="462"/>
      <c r="O1300" s="462"/>
      <c r="P1300" s="462"/>
      <c r="Q1300" s="462"/>
    </row>
    <row r="1301" spans="1:17" x14ac:dyDescent="0.15">
      <c r="A1301" s="462"/>
      <c r="B1301" s="462"/>
      <c r="C1301" s="462"/>
      <c r="D1301" s="462"/>
      <c r="E1301" s="462"/>
      <c r="F1301" s="462"/>
      <c r="G1301" s="462"/>
      <c r="H1301" s="462"/>
      <c r="I1301" s="462"/>
      <c r="J1301" s="462"/>
      <c r="K1301" s="462"/>
      <c r="L1301" s="462"/>
      <c r="M1301" s="462"/>
      <c r="N1301" s="462"/>
      <c r="O1301" s="462"/>
      <c r="P1301" s="462"/>
      <c r="Q1301" s="462"/>
    </row>
    <row r="1302" spans="1:17" x14ac:dyDescent="0.15">
      <c r="A1302" s="462"/>
      <c r="B1302" s="462"/>
      <c r="C1302" s="462"/>
      <c r="D1302" s="462"/>
      <c r="E1302" s="462"/>
      <c r="F1302" s="462"/>
      <c r="G1302" s="462"/>
      <c r="H1302" s="462"/>
      <c r="I1302" s="462"/>
      <c r="J1302" s="462"/>
      <c r="K1302" s="462"/>
      <c r="L1302" s="462"/>
      <c r="M1302" s="462"/>
      <c r="N1302" s="462"/>
      <c r="O1302" s="462"/>
      <c r="P1302" s="462"/>
      <c r="Q1302" s="462"/>
    </row>
    <row r="1303" spans="1:17" x14ac:dyDescent="0.15">
      <c r="A1303" s="462"/>
      <c r="B1303" s="462"/>
      <c r="C1303" s="462"/>
      <c r="D1303" s="462"/>
      <c r="E1303" s="462"/>
      <c r="F1303" s="462"/>
      <c r="G1303" s="462"/>
      <c r="H1303" s="462"/>
      <c r="I1303" s="462"/>
      <c r="J1303" s="462"/>
      <c r="K1303" s="462"/>
      <c r="L1303" s="462"/>
      <c r="M1303" s="462"/>
      <c r="N1303" s="462"/>
      <c r="O1303" s="462"/>
      <c r="P1303" s="462"/>
      <c r="Q1303" s="462"/>
    </row>
    <row r="1304" spans="1:17" x14ac:dyDescent="0.15">
      <c r="A1304" s="462"/>
      <c r="B1304" s="462"/>
      <c r="C1304" s="462"/>
      <c r="D1304" s="462"/>
      <c r="E1304" s="462"/>
      <c r="F1304" s="462"/>
      <c r="G1304" s="462"/>
      <c r="H1304" s="462"/>
      <c r="I1304" s="462"/>
      <c r="J1304" s="462"/>
      <c r="K1304" s="462"/>
      <c r="L1304" s="462"/>
      <c r="M1304" s="462"/>
      <c r="N1304" s="462"/>
      <c r="O1304" s="462"/>
      <c r="P1304" s="462"/>
      <c r="Q1304" s="462"/>
    </row>
    <row r="1305" spans="1:17" x14ac:dyDescent="0.15">
      <c r="A1305" s="462"/>
      <c r="B1305" s="462"/>
      <c r="C1305" s="462"/>
      <c r="D1305" s="462"/>
      <c r="E1305" s="462"/>
      <c r="F1305" s="462"/>
      <c r="G1305" s="462"/>
      <c r="H1305" s="462"/>
      <c r="I1305" s="462"/>
      <c r="J1305" s="462"/>
      <c r="K1305" s="462"/>
      <c r="L1305" s="462"/>
      <c r="M1305" s="462"/>
      <c r="N1305" s="462"/>
      <c r="O1305" s="462"/>
      <c r="P1305" s="462"/>
      <c r="Q1305" s="462"/>
    </row>
    <row r="1306" spans="1:17" x14ac:dyDescent="0.15">
      <c r="A1306" s="462"/>
      <c r="B1306" s="462"/>
      <c r="C1306" s="462"/>
      <c r="D1306" s="462"/>
      <c r="E1306" s="462"/>
      <c r="F1306" s="462"/>
      <c r="G1306" s="462"/>
      <c r="H1306" s="462"/>
      <c r="I1306" s="462"/>
      <c r="J1306" s="462"/>
      <c r="K1306" s="462"/>
      <c r="L1306" s="462"/>
      <c r="M1306" s="462"/>
      <c r="N1306" s="462"/>
      <c r="O1306" s="462"/>
      <c r="P1306" s="462"/>
      <c r="Q1306" s="462"/>
    </row>
    <row r="1307" spans="1:17" x14ac:dyDescent="0.15">
      <c r="A1307" s="462"/>
      <c r="B1307" s="462"/>
      <c r="C1307" s="462"/>
      <c r="D1307" s="462"/>
      <c r="E1307" s="462"/>
      <c r="F1307" s="462"/>
      <c r="G1307" s="462"/>
      <c r="H1307" s="462"/>
      <c r="I1307" s="462"/>
      <c r="J1307" s="462"/>
      <c r="K1307" s="462"/>
      <c r="L1307" s="462"/>
      <c r="M1307" s="462"/>
      <c r="N1307" s="462"/>
      <c r="O1307" s="462"/>
      <c r="P1307" s="462"/>
      <c r="Q1307" s="462"/>
    </row>
    <row r="1308" spans="1:17" x14ac:dyDescent="0.15">
      <c r="A1308" s="462"/>
      <c r="B1308" s="462"/>
      <c r="C1308" s="462"/>
      <c r="D1308" s="462"/>
      <c r="E1308" s="462"/>
      <c r="F1308" s="462"/>
      <c r="G1308" s="462"/>
      <c r="H1308" s="462"/>
      <c r="I1308" s="462"/>
      <c r="J1308" s="462"/>
      <c r="K1308" s="462"/>
      <c r="L1308" s="462"/>
      <c r="M1308" s="462"/>
      <c r="N1308" s="462"/>
      <c r="O1308" s="462"/>
      <c r="P1308" s="462"/>
      <c r="Q1308" s="462"/>
    </row>
    <row r="1309" spans="1:17" x14ac:dyDescent="0.15">
      <c r="A1309" s="462"/>
      <c r="B1309" s="462"/>
      <c r="C1309" s="462"/>
      <c r="D1309" s="462"/>
      <c r="E1309" s="462"/>
      <c r="F1309" s="462"/>
      <c r="G1309" s="462"/>
      <c r="H1309" s="462"/>
      <c r="I1309" s="462"/>
      <c r="J1309" s="462"/>
      <c r="K1309" s="462"/>
      <c r="L1309" s="462"/>
      <c r="M1309" s="462"/>
      <c r="N1309" s="462"/>
      <c r="O1309" s="462"/>
      <c r="P1309" s="462"/>
      <c r="Q1309" s="462"/>
    </row>
    <row r="1310" spans="1:17" x14ac:dyDescent="0.15">
      <c r="A1310" s="462"/>
      <c r="B1310" s="462"/>
      <c r="C1310" s="462"/>
      <c r="D1310" s="462"/>
      <c r="E1310" s="462"/>
      <c r="F1310" s="462"/>
      <c r="G1310" s="462"/>
      <c r="H1310" s="462"/>
      <c r="I1310" s="462"/>
      <c r="J1310" s="462"/>
      <c r="K1310" s="462"/>
      <c r="L1310" s="462"/>
      <c r="M1310" s="462"/>
      <c r="N1310" s="462"/>
      <c r="O1310" s="462"/>
      <c r="P1310" s="462"/>
      <c r="Q1310" s="462"/>
    </row>
    <row r="1311" spans="1:17" x14ac:dyDescent="0.15">
      <c r="A1311" s="462"/>
      <c r="B1311" s="462"/>
      <c r="C1311" s="462"/>
      <c r="D1311" s="462"/>
      <c r="E1311" s="462"/>
      <c r="F1311" s="462"/>
      <c r="G1311" s="462"/>
      <c r="H1311" s="462"/>
      <c r="I1311" s="462"/>
      <c r="J1311" s="462"/>
      <c r="K1311" s="462"/>
      <c r="L1311" s="462"/>
      <c r="M1311" s="462"/>
      <c r="N1311" s="462"/>
      <c r="O1311" s="462"/>
      <c r="P1311" s="462"/>
      <c r="Q1311" s="462"/>
    </row>
    <row r="1312" spans="1:17" x14ac:dyDescent="0.15">
      <c r="A1312" s="462"/>
      <c r="B1312" s="462"/>
      <c r="C1312" s="462"/>
      <c r="D1312" s="462"/>
      <c r="E1312" s="462"/>
      <c r="F1312" s="462"/>
      <c r="G1312" s="462"/>
      <c r="H1312" s="462"/>
      <c r="I1312" s="462"/>
      <c r="J1312" s="462"/>
      <c r="K1312" s="462"/>
      <c r="L1312" s="462"/>
      <c r="M1312" s="462"/>
      <c r="N1312" s="462"/>
      <c r="O1312" s="462"/>
      <c r="P1312" s="462"/>
      <c r="Q1312" s="462"/>
    </row>
    <row r="1313" spans="1:17" x14ac:dyDescent="0.15">
      <c r="A1313" s="462"/>
      <c r="B1313" s="462"/>
      <c r="C1313" s="462"/>
      <c r="D1313" s="462"/>
      <c r="E1313" s="462"/>
      <c r="F1313" s="462"/>
      <c r="G1313" s="462"/>
      <c r="H1313" s="462"/>
      <c r="I1313" s="462"/>
      <c r="J1313" s="462"/>
      <c r="K1313" s="462"/>
      <c r="L1313" s="462"/>
      <c r="M1313" s="462"/>
      <c r="N1313" s="462"/>
      <c r="O1313" s="462"/>
      <c r="P1313" s="462"/>
      <c r="Q1313" s="462"/>
    </row>
    <row r="1314" spans="1:17" x14ac:dyDescent="0.15">
      <c r="A1314" s="462"/>
      <c r="B1314" s="462"/>
      <c r="C1314" s="462"/>
      <c r="D1314" s="462"/>
      <c r="E1314" s="462"/>
      <c r="F1314" s="462"/>
      <c r="G1314" s="462"/>
      <c r="H1314" s="462"/>
      <c r="I1314" s="462"/>
      <c r="J1314" s="462"/>
      <c r="K1314" s="462"/>
      <c r="L1314" s="462"/>
      <c r="M1314" s="462"/>
      <c r="N1314" s="462"/>
      <c r="O1314" s="462"/>
      <c r="P1314" s="462"/>
      <c r="Q1314" s="462"/>
    </row>
    <row r="1315" spans="1:17" x14ac:dyDescent="0.15">
      <c r="A1315" s="462"/>
      <c r="B1315" s="462"/>
      <c r="C1315" s="462"/>
      <c r="D1315" s="462"/>
      <c r="E1315" s="462"/>
      <c r="F1315" s="462"/>
      <c r="G1315" s="462"/>
      <c r="H1315" s="462"/>
      <c r="I1315" s="462"/>
      <c r="J1315" s="462"/>
      <c r="K1315" s="462"/>
      <c r="L1315" s="462"/>
      <c r="M1315" s="462"/>
      <c r="N1315" s="462"/>
      <c r="O1315" s="462"/>
      <c r="P1315" s="462"/>
      <c r="Q1315" s="462"/>
    </row>
    <row r="1316" spans="1:17" x14ac:dyDescent="0.15">
      <c r="A1316" s="462"/>
      <c r="B1316" s="462"/>
      <c r="C1316" s="462"/>
      <c r="D1316" s="462"/>
      <c r="E1316" s="462"/>
      <c r="F1316" s="462"/>
      <c r="G1316" s="462"/>
      <c r="H1316" s="462"/>
      <c r="I1316" s="462"/>
      <c r="J1316" s="462"/>
      <c r="K1316" s="462"/>
      <c r="L1316" s="462"/>
      <c r="M1316" s="462"/>
      <c r="N1316" s="462"/>
      <c r="O1316" s="462"/>
      <c r="P1316" s="462"/>
      <c r="Q1316" s="462"/>
    </row>
    <row r="1317" spans="1:17" x14ac:dyDescent="0.15">
      <c r="A1317" s="462"/>
      <c r="B1317" s="462"/>
      <c r="C1317" s="462"/>
      <c r="D1317" s="462"/>
      <c r="E1317" s="462"/>
      <c r="F1317" s="462"/>
      <c r="G1317" s="462"/>
      <c r="H1317" s="462"/>
      <c r="I1317" s="462"/>
      <c r="J1317" s="462"/>
      <c r="K1317" s="462"/>
      <c r="L1317" s="462"/>
      <c r="M1317" s="462"/>
      <c r="N1317" s="462"/>
      <c r="O1317" s="462"/>
      <c r="P1317" s="462"/>
      <c r="Q1317" s="462"/>
    </row>
    <row r="1318" spans="1:17" x14ac:dyDescent="0.15">
      <c r="A1318" s="462"/>
      <c r="B1318" s="462"/>
      <c r="C1318" s="462"/>
      <c r="D1318" s="462"/>
      <c r="E1318" s="462"/>
      <c r="F1318" s="462"/>
      <c r="G1318" s="462"/>
      <c r="H1318" s="462"/>
      <c r="I1318" s="462"/>
      <c r="J1318" s="462"/>
      <c r="K1318" s="462"/>
      <c r="L1318" s="462"/>
      <c r="M1318" s="462"/>
      <c r="N1318" s="462"/>
      <c r="O1318" s="462"/>
      <c r="P1318" s="462"/>
      <c r="Q1318" s="462"/>
    </row>
    <row r="1319" spans="1:17" x14ac:dyDescent="0.15">
      <c r="A1319" s="462"/>
      <c r="B1319" s="462"/>
      <c r="C1319" s="462"/>
      <c r="D1319" s="462"/>
      <c r="E1319" s="462"/>
      <c r="F1319" s="462"/>
      <c r="G1319" s="462"/>
      <c r="H1319" s="462"/>
      <c r="I1319" s="462"/>
      <c r="J1319" s="462"/>
      <c r="K1319" s="462"/>
      <c r="L1319" s="462"/>
      <c r="M1319" s="462"/>
      <c r="N1319" s="462"/>
      <c r="O1319" s="462"/>
      <c r="P1319" s="462"/>
      <c r="Q1319" s="462"/>
    </row>
    <row r="1320" spans="1:17" x14ac:dyDescent="0.15">
      <c r="A1320" s="462"/>
      <c r="B1320" s="462"/>
      <c r="C1320" s="462"/>
      <c r="D1320" s="462"/>
      <c r="E1320" s="462"/>
      <c r="F1320" s="462"/>
      <c r="G1320" s="462"/>
      <c r="H1320" s="462"/>
      <c r="I1320" s="462"/>
      <c r="J1320" s="462"/>
      <c r="K1320" s="462"/>
      <c r="L1320" s="462"/>
      <c r="M1320" s="462"/>
      <c r="N1320" s="462"/>
      <c r="O1320" s="462"/>
      <c r="P1320" s="462"/>
      <c r="Q1320" s="462"/>
    </row>
    <row r="1321" spans="1:17" x14ac:dyDescent="0.15">
      <c r="A1321" s="462"/>
      <c r="B1321" s="462"/>
      <c r="C1321" s="462"/>
      <c r="D1321" s="462"/>
      <c r="E1321" s="462"/>
      <c r="F1321" s="462"/>
      <c r="G1321" s="462"/>
      <c r="H1321" s="462"/>
      <c r="I1321" s="462"/>
      <c r="J1321" s="462"/>
      <c r="K1321" s="462"/>
      <c r="L1321" s="462"/>
      <c r="M1321" s="462"/>
      <c r="N1321" s="462"/>
      <c r="O1321" s="462"/>
      <c r="P1321" s="462"/>
      <c r="Q1321" s="462"/>
    </row>
    <row r="1322" spans="1:17" x14ac:dyDescent="0.15">
      <c r="A1322" s="462"/>
      <c r="B1322" s="462"/>
      <c r="C1322" s="462"/>
      <c r="D1322" s="462"/>
      <c r="E1322" s="462"/>
      <c r="F1322" s="462"/>
      <c r="G1322" s="462"/>
      <c r="H1322" s="462"/>
      <c r="I1322" s="462"/>
      <c r="J1322" s="462"/>
      <c r="K1322" s="462"/>
      <c r="L1322" s="462"/>
      <c r="M1322" s="462"/>
      <c r="N1322" s="462"/>
      <c r="O1322" s="462"/>
      <c r="P1322" s="462"/>
      <c r="Q1322" s="462"/>
    </row>
    <row r="1323" spans="1:17" x14ac:dyDescent="0.15">
      <c r="A1323" s="462"/>
      <c r="B1323" s="462"/>
      <c r="C1323" s="462"/>
      <c r="D1323" s="462"/>
      <c r="E1323" s="462"/>
      <c r="F1323" s="462"/>
      <c r="G1323" s="462"/>
      <c r="H1323" s="462"/>
      <c r="I1323" s="462"/>
      <c r="J1323" s="462"/>
      <c r="K1323" s="462"/>
      <c r="L1323" s="462"/>
      <c r="M1323" s="462"/>
      <c r="N1323" s="462"/>
      <c r="O1323" s="462"/>
      <c r="P1323" s="462"/>
      <c r="Q1323" s="462"/>
    </row>
    <row r="1324" spans="1:17" x14ac:dyDescent="0.15">
      <c r="A1324" s="462"/>
      <c r="B1324" s="462"/>
      <c r="C1324" s="462"/>
      <c r="D1324" s="462"/>
      <c r="E1324" s="462"/>
      <c r="F1324" s="462"/>
      <c r="G1324" s="462"/>
      <c r="H1324" s="462"/>
      <c r="I1324" s="462"/>
      <c r="J1324" s="462"/>
      <c r="K1324" s="462"/>
      <c r="L1324" s="462"/>
      <c r="M1324" s="462"/>
      <c r="N1324" s="462"/>
      <c r="O1324" s="462"/>
      <c r="P1324" s="462"/>
      <c r="Q1324" s="462"/>
    </row>
    <row r="1325" spans="1:17" x14ac:dyDescent="0.15">
      <c r="A1325" s="462"/>
      <c r="B1325" s="462"/>
      <c r="C1325" s="462"/>
      <c r="D1325" s="462"/>
      <c r="E1325" s="462"/>
      <c r="F1325" s="462"/>
      <c r="G1325" s="462"/>
      <c r="H1325" s="462"/>
      <c r="I1325" s="462"/>
      <c r="J1325" s="462"/>
      <c r="K1325" s="462"/>
      <c r="L1325" s="462"/>
      <c r="M1325" s="462"/>
      <c r="N1325" s="462"/>
      <c r="O1325" s="462"/>
      <c r="P1325" s="462"/>
      <c r="Q1325" s="462"/>
    </row>
    <row r="1326" spans="1:17" x14ac:dyDescent="0.15">
      <c r="A1326" s="462"/>
      <c r="B1326" s="462"/>
      <c r="C1326" s="462"/>
      <c r="D1326" s="462"/>
      <c r="E1326" s="462"/>
      <c r="F1326" s="462"/>
      <c r="G1326" s="462"/>
      <c r="H1326" s="462"/>
      <c r="I1326" s="462"/>
      <c r="J1326" s="462"/>
      <c r="K1326" s="462"/>
      <c r="L1326" s="462"/>
      <c r="M1326" s="462"/>
      <c r="N1326" s="462"/>
      <c r="O1326" s="462"/>
      <c r="P1326" s="462"/>
      <c r="Q1326" s="462"/>
    </row>
    <row r="1327" spans="1:17" x14ac:dyDescent="0.15">
      <c r="A1327" s="462"/>
      <c r="B1327" s="462"/>
      <c r="C1327" s="462"/>
      <c r="D1327" s="462"/>
      <c r="E1327" s="462"/>
      <c r="F1327" s="462"/>
      <c r="G1327" s="462"/>
      <c r="H1327" s="462"/>
      <c r="I1327" s="462"/>
      <c r="J1327" s="462"/>
      <c r="K1327" s="462"/>
      <c r="L1327" s="462"/>
      <c r="M1327" s="462"/>
      <c r="N1327" s="462"/>
      <c r="O1327" s="462"/>
      <c r="P1327" s="462"/>
      <c r="Q1327" s="462"/>
    </row>
    <row r="1328" spans="1:17" x14ac:dyDescent="0.15">
      <c r="A1328" s="462"/>
      <c r="B1328" s="462"/>
      <c r="C1328" s="462"/>
      <c r="D1328" s="462"/>
      <c r="E1328" s="462"/>
      <c r="F1328" s="462"/>
      <c r="G1328" s="462"/>
      <c r="H1328" s="462"/>
      <c r="I1328" s="462"/>
      <c r="J1328" s="462"/>
      <c r="K1328" s="462"/>
      <c r="L1328" s="462"/>
      <c r="M1328" s="462"/>
      <c r="N1328" s="462"/>
      <c r="O1328" s="462"/>
      <c r="P1328" s="462"/>
      <c r="Q1328" s="462"/>
    </row>
    <row r="1329" spans="1:17" x14ac:dyDescent="0.15">
      <c r="A1329" s="462"/>
      <c r="B1329" s="462"/>
      <c r="C1329" s="462"/>
      <c r="D1329" s="462"/>
      <c r="E1329" s="462"/>
      <c r="F1329" s="462"/>
      <c r="G1329" s="462"/>
      <c r="H1329" s="462"/>
      <c r="I1329" s="462"/>
      <c r="J1329" s="462"/>
      <c r="K1329" s="462"/>
      <c r="L1329" s="462"/>
      <c r="M1329" s="462"/>
      <c r="N1329" s="462"/>
      <c r="O1329" s="462"/>
      <c r="P1329" s="462"/>
      <c r="Q1329" s="462"/>
    </row>
    <row r="1330" spans="1:17" x14ac:dyDescent="0.15">
      <c r="A1330" s="462"/>
      <c r="B1330" s="462"/>
      <c r="C1330" s="462"/>
      <c r="D1330" s="462"/>
      <c r="E1330" s="462"/>
      <c r="F1330" s="462"/>
      <c r="G1330" s="462"/>
      <c r="H1330" s="462"/>
      <c r="I1330" s="462"/>
      <c r="J1330" s="462"/>
      <c r="K1330" s="462"/>
      <c r="L1330" s="462"/>
      <c r="M1330" s="462"/>
      <c r="N1330" s="462"/>
      <c r="O1330" s="462"/>
      <c r="P1330" s="462"/>
      <c r="Q1330" s="462"/>
    </row>
    <row r="1331" spans="1:17" x14ac:dyDescent="0.15">
      <c r="A1331" s="462"/>
      <c r="B1331" s="462"/>
      <c r="C1331" s="462"/>
      <c r="D1331" s="462"/>
      <c r="E1331" s="462"/>
      <c r="F1331" s="462"/>
      <c r="G1331" s="462"/>
      <c r="H1331" s="462"/>
      <c r="I1331" s="462"/>
      <c r="J1331" s="462"/>
      <c r="K1331" s="462"/>
      <c r="L1331" s="462"/>
      <c r="M1331" s="462"/>
      <c r="N1331" s="462"/>
      <c r="O1331" s="462"/>
      <c r="P1331" s="462"/>
      <c r="Q1331" s="462"/>
    </row>
    <row r="1332" spans="1:17" x14ac:dyDescent="0.15">
      <c r="A1332" s="462"/>
      <c r="B1332" s="462"/>
      <c r="C1332" s="462"/>
      <c r="D1332" s="462"/>
      <c r="E1332" s="462"/>
      <c r="F1332" s="462"/>
      <c r="G1332" s="462"/>
      <c r="H1332" s="462"/>
      <c r="I1332" s="462"/>
      <c r="J1332" s="462"/>
      <c r="K1332" s="462"/>
      <c r="L1332" s="462"/>
      <c r="M1332" s="462"/>
      <c r="N1332" s="462"/>
      <c r="O1332" s="462"/>
      <c r="P1332" s="462"/>
      <c r="Q1332" s="462"/>
    </row>
    <row r="1333" spans="1:17" x14ac:dyDescent="0.15">
      <c r="A1333" s="462"/>
      <c r="B1333" s="462"/>
      <c r="C1333" s="462"/>
      <c r="D1333" s="462"/>
      <c r="E1333" s="462"/>
      <c r="F1333" s="462"/>
      <c r="G1333" s="462"/>
      <c r="H1333" s="462"/>
      <c r="I1333" s="462"/>
      <c r="J1333" s="462"/>
      <c r="K1333" s="462"/>
      <c r="L1333" s="462"/>
      <c r="M1333" s="462"/>
      <c r="N1333" s="462"/>
      <c r="O1333" s="462"/>
      <c r="P1333" s="462"/>
      <c r="Q1333" s="462"/>
    </row>
    <row r="1334" spans="1:17" x14ac:dyDescent="0.15">
      <c r="A1334" s="462"/>
      <c r="B1334" s="462"/>
      <c r="C1334" s="462"/>
      <c r="D1334" s="462"/>
      <c r="E1334" s="462"/>
      <c r="F1334" s="462"/>
      <c r="G1334" s="462"/>
      <c r="H1334" s="462"/>
      <c r="I1334" s="462"/>
      <c r="J1334" s="462"/>
      <c r="K1334" s="462"/>
      <c r="L1334" s="462"/>
      <c r="M1334" s="462"/>
      <c r="N1334" s="462"/>
      <c r="O1334" s="462"/>
      <c r="P1334" s="462"/>
      <c r="Q1334" s="462"/>
    </row>
    <row r="1335" spans="1:17" x14ac:dyDescent="0.15">
      <c r="A1335" s="462"/>
      <c r="B1335" s="462"/>
      <c r="C1335" s="462"/>
      <c r="D1335" s="462"/>
      <c r="E1335" s="462"/>
      <c r="F1335" s="462"/>
      <c r="G1335" s="462"/>
      <c r="H1335" s="462"/>
      <c r="I1335" s="462"/>
      <c r="J1335" s="462"/>
      <c r="K1335" s="462"/>
      <c r="L1335" s="462"/>
      <c r="M1335" s="462"/>
      <c r="N1335" s="462"/>
      <c r="O1335" s="462"/>
      <c r="P1335" s="462"/>
      <c r="Q1335" s="462"/>
    </row>
    <row r="1336" spans="1:17" x14ac:dyDescent="0.15">
      <c r="A1336" s="462"/>
      <c r="B1336" s="462"/>
      <c r="C1336" s="462"/>
      <c r="D1336" s="462"/>
      <c r="E1336" s="462"/>
      <c r="F1336" s="462"/>
      <c r="G1336" s="462"/>
      <c r="H1336" s="462"/>
      <c r="I1336" s="462"/>
      <c r="J1336" s="462"/>
      <c r="K1336" s="462"/>
      <c r="L1336" s="462"/>
      <c r="M1336" s="462"/>
      <c r="N1336" s="462"/>
      <c r="O1336" s="462"/>
      <c r="P1336" s="462"/>
      <c r="Q1336" s="462"/>
    </row>
    <row r="1337" spans="1:17" x14ac:dyDescent="0.15">
      <c r="A1337" s="462"/>
      <c r="B1337" s="462"/>
      <c r="C1337" s="462"/>
      <c r="D1337" s="462"/>
      <c r="E1337" s="462"/>
      <c r="F1337" s="462"/>
      <c r="G1337" s="462"/>
      <c r="H1337" s="462"/>
      <c r="I1337" s="462"/>
      <c r="J1337" s="462"/>
      <c r="K1337" s="462"/>
      <c r="L1337" s="462"/>
      <c r="M1337" s="462"/>
      <c r="N1337" s="462"/>
      <c r="O1337" s="462"/>
      <c r="P1337" s="462"/>
      <c r="Q1337" s="462"/>
    </row>
    <row r="1338" spans="1:17" x14ac:dyDescent="0.15">
      <c r="A1338" s="462"/>
      <c r="B1338" s="462"/>
      <c r="C1338" s="462"/>
      <c r="D1338" s="462"/>
      <c r="E1338" s="462"/>
      <c r="F1338" s="462"/>
      <c r="G1338" s="462"/>
      <c r="H1338" s="462"/>
      <c r="I1338" s="462"/>
      <c r="J1338" s="462"/>
      <c r="K1338" s="462"/>
      <c r="L1338" s="462"/>
      <c r="M1338" s="462"/>
      <c r="N1338" s="462"/>
      <c r="O1338" s="462"/>
      <c r="P1338" s="462"/>
      <c r="Q1338" s="462"/>
    </row>
    <row r="1339" spans="1:17" x14ac:dyDescent="0.15">
      <c r="A1339" s="462"/>
      <c r="B1339" s="462"/>
      <c r="C1339" s="462"/>
      <c r="D1339" s="462"/>
      <c r="E1339" s="462"/>
      <c r="F1339" s="462"/>
      <c r="G1339" s="462"/>
      <c r="H1339" s="462"/>
      <c r="I1339" s="462"/>
      <c r="J1339" s="462"/>
      <c r="K1339" s="462"/>
      <c r="L1339" s="462"/>
      <c r="M1339" s="462"/>
      <c r="N1339" s="462"/>
      <c r="O1339" s="462"/>
      <c r="P1339" s="462"/>
      <c r="Q1339" s="462"/>
    </row>
    <row r="1340" spans="1:17" x14ac:dyDescent="0.15">
      <c r="A1340" s="462"/>
      <c r="B1340" s="462"/>
      <c r="C1340" s="462"/>
      <c r="D1340" s="462"/>
      <c r="E1340" s="462"/>
      <c r="F1340" s="462"/>
      <c r="G1340" s="462"/>
      <c r="H1340" s="462"/>
      <c r="I1340" s="462"/>
      <c r="J1340" s="462"/>
      <c r="K1340" s="462"/>
      <c r="L1340" s="462"/>
      <c r="M1340" s="462"/>
      <c r="N1340" s="462"/>
      <c r="O1340" s="462"/>
      <c r="P1340" s="462"/>
      <c r="Q1340" s="462"/>
    </row>
    <row r="1341" spans="1:17" x14ac:dyDescent="0.15">
      <c r="A1341" s="462"/>
      <c r="B1341" s="462"/>
      <c r="C1341" s="462"/>
      <c r="D1341" s="462"/>
      <c r="E1341" s="462"/>
      <c r="F1341" s="462"/>
      <c r="G1341" s="462"/>
      <c r="H1341" s="462"/>
      <c r="I1341" s="462"/>
      <c r="J1341" s="462"/>
      <c r="K1341" s="462"/>
      <c r="L1341" s="462"/>
      <c r="M1341" s="462"/>
      <c r="N1341" s="462"/>
      <c r="O1341" s="462"/>
      <c r="P1341" s="462"/>
      <c r="Q1341" s="462"/>
    </row>
    <row r="1342" spans="1:17" x14ac:dyDescent="0.15">
      <c r="A1342" s="462"/>
      <c r="B1342" s="462"/>
      <c r="C1342" s="462"/>
      <c r="D1342" s="462"/>
      <c r="E1342" s="462"/>
      <c r="F1342" s="462"/>
      <c r="G1342" s="462"/>
      <c r="H1342" s="462"/>
      <c r="I1342" s="462"/>
      <c r="J1342" s="462"/>
      <c r="K1342" s="462"/>
      <c r="L1342" s="462"/>
      <c r="M1342" s="462"/>
      <c r="N1342" s="462"/>
      <c r="O1342" s="462"/>
      <c r="P1342" s="462"/>
      <c r="Q1342" s="462"/>
    </row>
    <row r="1343" spans="1:17" x14ac:dyDescent="0.15">
      <c r="A1343" s="462"/>
      <c r="B1343" s="462"/>
      <c r="C1343" s="462"/>
      <c r="D1343" s="462"/>
      <c r="E1343" s="462"/>
      <c r="F1343" s="462"/>
      <c r="G1343" s="462"/>
      <c r="H1343" s="462"/>
      <c r="I1343" s="462"/>
      <c r="J1343" s="462"/>
      <c r="K1343" s="462"/>
      <c r="L1343" s="462"/>
      <c r="M1343" s="462"/>
      <c r="N1343" s="462"/>
      <c r="O1343" s="462"/>
      <c r="P1343" s="462"/>
      <c r="Q1343" s="462"/>
    </row>
    <row r="1344" spans="1:17" x14ac:dyDescent="0.15">
      <c r="A1344" s="462"/>
      <c r="B1344" s="462"/>
      <c r="C1344" s="462"/>
      <c r="D1344" s="462"/>
      <c r="E1344" s="462"/>
      <c r="F1344" s="462"/>
      <c r="G1344" s="462"/>
      <c r="H1344" s="462"/>
      <c r="I1344" s="462"/>
      <c r="J1344" s="462"/>
      <c r="K1344" s="462"/>
      <c r="L1344" s="462"/>
      <c r="M1344" s="462"/>
      <c r="N1344" s="462"/>
      <c r="O1344" s="462"/>
      <c r="P1344" s="462"/>
      <c r="Q1344" s="462"/>
    </row>
    <row r="1345" spans="1:17" x14ac:dyDescent="0.15">
      <c r="A1345" s="462"/>
      <c r="B1345" s="462"/>
      <c r="C1345" s="462"/>
      <c r="D1345" s="462"/>
      <c r="E1345" s="462"/>
      <c r="F1345" s="462"/>
      <c r="G1345" s="462"/>
      <c r="H1345" s="462"/>
      <c r="I1345" s="462"/>
      <c r="J1345" s="462"/>
      <c r="K1345" s="462"/>
      <c r="L1345" s="462"/>
      <c r="M1345" s="462"/>
      <c r="N1345" s="462"/>
      <c r="O1345" s="462"/>
      <c r="P1345" s="462"/>
      <c r="Q1345" s="462"/>
    </row>
    <row r="1346" spans="1:17" x14ac:dyDescent="0.15">
      <c r="A1346" s="462"/>
      <c r="B1346" s="462"/>
      <c r="C1346" s="462"/>
      <c r="D1346" s="462"/>
      <c r="E1346" s="462"/>
      <c r="F1346" s="462"/>
      <c r="G1346" s="462"/>
      <c r="H1346" s="462"/>
      <c r="I1346" s="462"/>
      <c r="J1346" s="462"/>
      <c r="K1346" s="462"/>
      <c r="L1346" s="462"/>
      <c r="M1346" s="462"/>
      <c r="N1346" s="462"/>
      <c r="O1346" s="462"/>
      <c r="P1346" s="462"/>
      <c r="Q1346" s="462"/>
    </row>
    <row r="1347" spans="1:17" x14ac:dyDescent="0.15">
      <c r="A1347" s="462"/>
      <c r="B1347" s="462"/>
      <c r="C1347" s="462"/>
      <c r="D1347" s="462"/>
      <c r="E1347" s="462"/>
      <c r="F1347" s="462"/>
      <c r="G1347" s="462"/>
      <c r="H1347" s="462"/>
      <c r="I1347" s="462"/>
      <c r="J1347" s="462"/>
      <c r="K1347" s="462"/>
      <c r="L1347" s="462"/>
      <c r="M1347" s="462"/>
      <c r="N1347" s="462"/>
      <c r="O1347" s="462"/>
      <c r="P1347" s="462"/>
      <c r="Q1347" s="462"/>
    </row>
    <row r="1348" spans="1:17" x14ac:dyDescent="0.15">
      <c r="A1348" s="462"/>
      <c r="B1348" s="462"/>
      <c r="C1348" s="462"/>
      <c r="D1348" s="462"/>
      <c r="E1348" s="462"/>
      <c r="F1348" s="462"/>
      <c r="G1348" s="462"/>
      <c r="H1348" s="462"/>
      <c r="I1348" s="462"/>
      <c r="J1348" s="462"/>
      <c r="K1348" s="462"/>
      <c r="L1348" s="462"/>
      <c r="M1348" s="462"/>
      <c r="N1348" s="462"/>
      <c r="O1348" s="462"/>
      <c r="P1348" s="462"/>
      <c r="Q1348" s="462"/>
    </row>
    <row r="1349" spans="1:17" x14ac:dyDescent="0.15">
      <c r="A1349" s="462"/>
      <c r="B1349" s="462"/>
      <c r="C1349" s="462"/>
      <c r="D1349" s="462"/>
      <c r="E1349" s="462"/>
      <c r="F1349" s="462"/>
      <c r="G1349" s="462"/>
      <c r="H1349" s="462"/>
      <c r="I1349" s="462"/>
      <c r="J1349" s="462"/>
      <c r="K1349" s="462"/>
      <c r="L1349" s="462"/>
      <c r="M1349" s="462"/>
      <c r="N1349" s="462"/>
      <c r="O1349" s="462"/>
      <c r="P1349" s="462"/>
      <c r="Q1349" s="462"/>
    </row>
    <row r="1350" spans="1:17" x14ac:dyDescent="0.15">
      <c r="A1350" s="462"/>
      <c r="B1350" s="462"/>
      <c r="C1350" s="462"/>
      <c r="D1350" s="462"/>
      <c r="E1350" s="462"/>
      <c r="F1350" s="462"/>
      <c r="G1350" s="462"/>
      <c r="H1350" s="462"/>
      <c r="I1350" s="462"/>
      <c r="J1350" s="462"/>
      <c r="K1350" s="462"/>
      <c r="L1350" s="462"/>
      <c r="M1350" s="462"/>
      <c r="N1350" s="462"/>
      <c r="O1350" s="462"/>
      <c r="P1350" s="462"/>
      <c r="Q1350" s="462"/>
    </row>
    <row r="1351" spans="1:17" x14ac:dyDescent="0.15">
      <c r="A1351" s="462"/>
      <c r="B1351" s="462"/>
      <c r="C1351" s="462"/>
      <c r="D1351" s="462"/>
      <c r="E1351" s="462"/>
      <c r="F1351" s="462"/>
      <c r="G1351" s="462"/>
      <c r="H1351" s="462"/>
      <c r="I1351" s="462"/>
      <c r="J1351" s="462"/>
      <c r="K1351" s="462"/>
      <c r="L1351" s="462"/>
      <c r="M1351" s="462"/>
      <c r="N1351" s="462"/>
      <c r="O1351" s="462"/>
      <c r="P1351" s="462"/>
      <c r="Q1351" s="462"/>
    </row>
    <row r="1352" spans="1:17" x14ac:dyDescent="0.15">
      <c r="A1352" s="462"/>
      <c r="B1352" s="462"/>
      <c r="C1352" s="462"/>
      <c r="D1352" s="462"/>
      <c r="E1352" s="462"/>
      <c r="F1352" s="462"/>
      <c r="G1352" s="462"/>
      <c r="H1352" s="462"/>
      <c r="I1352" s="462"/>
      <c r="J1352" s="462"/>
      <c r="K1352" s="462"/>
      <c r="L1352" s="462"/>
      <c r="M1352" s="462"/>
      <c r="N1352" s="462"/>
      <c r="O1352" s="462"/>
      <c r="P1352" s="462"/>
      <c r="Q1352" s="462"/>
    </row>
    <row r="1353" spans="1:17" x14ac:dyDescent="0.15">
      <c r="A1353" s="462"/>
      <c r="B1353" s="462"/>
      <c r="C1353" s="462"/>
      <c r="D1353" s="462"/>
      <c r="E1353" s="462"/>
      <c r="F1353" s="462"/>
      <c r="G1353" s="462"/>
      <c r="H1353" s="462"/>
      <c r="I1353" s="462"/>
      <c r="J1353" s="462"/>
      <c r="K1353" s="462"/>
      <c r="L1353" s="462"/>
      <c r="M1353" s="462"/>
      <c r="N1353" s="462"/>
      <c r="O1353" s="462"/>
      <c r="P1353" s="462"/>
      <c r="Q1353" s="462"/>
    </row>
    <row r="1354" spans="1:17" x14ac:dyDescent="0.15">
      <c r="A1354" s="462"/>
      <c r="B1354" s="462"/>
      <c r="C1354" s="462"/>
      <c r="D1354" s="462"/>
      <c r="E1354" s="462"/>
      <c r="F1354" s="462"/>
      <c r="G1354" s="462"/>
      <c r="H1354" s="462"/>
      <c r="I1354" s="462"/>
      <c r="J1354" s="462"/>
      <c r="K1354" s="462"/>
      <c r="L1354" s="462"/>
      <c r="M1354" s="462"/>
      <c r="N1354" s="462"/>
      <c r="O1354" s="462"/>
      <c r="P1354" s="462"/>
      <c r="Q1354" s="462"/>
    </row>
    <row r="1355" spans="1:17" x14ac:dyDescent="0.15">
      <c r="A1355" s="462"/>
      <c r="B1355" s="462"/>
      <c r="C1355" s="462"/>
      <c r="D1355" s="462"/>
      <c r="E1355" s="462"/>
      <c r="F1355" s="462"/>
      <c r="G1355" s="462"/>
      <c r="H1355" s="462"/>
      <c r="I1355" s="462"/>
      <c r="J1355" s="462"/>
      <c r="K1355" s="462"/>
      <c r="L1355" s="462"/>
      <c r="M1355" s="462"/>
      <c r="N1355" s="462"/>
      <c r="O1355" s="462"/>
      <c r="P1355" s="462"/>
      <c r="Q1355" s="462"/>
    </row>
    <row r="1356" spans="1:17" x14ac:dyDescent="0.15">
      <c r="A1356" s="462"/>
      <c r="B1356" s="462"/>
      <c r="C1356" s="462"/>
      <c r="D1356" s="462"/>
      <c r="E1356" s="462"/>
      <c r="F1356" s="462"/>
      <c r="G1356" s="462"/>
      <c r="H1356" s="462"/>
      <c r="I1356" s="462"/>
      <c r="J1356" s="462"/>
      <c r="K1356" s="462"/>
      <c r="L1356" s="462"/>
      <c r="M1356" s="462"/>
      <c r="N1356" s="462"/>
      <c r="O1356" s="462"/>
      <c r="P1356" s="462"/>
      <c r="Q1356" s="462"/>
    </row>
    <row r="1357" spans="1:17" x14ac:dyDescent="0.15">
      <c r="A1357" s="462"/>
      <c r="B1357" s="462"/>
      <c r="C1357" s="462"/>
      <c r="D1357" s="462"/>
      <c r="E1357" s="462"/>
      <c r="F1357" s="462"/>
      <c r="G1357" s="462"/>
      <c r="H1357" s="462"/>
      <c r="I1357" s="462"/>
      <c r="J1357" s="462"/>
      <c r="K1357" s="462"/>
      <c r="L1357" s="462"/>
      <c r="M1357" s="462"/>
      <c r="N1357" s="462"/>
      <c r="O1357" s="462"/>
      <c r="P1357" s="462"/>
      <c r="Q1357" s="462"/>
    </row>
    <row r="1358" spans="1:17" x14ac:dyDescent="0.15">
      <c r="A1358" s="462"/>
      <c r="B1358" s="462"/>
      <c r="C1358" s="462"/>
      <c r="D1358" s="462"/>
      <c r="E1358" s="462"/>
      <c r="F1358" s="462"/>
      <c r="G1358" s="462"/>
      <c r="H1358" s="462"/>
      <c r="I1358" s="462"/>
      <c r="J1358" s="462"/>
      <c r="K1358" s="462"/>
      <c r="L1358" s="462"/>
      <c r="M1358" s="462"/>
      <c r="N1358" s="462"/>
      <c r="O1358" s="462"/>
      <c r="P1358" s="462"/>
      <c r="Q1358" s="462"/>
    </row>
    <row r="1359" spans="1:17" x14ac:dyDescent="0.15">
      <c r="A1359" s="462"/>
      <c r="B1359" s="462"/>
      <c r="C1359" s="462"/>
      <c r="D1359" s="462"/>
      <c r="E1359" s="462"/>
      <c r="F1359" s="462"/>
      <c r="G1359" s="462"/>
      <c r="H1359" s="462"/>
      <c r="I1359" s="462"/>
      <c r="J1359" s="462"/>
      <c r="K1359" s="462"/>
      <c r="L1359" s="462"/>
      <c r="M1359" s="462"/>
      <c r="N1359" s="462"/>
      <c r="O1359" s="462"/>
      <c r="P1359" s="462"/>
      <c r="Q1359" s="462"/>
    </row>
    <row r="1360" spans="1:17" x14ac:dyDescent="0.15">
      <c r="A1360" s="462"/>
      <c r="B1360" s="462"/>
      <c r="C1360" s="462"/>
      <c r="D1360" s="462"/>
      <c r="E1360" s="462"/>
      <c r="F1360" s="462"/>
      <c r="G1360" s="462"/>
      <c r="H1360" s="462"/>
      <c r="I1360" s="462"/>
      <c r="J1360" s="462"/>
      <c r="K1360" s="462"/>
      <c r="L1360" s="462"/>
      <c r="M1360" s="462"/>
      <c r="N1360" s="462"/>
      <c r="O1360" s="462"/>
      <c r="P1360" s="462"/>
      <c r="Q1360" s="462"/>
    </row>
    <row r="1361" spans="1:17" x14ac:dyDescent="0.15">
      <c r="A1361" s="462"/>
      <c r="B1361" s="462"/>
      <c r="C1361" s="462"/>
      <c r="D1361" s="462"/>
      <c r="E1361" s="462"/>
      <c r="F1361" s="462"/>
      <c r="G1361" s="462"/>
      <c r="H1361" s="462"/>
      <c r="I1361" s="462"/>
      <c r="J1361" s="462"/>
      <c r="K1361" s="462"/>
      <c r="L1361" s="462"/>
      <c r="M1361" s="462"/>
      <c r="N1361" s="462"/>
      <c r="O1361" s="462"/>
      <c r="P1361" s="462"/>
      <c r="Q1361" s="462"/>
    </row>
    <row r="1362" spans="1:17" x14ac:dyDescent="0.15">
      <c r="A1362" s="462"/>
      <c r="B1362" s="462"/>
      <c r="C1362" s="462"/>
      <c r="D1362" s="462"/>
      <c r="E1362" s="462"/>
      <c r="F1362" s="462"/>
      <c r="G1362" s="462"/>
      <c r="H1362" s="462"/>
      <c r="I1362" s="462"/>
      <c r="J1362" s="462"/>
      <c r="K1362" s="462"/>
      <c r="L1362" s="462"/>
      <c r="M1362" s="462"/>
      <c r="N1362" s="462"/>
      <c r="O1362" s="462"/>
      <c r="P1362" s="462"/>
      <c r="Q1362" s="462"/>
    </row>
    <row r="1363" spans="1:17" x14ac:dyDescent="0.15">
      <c r="A1363" s="462"/>
      <c r="B1363" s="462"/>
      <c r="C1363" s="462"/>
      <c r="D1363" s="462"/>
      <c r="E1363" s="462"/>
      <c r="F1363" s="462"/>
      <c r="G1363" s="462"/>
      <c r="H1363" s="462"/>
      <c r="I1363" s="462"/>
      <c r="J1363" s="462"/>
      <c r="K1363" s="462"/>
      <c r="L1363" s="462"/>
      <c r="M1363" s="462"/>
      <c r="N1363" s="462"/>
      <c r="O1363" s="462"/>
      <c r="P1363" s="462"/>
      <c r="Q1363" s="462"/>
    </row>
    <row r="1364" spans="1:17" x14ac:dyDescent="0.15">
      <c r="A1364" s="462"/>
      <c r="B1364" s="462"/>
      <c r="C1364" s="462"/>
      <c r="D1364" s="462"/>
      <c r="E1364" s="462"/>
      <c r="F1364" s="462"/>
      <c r="G1364" s="462"/>
      <c r="H1364" s="462"/>
      <c r="I1364" s="462"/>
      <c r="J1364" s="462"/>
      <c r="K1364" s="462"/>
      <c r="L1364" s="462"/>
      <c r="M1364" s="462"/>
      <c r="N1364" s="462"/>
      <c r="O1364" s="462"/>
      <c r="P1364" s="462"/>
      <c r="Q1364" s="462"/>
    </row>
    <row r="1365" spans="1:17" x14ac:dyDescent="0.15">
      <c r="A1365" s="462"/>
      <c r="B1365" s="462"/>
      <c r="C1365" s="462"/>
      <c r="D1365" s="462"/>
      <c r="E1365" s="462"/>
      <c r="F1365" s="462"/>
      <c r="G1365" s="462"/>
      <c r="H1365" s="462"/>
      <c r="I1365" s="462"/>
      <c r="J1365" s="462"/>
      <c r="K1365" s="462"/>
      <c r="L1365" s="462"/>
      <c r="M1365" s="462"/>
      <c r="N1365" s="462"/>
      <c r="O1365" s="462"/>
      <c r="P1365" s="462"/>
      <c r="Q1365" s="462"/>
    </row>
    <row r="1366" spans="1:17" x14ac:dyDescent="0.15">
      <c r="A1366" s="462"/>
      <c r="B1366" s="462"/>
      <c r="C1366" s="462"/>
      <c r="D1366" s="462"/>
      <c r="E1366" s="462"/>
      <c r="F1366" s="462"/>
      <c r="G1366" s="462"/>
      <c r="H1366" s="462"/>
      <c r="I1366" s="462"/>
      <c r="J1366" s="462"/>
      <c r="K1366" s="462"/>
      <c r="L1366" s="462"/>
      <c r="M1366" s="462"/>
      <c r="N1366" s="462"/>
      <c r="O1366" s="462"/>
      <c r="P1366" s="462"/>
      <c r="Q1366" s="462"/>
    </row>
    <row r="1367" spans="1:17" x14ac:dyDescent="0.15">
      <c r="A1367" s="462"/>
      <c r="B1367" s="462"/>
      <c r="C1367" s="462"/>
      <c r="D1367" s="462"/>
      <c r="E1367" s="462"/>
      <c r="F1367" s="462"/>
      <c r="G1367" s="462"/>
      <c r="H1367" s="462"/>
      <c r="I1367" s="462"/>
      <c r="J1367" s="462"/>
      <c r="K1367" s="462"/>
      <c r="L1367" s="462"/>
      <c r="M1367" s="462"/>
      <c r="N1367" s="462"/>
      <c r="O1367" s="462"/>
      <c r="P1367" s="462"/>
      <c r="Q1367" s="462"/>
    </row>
    <row r="1368" spans="1:17" x14ac:dyDescent="0.15">
      <c r="A1368" s="462"/>
      <c r="B1368" s="462"/>
      <c r="C1368" s="462"/>
      <c r="D1368" s="462"/>
      <c r="E1368" s="462"/>
      <c r="F1368" s="462"/>
      <c r="G1368" s="462"/>
      <c r="H1368" s="462"/>
      <c r="I1368" s="462"/>
      <c r="J1368" s="462"/>
      <c r="K1368" s="462"/>
      <c r="L1368" s="462"/>
      <c r="M1368" s="462"/>
      <c r="N1368" s="462"/>
      <c r="O1368" s="462"/>
      <c r="P1368" s="462"/>
      <c r="Q1368" s="462"/>
    </row>
    <row r="1369" spans="1:17" x14ac:dyDescent="0.15">
      <c r="A1369" s="462"/>
      <c r="B1369" s="462"/>
      <c r="C1369" s="462"/>
      <c r="D1369" s="462"/>
      <c r="E1369" s="462"/>
      <c r="F1369" s="462"/>
      <c r="G1369" s="462"/>
      <c r="H1369" s="462"/>
      <c r="I1369" s="462"/>
      <c r="J1369" s="462"/>
      <c r="K1369" s="462"/>
      <c r="L1369" s="462"/>
      <c r="M1369" s="462"/>
      <c r="N1369" s="462"/>
      <c r="O1369" s="462"/>
      <c r="P1369" s="462"/>
      <c r="Q1369" s="462"/>
    </row>
    <row r="1370" spans="1:17" x14ac:dyDescent="0.15">
      <c r="A1370" s="462"/>
      <c r="B1370" s="462"/>
      <c r="C1370" s="462"/>
      <c r="D1370" s="462"/>
      <c r="E1370" s="462"/>
      <c r="F1370" s="462"/>
      <c r="G1370" s="462"/>
      <c r="H1370" s="462"/>
      <c r="I1370" s="462"/>
      <c r="J1370" s="462"/>
      <c r="K1370" s="462"/>
      <c r="L1370" s="462"/>
      <c r="M1370" s="462"/>
      <c r="N1370" s="462"/>
      <c r="O1370" s="462"/>
      <c r="P1370" s="462"/>
      <c r="Q1370" s="462"/>
    </row>
    <row r="1371" spans="1:17" x14ac:dyDescent="0.15">
      <c r="A1371" s="462"/>
      <c r="B1371" s="462"/>
      <c r="C1371" s="462"/>
      <c r="D1371" s="462"/>
      <c r="E1371" s="462"/>
      <c r="F1371" s="462"/>
      <c r="G1371" s="462"/>
      <c r="H1371" s="462"/>
      <c r="I1371" s="462"/>
      <c r="J1371" s="462"/>
      <c r="K1371" s="462"/>
      <c r="L1371" s="462"/>
      <c r="M1371" s="462"/>
      <c r="N1371" s="462"/>
      <c r="O1371" s="462"/>
      <c r="P1371" s="462"/>
      <c r="Q1371" s="462"/>
    </row>
    <row r="1372" spans="1:17" x14ac:dyDescent="0.15">
      <c r="A1372" s="462"/>
      <c r="B1372" s="462"/>
      <c r="C1372" s="462"/>
      <c r="D1372" s="462"/>
      <c r="E1372" s="462"/>
      <c r="F1372" s="462"/>
      <c r="G1372" s="462"/>
      <c r="H1372" s="462"/>
      <c r="I1372" s="462"/>
      <c r="J1372" s="462"/>
      <c r="K1372" s="462"/>
      <c r="L1372" s="462"/>
      <c r="M1372" s="462"/>
      <c r="N1372" s="462"/>
      <c r="O1372" s="462"/>
      <c r="P1372" s="462"/>
      <c r="Q1372" s="462"/>
    </row>
    <row r="1373" spans="1:17" x14ac:dyDescent="0.15">
      <c r="A1373" s="462"/>
      <c r="B1373" s="462"/>
      <c r="C1373" s="462"/>
      <c r="D1373" s="462"/>
      <c r="E1373" s="462"/>
      <c r="F1373" s="462"/>
      <c r="G1373" s="462"/>
      <c r="H1373" s="462"/>
      <c r="I1373" s="462"/>
      <c r="J1373" s="462"/>
      <c r="K1373" s="462"/>
      <c r="L1373" s="462"/>
      <c r="M1373" s="462"/>
      <c r="N1373" s="462"/>
      <c r="O1373" s="462"/>
      <c r="P1373" s="462"/>
      <c r="Q1373" s="462"/>
    </row>
    <row r="1374" spans="1:17" x14ac:dyDescent="0.15">
      <c r="A1374" s="462"/>
      <c r="B1374" s="462"/>
      <c r="C1374" s="462"/>
      <c r="D1374" s="462"/>
      <c r="E1374" s="462"/>
      <c r="F1374" s="462"/>
      <c r="G1374" s="462"/>
      <c r="H1374" s="462"/>
      <c r="I1374" s="462"/>
      <c r="J1374" s="462"/>
      <c r="K1374" s="462"/>
      <c r="L1374" s="462"/>
      <c r="M1374" s="462"/>
      <c r="N1374" s="462"/>
      <c r="O1374" s="462"/>
      <c r="P1374" s="462"/>
      <c r="Q1374" s="462"/>
    </row>
    <row r="1375" spans="1:17" x14ac:dyDescent="0.15">
      <c r="A1375" s="462"/>
      <c r="B1375" s="462"/>
      <c r="C1375" s="462"/>
      <c r="D1375" s="462"/>
      <c r="E1375" s="462"/>
      <c r="F1375" s="462"/>
      <c r="G1375" s="462"/>
      <c r="H1375" s="462"/>
      <c r="I1375" s="462"/>
      <c r="J1375" s="462"/>
      <c r="K1375" s="462"/>
      <c r="L1375" s="462"/>
      <c r="M1375" s="462"/>
      <c r="N1375" s="462"/>
      <c r="O1375" s="462"/>
      <c r="P1375" s="462"/>
      <c r="Q1375" s="462"/>
    </row>
    <row r="1376" spans="1:17" x14ac:dyDescent="0.15">
      <c r="A1376" s="462"/>
      <c r="B1376" s="462"/>
      <c r="C1376" s="462"/>
      <c r="D1376" s="462"/>
      <c r="E1376" s="462"/>
      <c r="F1376" s="462"/>
      <c r="G1376" s="462"/>
      <c r="H1376" s="462"/>
      <c r="I1376" s="462"/>
      <c r="J1376" s="462"/>
      <c r="K1376" s="462"/>
      <c r="L1376" s="462"/>
      <c r="M1376" s="462"/>
      <c r="N1376" s="462"/>
      <c r="O1376" s="462"/>
      <c r="P1376" s="462"/>
      <c r="Q1376" s="462"/>
    </row>
    <row r="1377" spans="1:17" x14ac:dyDescent="0.15">
      <c r="A1377" s="462"/>
      <c r="B1377" s="462"/>
      <c r="C1377" s="462"/>
      <c r="D1377" s="462"/>
      <c r="E1377" s="462"/>
      <c r="F1377" s="462"/>
      <c r="G1377" s="462"/>
      <c r="H1377" s="462"/>
      <c r="I1377" s="462"/>
      <c r="J1377" s="462"/>
      <c r="K1377" s="462"/>
      <c r="L1377" s="462"/>
      <c r="M1377" s="462"/>
      <c r="N1377" s="462"/>
      <c r="O1377" s="462"/>
      <c r="P1377" s="462"/>
      <c r="Q1377" s="462"/>
    </row>
    <row r="1378" spans="1:17" x14ac:dyDescent="0.15">
      <c r="A1378" s="462"/>
      <c r="B1378" s="462"/>
      <c r="C1378" s="462"/>
      <c r="D1378" s="462"/>
      <c r="E1378" s="462"/>
      <c r="F1378" s="462"/>
      <c r="G1378" s="462"/>
      <c r="H1378" s="462"/>
      <c r="I1378" s="462"/>
      <c r="J1378" s="462"/>
      <c r="K1378" s="462"/>
      <c r="L1378" s="462"/>
      <c r="M1378" s="462"/>
      <c r="N1378" s="462"/>
      <c r="O1378" s="462"/>
      <c r="P1378" s="462"/>
      <c r="Q1378" s="462"/>
    </row>
    <row r="1379" spans="1:17" x14ac:dyDescent="0.15">
      <c r="A1379" s="462"/>
      <c r="B1379" s="462"/>
      <c r="C1379" s="462"/>
      <c r="D1379" s="462"/>
      <c r="E1379" s="462"/>
      <c r="F1379" s="462"/>
      <c r="G1379" s="462"/>
      <c r="H1379" s="462"/>
      <c r="I1379" s="462"/>
      <c r="J1379" s="462"/>
      <c r="K1379" s="462"/>
      <c r="L1379" s="462"/>
      <c r="M1379" s="462"/>
      <c r="N1379" s="462"/>
      <c r="O1379" s="462"/>
      <c r="P1379" s="462"/>
      <c r="Q1379" s="462"/>
    </row>
    <row r="1380" spans="1:17" x14ac:dyDescent="0.15">
      <c r="A1380" s="462"/>
      <c r="B1380" s="462"/>
      <c r="C1380" s="462"/>
      <c r="D1380" s="462"/>
      <c r="E1380" s="462"/>
      <c r="F1380" s="462"/>
      <c r="G1380" s="462"/>
      <c r="H1380" s="462"/>
      <c r="I1380" s="462"/>
      <c r="J1380" s="462"/>
      <c r="K1380" s="462"/>
      <c r="L1380" s="462"/>
      <c r="M1380" s="462"/>
      <c r="N1380" s="462"/>
      <c r="O1380" s="462"/>
      <c r="P1380" s="462"/>
      <c r="Q1380" s="462"/>
    </row>
    <row r="1381" spans="1:17" x14ac:dyDescent="0.15">
      <c r="A1381" s="462"/>
      <c r="B1381" s="462"/>
      <c r="C1381" s="462"/>
      <c r="D1381" s="462"/>
      <c r="E1381" s="462"/>
      <c r="F1381" s="462"/>
      <c r="G1381" s="462"/>
      <c r="H1381" s="462"/>
      <c r="I1381" s="462"/>
      <c r="J1381" s="462"/>
      <c r="K1381" s="462"/>
      <c r="L1381" s="462"/>
      <c r="M1381" s="462"/>
      <c r="N1381" s="462"/>
      <c r="O1381" s="462"/>
      <c r="P1381" s="462"/>
      <c r="Q1381" s="462"/>
    </row>
    <row r="1382" spans="1:17" x14ac:dyDescent="0.15">
      <c r="A1382" s="462"/>
      <c r="B1382" s="462"/>
      <c r="C1382" s="462"/>
      <c r="D1382" s="462"/>
      <c r="E1382" s="462"/>
      <c r="F1382" s="462"/>
      <c r="G1382" s="462"/>
      <c r="H1382" s="462"/>
      <c r="I1382" s="462"/>
      <c r="J1382" s="462"/>
      <c r="K1382" s="462"/>
      <c r="L1382" s="462"/>
      <c r="M1382" s="462"/>
      <c r="N1382" s="462"/>
      <c r="O1382" s="462"/>
      <c r="P1382" s="462"/>
      <c r="Q1382" s="462"/>
    </row>
    <row r="1383" spans="1:17" x14ac:dyDescent="0.15">
      <c r="A1383" s="462"/>
      <c r="B1383" s="462"/>
      <c r="C1383" s="462"/>
      <c r="D1383" s="462"/>
      <c r="E1383" s="462"/>
      <c r="F1383" s="462"/>
      <c r="G1383" s="462"/>
      <c r="H1383" s="462"/>
      <c r="I1383" s="462"/>
      <c r="J1383" s="462"/>
      <c r="K1383" s="462"/>
      <c r="L1383" s="462"/>
      <c r="M1383" s="462"/>
      <c r="N1383" s="462"/>
      <c r="O1383" s="462"/>
      <c r="P1383" s="462"/>
      <c r="Q1383" s="462"/>
    </row>
    <row r="1384" spans="1:17" x14ac:dyDescent="0.15">
      <c r="A1384" s="462"/>
      <c r="B1384" s="462"/>
      <c r="C1384" s="462"/>
      <c r="D1384" s="462"/>
      <c r="E1384" s="462"/>
      <c r="F1384" s="462"/>
      <c r="G1384" s="462"/>
      <c r="H1384" s="462"/>
      <c r="I1384" s="462"/>
      <c r="J1384" s="462"/>
      <c r="K1384" s="462"/>
      <c r="L1384" s="462"/>
      <c r="M1384" s="462"/>
      <c r="N1384" s="462"/>
      <c r="O1384" s="462"/>
      <c r="P1384" s="462"/>
      <c r="Q1384" s="462"/>
    </row>
    <row r="1385" spans="1:17" x14ac:dyDescent="0.15">
      <c r="A1385" s="462"/>
      <c r="B1385" s="462"/>
      <c r="C1385" s="462"/>
      <c r="D1385" s="462"/>
      <c r="E1385" s="462"/>
      <c r="F1385" s="462"/>
      <c r="G1385" s="462"/>
      <c r="H1385" s="462"/>
      <c r="I1385" s="462"/>
      <c r="J1385" s="462"/>
      <c r="K1385" s="462"/>
      <c r="L1385" s="462"/>
      <c r="M1385" s="462"/>
      <c r="N1385" s="462"/>
      <c r="O1385" s="462"/>
      <c r="P1385" s="462"/>
      <c r="Q1385" s="462"/>
    </row>
    <row r="1386" spans="1:17" x14ac:dyDescent="0.15">
      <c r="A1386" s="462"/>
      <c r="B1386" s="462"/>
      <c r="C1386" s="462"/>
      <c r="D1386" s="462"/>
      <c r="E1386" s="462"/>
      <c r="F1386" s="462"/>
      <c r="G1386" s="462"/>
      <c r="H1386" s="462"/>
      <c r="I1386" s="462"/>
      <c r="J1386" s="462"/>
      <c r="K1386" s="462"/>
      <c r="L1386" s="462"/>
      <c r="M1386" s="462"/>
      <c r="N1386" s="462"/>
      <c r="O1386" s="462"/>
      <c r="P1386" s="462"/>
      <c r="Q1386" s="462"/>
    </row>
    <row r="1387" spans="1:17" x14ac:dyDescent="0.15">
      <c r="A1387" s="462"/>
      <c r="B1387" s="462"/>
      <c r="C1387" s="462"/>
      <c r="D1387" s="462"/>
      <c r="E1387" s="462"/>
      <c r="F1387" s="462"/>
      <c r="G1387" s="462"/>
      <c r="H1387" s="462"/>
      <c r="I1387" s="462"/>
      <c r="J1387" s="462"/>
      <c r="K1387" s="462"/>
      <c r="L1387" s="462"/>
      <c r="M1387" s="462"/>
      <c r="N1387" s="462"/>
      <c r="O1387" s="462"/>
      <c r="P1387" s="462"/>
      <c r="Q1387" s="462"/>
    </row>
    <row r="1388" spans="1:17" x14ac:dyDescent="0.15">
      <c r="A1388" s="462"/>
      <c r="B1388" s="462"/>
      <c r="C1388" s="462"/>
      <c r="D1388" s="462"/>
      <c r="E1388" s="462"/>
      <c r="F1388" s="462"/>
      <c r="G1388" s="462"/>
      <c r="H1388" s="462"/>
      <c r="I1388" s="462"/>
      <c r="J1388" s="462"/>
      <c r="K1388" s="462"/>
      <c r="L1388" s="462"/>
      <c r="M1388" s="462"/>
      <c r="N1388" s="462"/>
      <c r="O1388" s="462"/>
      <c r="P1388" s="462"/>
      <c r="Q1388" s="462"/>
    </row>
    <row r="1389" spans="1:17" x14ac:dyDescent="0.15">
      <c r="A1389" s="462"/>
      <c r="B1389" s="462"/>
      <c r="C1389" s="462"/>
      <c r="D1389" s="462"/>
      <c r="E1389" s="462"/>
      <c r="F1389" s="462"/>
      <c r="G1389" s="462"/>
      <c r="H1389" s="462"/>
      <c r="I1389" s="462"/>
      <c r="J1389" s="462"/>
      <c r="K1389" s="462"/>
      <c r="L1389" s="462"/>
      <c r="M1389" s="462"/>
      <c r="N1389" s="462"/>
      <c r="O1389" s="462"/>
      <c r="P1389" s="462"/>
      <c r="Q1389" s="462"/>
    </row>
    <row r="1390" spans="1:17" x14ac:dyDescent="0.15">
      <c r="A1390" s="462"/>
      <c r="B1390" s="462"/>
      <c r="C1390" s="462"/>
      <c r="D1390" s="462"/>
      <c r="E1390" s="462"/>
      <c r="F1390" s="462"/>
      <c r="G1390" s="462"/>
      <c r="H1390" s="462"/>
      <c r="I1390" s="462"/>
      <c r="J1390" s="462"/>
      <c r="K1390" s="462"/>
      <c r="L1390" s="462"/>
      <c r="M1390" s="462"/>
      <c r="N1390" s="462"/>
      <c r="O1390" s="462"/>
      <c r="P1390" s="462"/>
      <c r="Q1390" s="462"/>
    </row>
    <row r="1391" spans="1:17" x14ac:dyDescent="0.15">
      <c r="A1391" s="462"/>
      <c r="B1391" s="462"/>
      <c r="C1391" s="462"/>
      <c r="D1391" s="462"/>
      <c r="E1391" s="462"/>
      <c r="F1391" s="462"/>
      <c r="G1391" s="462"/>
      <c r="H1391" s="462"/>
      <c r="I1391" s="462"/>
      <c r="J1391" s="462"/>
      <c r="K1391" s="462"/>
      <c r="L1391" s="462"/>
      <c r="M1391" s="462"/>
      <c r="N1391" s="462"/>
      <c r="O1391" s="462"/>
      <c r="P1391" s="462"/>
      <c r="Q1391" s="462"/>
    </row>
    <row r="1392" spans="1:17" x14ac:dyDescent="0.15">
      <c r="A1392" s="462"/>
      <c r="B1392" s="462"/>
      <c r="C1392" s="462"/>
      <c r="D1392" s="462"/>
      <c r="E1392" s="462"/>
      <c r="F1392" s="462"/>
      <c r="G1392" s="462"/>
      <c r="H1392" s="462"/>
      <c r="I1392" s="462"/>
      <c r="J1392" s="462"/>
      <c r="K1392" s="462"/>
      <c r="L1392" s="462"/>
      <c r="M1392" s="462"/>
      <c r="N1392" s="462"/>
      <c r="O1392" s="462"/>
      <c r="P1392" s="462"/>
      <c r="Q1392" s="462"/>
    </row>
    <row r="1393" spans="1:17" x14ac:dyDescent="0.15">
      <c r="A1393" s="462"/>
      <c r="B1393" s="462"/>
      <c r="C1393" s="462"/>
      <c r="D1393" s="462"/>
      <c r="E1393" s="462"/>
      <c r="F1393" s="462"/>
      <c r="G1393" s="462"/>
      <c r="H1393" s="462"/>
      <c r="I1393" s="462"/>
      <c r="J1393" s="462"/>
      <c r="K1393" s="462"/>
      <c r="L1393" s="462"/>
      <c r="M1393" s="462"/>
      <c r="N1393" s="462"/>
      <c r="O1393" s="462"/>
      <c r="P1393" s="462"/>
      <c r="Q1393" s="462"/>
    </row>
    <row r="1394" spans="1:17" x14ac:dyDescent="0.15">
      <c r="A1394" s="462"/>
      <c r="B1394" s="462"/>
      <c r="C1394" s="462"/>
      <c r="D1394" s="462"/>
      <c r="E1394" s="462"/>
      <c r="F1394" s="462"/>
      <c r="G1394" s="462"/>
      <c r="H1394" s="462"/>
      <c r="I1394" s="462"/>
      <c r="J1394" s="462"/>
      <c r="K1394" s="462"/>
      <c r="L1394" s="462"/>
      <c r="M1394" s="462"/>
      <c r="N1394" s="462"/>
      <c r="O1394" s="462"/>
      <c r="P1394" s="462"/>
      <c r="Q1394" s="462"/>
    </row>
    <row r="1395" spans="1:17" x14ac:dyDescent="0.15">
      <c r="A1395" s="462"/>
      <c r="B1395" s="462"/>
      <c r="C1395" s="462"/>
      <c r="D1395" s="462"/>
      <c r="E1395" s="462"/>
      <c r="F1395" s="462"/>
      <c r="G1395" s="462"/>
      <c r="H1395" s="462"/>
      <c r="I1395" s="462"/>
      <c r="J1395" s="462"/>
      <c r="K1395" s="462"/>
      <c r="L1395" s="462"/>
      <c r="M1395" s="462"/>
      <c r="N1395" s="462"/>
      <c r="O1395" s="462"/>
      <c r="P1395" s="462"/>
      <c r="Q1395" s="462"/>
    </row>
    <row r="1396" spans="1:17" x14ac:dyDescent="0.15">
      <c r="A1396" s="462"/>
      <c r="B1396" s="462"/>
      <c r="C1396" s="462"/>
      <c r="D1396" s="462"/>
      <c r="E1396" s="462"/>
      <c r="F1396" s="462"/>
      <c r="G1396" s="462"/>
      <c r="H1396" s="462"/>
      <c r="I1396" s="462"/>
      <c r="J1396" s="462"/>
      <c r="K1396" s="462"/>
      <c r="L1396" s="462"/>
      <c r="M1396" s="462"/>
      <c r="N1396" s="462"/>
      <c r="O1396" s="462"/>
      <c r="P1396" s="462"/>
      <c r="Q1396" s="462"/>
    </row>
    <row r="1397" spans="1:17" x14ac:dyDescent="0.15">
      <c r="A1397" s="462"/>
      <c r="B1397" s="462"/>
      <c r="C1397" s="462"/>
      <c r="D1397" s="462"/>
      <c r="E1397" s="462"/>
      <c r="F1397" s="462"/>
      <c r="G1397" s="462"/>
      <c r="H1397" s="462"/>
      <c r="I1397" s="462"/>
      <c r="J1397" s="462"/>
      <c r="K1397" s="462"/>
      <c r="L1397" s="462"/>
      <c r="M1397" s="462"/>
      <c r="N1397" s="462"/>
      <c r="O1397" s="462"/>
      <c r="P1397" s="462"/>
      <c r="Q1397" s="462"/>
    </row>
    <row r="1398" spans="1:17" x14ac:dyDescent="0.15">
      <c r="A1398" s="462"/>
      <c r="B1398" s="462"/>
      <c r="C1398" s="462"/>
      <c r="D1398" s="462"/>
      <c r="E1398" s="462"/>
      <c r="F1398" s="462"/>
      <c r="G1398" s="462"/>
      <c r="H1398" s="462"/>
      <c r="I1398" s="462"/>
      <c r="J1398" s="462"/>
      <c r="K1398" s="462"/>
      <c r="L1398" s="462"/>
      <c r="M1398" s="462"/>
      <c r="N1398" s="462"/>
      <c r="O1398" s="462"/>
      <c r="P1398" s="462"/>
      <c r="Q1398" s="462"/>
    </row>
    <row r="1399" spans="1:17" x14ac:dyDescent="0.15">
      <c r="A1399" s="462"/>
      <c r="B1399" s="462"/>
      <c r="C1399" s="462"/>
      <c r="D1399" s="462"/>
      <c r="E1399" s="462"/>
      <c r="F1399" s="462"/>
      <c r="G1399" s="462"/>
      <c r="H1399" s="462"/>
      <c r="I1399" s="462"/>
      <c r="J1399" s="462"/>
      <c r="K1399" s="462"/>
      <c r="L1399" s="462"/>
      <c r="M1399" s="462"/>
      <c r="N1399" s="462"/>
      <c r="O1399" s="462"/>
      <c r="P1399" s="462"/>
      <c r="Q1399" s="462"/>
    </row>
    <row r="1400" spans="1:17" x14ac:dyDescent="0.15">
      <c r="A1400" s="462"/>
      <c r="B1400" s="462"/>
      <c r="C1400" s="462"/>
      <c r="D1400" s="462"/>
      <c r="E1400" s="462"/>
      <c r="F1400" s="462"/>
      <c r="G1400" s="462"/>
      <c r="H1400" s="462"/>
      <c r="I1400" s="462"/>
      <c r="J1400" s="462"/>
      <c r="K1400" s="462"/>
      <c r="L1400" s="462"/>
      <c r="M1400" s="462"/>
      <c r="N1400" s="462"/>
      <c r="O1400" s="462"/>
      <c r="P1400" s="462"/>
      <c r="Q1400" s="462"/>
    </row>
    <row r="1401" spans="1:17" x14ac:dyDescent="0.15">
      <c r="A1401" s="462"/>
      <c r="B1401" s="462"/>
      <c r="C1401" s="462"/>
      <c r="D1401" s="462"/>
      <c r="E1401" s="462"/>
      <c r="F1401" s="462"/>
      <c r="G1401" s="462"/>
      <c r="H1401" s="462"/>
      <c r="I1401" s="462"/>
      <c r="J1401" s="462"/>
      <c r="K1401" s="462"/>
      <c r="L1401" s="462"/>
      <c r="M1401" s="462"/>
      <c r="N1401" s="462"/>
      <c r="O1401" s="462"/>
      <c r="P1401" s="462"/>
      <c r="Q1401" s="462"/>
    </row>
    <row r="1402" spans="1:17" x14ac:dyDescent="0.15">
      <c r="A1402" s="462"/>
      <c r="B1402" s="462"/>
      <c r="C1402" s="462"/>
      <c r="D1402" s="462"/>
      <c r="E1402" s="462"/>
      <c r="F1402" s="462"/>
      <c r="G1402" s="462"/>
      <c r="H1402" s="462"/>
      <c r="I1402" s="462"/>
      <c r="J1402" s="462"/>
      <c r="K1402" s="462"/>
      <c r="L1402" s="462"/>
      <c r="M1402" s="462"/>
      <c r="N1402" s="462"/>
      <c r="O1402" s="462"/>
      <c r="P1402" s="462"/>
      <c r="Q1402" s="462"/>
    </row>
    <row r="1403" spans="1:17" x14ac:dyDescent="0.15">
      <c r="A1403" s="462"/>
      <c r="B1403" s="462"/>
      <c r="C1403" s="462"/>
      <c r="D1403" s="462"/>
      <c r="E1403" s="462"/>
      <c r="F1403" s="462"/>
      <c r="G1403" s="462"/>
      <c r="H1403" s="462"/>
      <c r="I1403" s="462"/>
      <c r="J1403" s="462"/>
      <c r="K1403" s="462"/>
      <c r="L1403" s="462"/>
      <c r="M1403" s="462"/>
      <c r="N1403" s="462"/>
      <c r="O1403" s="462"/>
      <c r="P1403" s="462"/>
      <c r="Q1403" s="462"/>
    </row>
    <row r="1404" spans="1:17" x14ac:dyDescent="0.15">
      <c r="A1404" s="462"/>
      <c r="B1404" s="462"/>
      <c r="C1404" s="462"/>
      <c r="D1404" s="462"/>
      <c r="E1404" s="462"/>
      <c r="F1404" s="462"/>
      <c r="G1404" s="462"/>
      <c r="H1404" s="462"/>
      <c r="I1404" s="462"/>
      <c r="J1404" s="462"/>
      <c r="K1404" s="462"/>
      <c r="L1404" s="462"/>
      <c r="M1404" s="462"/>
      <c r="N1404" s="462"/>
      <c r="O1404" s="462"/>
      <c r="P1404" s="462"/>
      <c r="Q1404" s="462"/>
    </row>
    <row r="1405" spans="1:17" x14ac:dyDescent="0.15">
      <c r="A1405" s="462"/>
      <c r="B1405" s="462"/>
      <c r="C1405" s="462"/>
      <c r="D1405" s="462"/>
      <c r="E1405" s="462"/>
      <c r="F1405" s="462"/>
      <c r="G1405" s="462"/>
      <c r="H1405" s="462"/>
      <c r="I1405" s="462"/>
      <c r="J1405" s="462"/>
      <c r="K1405" s="462"/>
      <c r="L1405" s="462"/>
      <c r="M1405" s="462"/>
      <c r="N1405" s="462"/>
      <c r="O1405" s="462"/>
      <c r="P1405" s="462"/>
      <c r="Q1405" s="462"/>
    </row>
    <row r="1406" spans="1:17" x14ac:dyDescent="0.15">
      <c r="A1406" s="462"/>
      <c r="B1406" s="462"/>
      <c r="C1406" s="462"/>
      <c r="D1406" s="462"/>
      <c r="E1406" s="462"/>
      <c r="F1406" s="462"/>
      <c r="G1406" s="462"/>
      <c r="H1406" s="462"/>
      <c r="I1406" s="462"/>
      <c r="J1406" s="462"/>
      <c r="K1406" s="462"/>
      <c r="L1406" s="462"/>
      <c r="M1406" s="462"/>
      <c r="N1406" s="462"/>
      <c r="O1406" s="462"/>
      <c r="P1406" s="462"/>
      <c r="Q1406" s="462"/>
    </row>
    <row r="1407" spans="1:17" x14ac:dyDescent="0.15">
      <c r="A1407" s="462"/>
      <c r="B1407" s="462"/>
      <c r="C1407" s="462"/>
      <c r="D1407" s="462"/>
      <c r="E1407" s="462"/>
      <c r="F1407" s="462"/>
      <c r="G1407" s="462"/>
      <c r="H1407" s="462"/>
      <c r="I1407" s="462"/>
      <c r="J1407" s="462"/>
      <c r="K1407" s="462"/>
      <c r="L1407" s="462"/>
      <c r="M1407" s="462"/>
      <c r="N1407" s="462"/>
      <c r="O1407" s="462"/>
      <c r="P1407" s="462"/>
      <c r="Q1407" s="462"/>
    </row>
    <row r="1408" spans="1:17" x14ac:dyDescent="0.15">
      <c r="A1408" s="462"/>
      <c r="B1408" s="462"/>
      <c r="C1408" s="462"/>
      <c r="D1408" s="462"/>
      <c r="E1408" s="462"/>
      <c r="F1408" s="462"/>
      <c r="G1408" s="462"/>
      <c r="H1408" s="462"/>
      <c r="I1408" s="462"/>
      <c r="J1408" s="462"/>
      <c r="K1408" s="462"/>
      <c r="L1408" s="462"/>
      <c r="M1408" s="462"/>
      <c r="N1408" s="462"/>
      <c r="O1408" s="462"/>
      <c r="P1408" s="462"/>
      <c r="Q1408" s="462"/>
    </row>
    <row r="1409" spans="1:17" x14ac:dyDescent="0.15">
      <c r="A1409" s="462"/>
      <c r="B1409" s="462"/>
      <c r="C1409" s="462"/>
      <c r="D1409" s="462"/>
      <c r="E1409" s="462"/>
      <c r="F1409" s="462"/>
      <c r="G1409" s="462"/>
      <c r="H1409" s="462"/>
      <c r="I1409" s="462"/>
      <c r="J1409" s="462"/>
      <c r="K1409" s="462"/>
      <c r="L1409" s="462"/>
      <c r="M1409" s="462"/>
      <c r="N1409" s="462"/>
      <c r="O1409" s="462"/>
      <c r="P1409" s="462"/>
      <c r="Q1409" s="462"/>
    </row>
    <row r="1410" spans="1:17" x14ac:dyDescent="0.15">
      <c r="A1410" s="462"/>
      <c r="B1410" s="462"/>
      <c r="C1410" s="462"/>
      <c r="D1410" s="462"/>
      <c r="E1410" s="462"/>
      <c r="F1410" s="462"/>
      <c r="G1410" s="462"/>
      <c r="H1410" s="462"/>
      <c r="I1410" s="462"/>
      <c r="J1410" s="462"/>
      <c r="K1410" s="462"/>
      <c r="L1410" s="462"/>
      <c r="M1410" s="462"/>
      <c r="N1410" s="462"/>
      <c r="O1410" s="462"/>
      <c r="P1410" s="462"/>
      <c r="Q1410" s="462"/>
    </row>
    <row r="1411" spans="1:17" x14ac:dyDescent="0.15">
      <c r="A1411" s="462"/>
      <c r="B1411" s="462"/>
      <c r="C1411" s="462"/>
      <c r="D1411" s="462"/>
      <c r="E1411" s="462"/>
      <c r="F1411" s="462"/>
      <c r="G1411" s="462"/>
      <c r="H1411" s="462"/>
      <c r="I1411" s="462"/>
      <c r="J1411" s="462"/>
      <c r="K1411" s="462"/>
      <c r="L1411" s="462"/>
      <c r="M1411" s="462"/>
      <c r="N1411" s="462"/>
      <c r="O1411" s="462"/>
      <c r="P1411" s="462"/>
      <c r="Q1411" s="462"/>
    </row>
    <row r="1412" spans="1:17" x14ac:dyDescent="0.15">
      <c r="A1412" s="462"/>
      <c r="B1412" s="462"/>
      <c r="C1412" s="462"/>
      <c r="D1412" s="462"/>
      <c r="E1412" s="462"/>
      <c r="F1412" s="462"/>
      <c r="G1412" s="462"/>
      <c r="H1412" s="462"/>
      <c r="I1412" s="462"/>
      <c r="J1412" s="462"/>
      <c r="K1412" s="462"/>
      <c r="L1412" s="462"/>
      <c r="M1412" s="462"/>
      <c r="N1412" s="462"/>
      <c r="O1412" s="462"/>
      <c r="P1412" s="462"/>
      <c r="Q1412" s="462"/>
    </row>
    <row r="1413" spans="1:17" x14ac:dyDescent="0.15">
      <c r="A1413" s="462"/>
      <c r="B1413" s="462"/>
      <c r="C1413" s="462"/>
      <c r="D1413" s="462"/>
      <c r="E1413" s="462"/>
      <c r="F1413" s="462"/>
      <c r="G1413" s="462"/>
      <c r="H1413" s="462"/>
      <c r="I1413" s="462"/>
      <c r="J1413" s="462"/>
      <c r="K1413" s="462"/>
      <c r="L1413" s="462"/>
      <c r="M1413" s="462"/>
      <c r="N1413" s="462"/>
      <c r="O1413" s="462"/>
      <c r="P1413" s="462"/>
      <c r="Q1413" s="462"/>
    </row>
    <row r="1414" spans="1:17" x14ac:dyDescent="0.15">
      <c r="A1414" s="462"/>
      <c r="B1414" s="462"/>
      <c r="C1414" s="462"/>
      <c r="D1414" s="462"/>
      <c r="E1414" s="462"/>
      <c r="F1414" s="462"/>
      <c r="G1414" s="462"/>
      <c r="H1414" s="462"/>
      <c r="I1414" s="462"/>
      <c r="J1414" s="462"/>
      <c r="K1414" s="462"/>
      <c r="L1414" s="462"/>
      <c r="M1414" s="462"/>
      <c r="N1414" s="462"/>
      <c r="O1414" s="462"/>
      <c r="P1414" s="462"/>
      <c r="Q1414" s="462"/>
    </row>
    <row r="1415" spans="1:17" x14ac:dyDescent="0.15">
      <c r="A1415" s="462"/>
      <c r="B1415" s="462"/>
      <c r="C1415" s="462"/>
      <c r="D1415" s="462"/>
      <c r="E1415" s="462"/>
      <c r="F1415" s="462"/>
      <c r="G1415" s="462"/>
      <c r="H1415" s="462"/>
      <c r="I1415" s="462"/>
      <c r="J1415" s="462"/>
      <c r="K1415" s="462"/>
      <c r="L1415" s="462"/>
      <c r="M1415" s="462"/>
      <c r="N1415" s="462"/>
      <c r="O1415" s="462"/>
      <c r="P1415" s="462"/>
      <c r="Q1415" s="462"/>
    </row>
    <row r="1416" spans="1:17" x14ac:dyDescent="0.15">
      <c r="A1416" s="462"/>
      <c r="B1416" s="462"/>
      <c r="C1416" s="462"/>
      <c r="D1416" s="462"/>
      <c r="E1416" s="462"/>
      <c r="F1416" s="462"/>
      <c r="G1416" s="462"/>
      <c r="H1416" s="462"/>
      <c r="I1416" s="462"/>
      <c r="J1416" s="462"/>
      <c r="K1416" s="462"/>
      <c r="L1416" s="462"/>
      <c r="M1416" s="462"/>
      <c r="N1416" s="462"/>
      <c r="O1416" s="462"/>
      <c r="P1416" s="462"/>
      <c r="Q1416" s="462"/>
    </row>
    <row r="1417" spans="1:17" x14ac:dyDescent="0.15">
      <c r="A1417" s="462"/>
      <c r="B1417" s="462"/>
      <c r="C1417" s="462"/>
      <c r="D1417" s="462"/>
      <c r="E1417" s="462"/>
      <c r="F1417" s="462"/>
      <c r="G1417" s="462"/>
      <c r="H1417" s="462"/>
      <c r="I1417" s="462"/>
      <c r="J1417" s="462"/>
      <c r="K1417" s="462"/>
      <c r="L1417" s="462"/>
      <c r="M1417" s="462"/>
      <c r="N1417" s="462"/>
      <c r="O1417" s="462"/>
      <c r="P1417" s="462"/>
      <c r="Q1417" s="462"/>
    </row>
    <row r="1418" spans="1:17" x14ac:dyDescent="0.15">
      <c r="A1418" s="462"/>
      <c r="B1418" s="462"/>
      <c r="C1418" s="462"/>
      <c r="D1418" s="462"/>
      <c r="E1418" s="462"/>
      <c r="F1418" s="462"/>
      <c r="G1418" s="462"/>
      <c r="H1418" s="462"/>
      <c r="I1418" s="462"/>
      <c r="J1418" s="462"/>
      <c r="K1418" s="462"/>
      <c r="L1418" s="462"/>
      <c r="M1418" s="462"/>
      <c r="N1418" s="462"/>
      <c r="O1418" s="462"/>
      <c r="P1418" s="462"/>
      <c r="Q1418" s="462"/>
    </row>
    <row r="1419" spans="1:17" x14ac:dyDescent="0.15">
      <c r="A1419" s="462"/>
      <c r="B1419" s="462"/>
      <c r="C1419" s="462"/>
      <c r="D1419" s="462"/>
      <c r="E1419" s="462"/>
      <c r="F1419" s="462"/>
      <c r="G1419" s="462"/>
      <c r="H1419" s="462"/>
      <c r="I1419" s="462"/>
      <c r="J1419" s="462"/>
      <c r="K1419" s="462"/>
      <c r="L1419" s="462"/>
      <c r="M1419" s="462"/>
      <c r="N1419" s="462"/>
      <c r="O1419" s="462"/>
      <c r="P1419" s="462"/>
      <c r="Q1419" s="462"/>
    </row>
    <row r="1420" spans="1:17" x14ac:dyDescent="0.15">
      <c r="A1420" s="462"/>
      <c r="B1420" s="462"/>
      <c r="C1420" s="462"/>
      <c r="D1420" s="462"/>
      <c r="E1420" s="462"/>
      <c r="F1420" s="462"/>
      <c r="G1420" s="462"/>
      <c r="H1420" s="462"/>
      <c r="I1420" s="462"/>
      <c r="J1420" s="462"/>
      <c r="K1420" s="462"/>
      <c r="L1420" s="462"/>
      <c r="M1420" s="462"/>
      <c r="N1420" s="462"/>
      <c r="O1420" s="462"/>
      <c r="P1420" s="462"/>
      <c r="Q1420" s="462"/>
    </row>
    <row r="1421" spans="1:17" x14ac:dyDescent="0.15">
      <c r="A1421" s="462"/>
      <c r="B1421" s="462"/>
      <c r="C1421" s="462"/>
      <c r="D1421" s="462"/>
      <c r="E1421" s="462"/>
      <c r="F1421" s="462"/>
      <c r="G1421" s="462"/>
      <c r="H1421" s="462"/>
      <c r="I1421" s="462"/>
      <c r="J1421" s="462"/>
      <c r="K1421" s="462"/>
      <c r="L1421" s="462"/>
      <c r="M1421" s="462"/>
      <c r="N1421" s="462"/>
      <c r="O1421" s="462"/>
      <c r="P1421" s="462"/>
      <c r="Q1421" s="462"/>
    </row>
    <row r="1422" spans="1:17" x14ac:dyDescent="0.15">
      <c r="A1422" s="462"/>
      <c r="B1422" s="462"/>
      <c r="C1422" s="462"/>
      <c r="D1422" s="462"/>
      <c r="E1422" s="462"/>
      <c r="F1422" s="462"/>
      <c r="G1422" s="462"/>
      <c r="H1422" s="462"/>
      <c r="I1422" s="462"/>
      <c r="J1422" s="462"/>
      <c r="K1422" s="462"/>
      <c r="L1422" s="462"/>
      <c r="M1422" s="462"/>
      <c r="N1422" s="462"/>
      <c r="O1422" s="462"/>
      <c r="P1422" s="462"/>
      <c r="Q1422" s="462"/>
    </row>
    <row r="1423" spans="1:17" x14ac:dyDescent="0.15">
      <c r="A1423" s="462"/>
      <c r="B1423" s="462"/>
      <c r="C1423" s="462"/>
      <c r="D1423" s="462"/>
      <c r="E1423" s="462"/>
      <c r="F1423" s="462"/>
      <c r="G1423" s="462"/>
      <c r="H1423" s="462"/>
      <c r="I1423" s="462"/>
      <c r="J1423" s="462"/>
      <c r="K1423" s="462"/>
      <c r="L1423" s="462"/>
      <c r="M1423" s="462"/>
      <c r="N1423" s="462"/>
      <c r="O1423" s="462"/>
      <c r="P1423" s="462"/>
      <c r="Q1423" s="462"/>
    </row>
    <row r="1424" spans="1:17" x14ac:dyDescent="0.15">
      <c r="A1424" s="462"/>
      <c r="B1424" s="462"/>
      <c r="C1424" s="462"/>
      <c r="D1424" s="462"/>
      <c r="E1424" s="462"/>
      <c r="F1424" s="462"/>
      <c r="G1424" s="462"/>
      <c r="H1424" s="462"/>
      <c r="I1424" s="462"/>
      <c r="J1424" s="462"/>
      <c r="K1424" s="462"/>
      <c r="L1424" s="462"/>
      <c r="M1424" s="462"/>
      <c r="N1424" s="462"/>
      <c r="O1424" s="462"/>
      <c r="P1424" s="462"/>
      <c r="Q1424" s="462"/>
    </row>
    <row r="1425" spans="1:17" x14ac:dyDescent="0.15">
      <c r="A1425" s="462"/>
      <c r="B1425" s="462"/>
      <c r="C1425" s="462"/>
      <c r="D1425" s="462"/>
      <c r="E1425" s="462"/>
      <c r="F1425" s="462"/>
      <c r="G1425" s="462"/>
      <c r="H1425" s="462"/>
      <c r="I1425" s="462"/>
      <c r="J1425" s="462"/>
      <c r="K1425" s="462"/>
      <c r="L1425" s="462"/>
      <c r="M1425" s="462"/>
      <c r="N1425" s="462"/>
      <c r="O1425" s="462"/>
      <c r="P1425" s="462"/>
      <c r="Q1425" s="462"/>
    </row>
    <row r="1426" spans="1:17" x14ac:dyDescent="0.15">
      <c r="A1426" s="462"/>
      <c r="B1426" s="462"/>
      <c r="C1426" s="462"/>
      <c r="D1426" s="462"/>
      <c r="E1426" s="462"/>
      <c r="F1426" s="462"/>
      <c r="G1426" s="462"/>
      <c r="H1426" s="462"/>
      <c r="I1426" s="462"/>
      <c r="J1426" s="462"/>
      <c r="K1426" s="462"/>
      <c r="L1426" s="462"/>
      <c r="M1426" s="462"/>
      <c r="N1426" s="462"/>
      <c r="O1426" s="462"/>
      <c r="P1426" s="462"/>
      <c r="Q1426" s="462"/>
    </row>
    <row r="1427" spans="1:17" x14ac:dyDescent="0.15">
      <c r="A1427" s="462"/>
      <c r="B1427" s="462"/>
      <c r="C1427" s="462"/>
      <c r="D1427" s="462"/>
      <c r="E1427" s="462"/>
      <c r="F1427" s="462"/>
      <c r="G1427" s="462"/>
      <c r="H1427" s="462"/>
      <c r="I1427" s="462"/>
      <c r="J1427" s="462"/>
      <c r="K1427" s="462"/>
      <c r="L1427" s="462"/>
      <c r="M1427" s="462"/>
      <c r="N1427" s="462"/>
      <c r="O1427" s="462"/>
      <c r="P1427" s="462"/>
      <c r="Q1427" s="462"/>
    </row>
    <row r="1428" spans="1:17" x14ac:dyDescent="0.15">
      <c r="A1428" s="462"/>
      <c r="B1428" s="462"/>
      <c r="C1428" s="462"/>
      <c r="D1428" s="462"/>
      <c r="E1428" s="462"/>
      <c r="F1428" s="462"/>
      <c r="G1428" s="462"/>
      <c r="H1428" s="462"/>
      <c r="I1428" s="462"/>
      <c r="J1428" s="462"/>
      <c r="K1428" s="462"/>
      <c r="L1428" s="462"/>
      <c r="M1428" s="462"/>
      <c r="N1428" s="462"/>
      <c r="O1428" s="462"/>
      <c r="P1428" s="462"/>
      <c r="Q1428" s="462"/>
    </row>
    <row r="1429" spans="1:17" x14ac:dyDescent="0.15">
      <c r="A1429" s="462"/>
      <c r="B1429" s="462"/>
      <c r="C1429" s="462"/>
      <c r="D1429" s="462"/>
      <c r="E1429" s="462"/>
      <c r="F1429" s="462"/>
      <c r="G1429" s="462"/>
      <c r="H1429" s="462"/>
      <c r="I1429" s="462"/>
      <c r="J1429" s="462"/>
      <c r="K1429" s="462"/>
      <c r="L1429" s="462"/>
      <c r="M1429" s="462"/>
      <c r="N1429" s="462"/>
      <c r="O1429" s="462"/>
      <c r="P1429" s="462"/>
      <c r="Q1429" s="462"/>
    </row>
    <row r="1430" spans="1:17" x14ac:dyDescent="0.15">
      <c r="A1430" s="462"/>
      <c r="B1430" s="462"/>
      <c r="C1430" s="462"/>
      <c r="D1430" s="462"/>
      <c r="E1430" s="462"/>
      <c r="F1430" s="462"/>
      <c r="G1430" s="462"/>
      <c r="H1430" s="462"/>
      <c r="I1430" s="462"/>
      <c r="J1430" s="462"/>
      <c r="K1430" s="462"/>
      <c r="L1430" s="462"/>
      <c r="M1430" s="462"/>
      <c r="N1430" s="462"/>
      <c r="O1430" s="462"/>
      <c r="P1430" s="462"/>
      <c r="Q1430" s="462"/>
    </row>
    <row r="1431" spans="1:17" x14ac:dyDescent="0.15">
      <c r="A1431" s="462"/>
      <c r="B1431" s="462"/>
      <c r="C1431" s="462"/>
      <c r="D1431" s="462"/>
      <c r="E1431" s="462"/>
      <c r="F1431" s="462"/>
      <c r="G1431" s="462"/>
      <c r="H1431" s="462"/>
      <c r="I1431" s="462"/>
      <c r="J1431" s="462"/>
      <c r="K1431" s="462"/>
      <c r="L1431" s="462"/>
      <c r="M1431" s="462"/>
      <c r="N1431" s="462"/>
      <c r="O1431" s="462"/>
      <c r="P1431" s="462"/>
      <c r="Q1431" s="462"/>
    </row>
    <row r="1432" spans="1:17" x14ac:dyDescent="0.15">
      <c r="A1432" s="462"/>
      <c r="B1432" s="462"/>
      <c r="C1432" s="462"/>
      <c r="D1432" s="462"/>
      <c r="E1432" s="462"/>
      <c r="F1432" s="462"/>
      <c r="G1432" s="462"/>
      <c r="H1432" s="462"/>
      <c r="I1432" s="462"/>
      <c r="J1432" s="462"/>
      <c r="K1432" s="462"/>
      <c r="L1432" s="462"/>
      <c r="M1432" s="462"/>
      <c r="N1432" s="462"/>
      <c r="O1432" s="462"/>
      <c r="P1432" s="462"/>
      <c r="Q1432" s="462"/>
    </row>
    <row r="1433" spans="1:17" x14ac:dyDescent="0.15">
      <c r="A1433" s="462"/>
      <c r="B1433" s="462"/>
      <c r="C1433" s="462"/>
      <c r="D1433" s="462"/>
      <c r="E1433" s="462"/>
      <c r="F1433" s="462"/>
      <c r="G1433" s="462"/>
      <c r="H1433" s="462"/>
      <c r="I1433" s="462"/>
      <c r="J1433" s="462"/>
      <c r="K1433" s="462"/>
      <c r="L1433" s="462"/>
      <c r="M1433" s="462"/>
      <c r="N1433" s="462"/>
      <c r="O1433" s="462"/>
      <c r="P1433" s="462"/>
      <c r="Q1433" s="462"/>
    </row>
    <row r="1434" spans="1:17" x14ac:dyDescent="0.15">
      <c r="A1434" s="462"/>
      <c r="B1434" s="462"/>
      <c r="C1434" s="462"/>
      <c r="D1434" s="462"/>
      <c r="E1434" s="462"/>
      <c r="F1434" s="462"/>
      <c r="G1434" s="462"/>
      <c r="H1434" s="462"/>
      <c r="I1434" s="462"/>
      <c r="J1434" s="462"/>
      <c r="K1434" s="462"/>
      <c r="L1434" s="462"/>
      <c r="M1434" s="462"/>
      <c r="N1434" s="462"/>
      <c r="O1434" s="462"/>
      <c r="P1434" s="462"/>
      <c r="Q1434" s="462"/>
    </row>
    <row r="1435" spans="1:17" x14ac:dyDescent="0.15">
      <c r="A1435" s="462"/>
      <c r="B1435" s="462"/>
      <c r="C1435" s="462"/>
      <c r="D1435" s="462"/>
      <c r="E1435" s="462"/>
      <c r="F1435" s="462"/>
      <c r="G1435" s="462"/>
      <c r="H1435" s="462"/>
      <c r="I1435" s="462"/>
      <c r="J1435" s="462"/>
      <c r="K1435" s="462"/>
      <c r="L1435" s="462"/>
      <c r="M1435" s="462"/>
      <c r="N1435" s="462"/>
      <c r="O1435" s="462"/>
      <c r="P1435" s="462"/>
      <c r="Q1435" s="462"/>
    </row>
    <row r="1436" spans="1:17" x14ac:dyDescent="0.15">
      <c r="A1436" s="462"/>
      <c r="B1436" s="462"/>
      <c r="C1436" s="462"/>
      <c r="D1436" s="462"/>
      <c r="E1436" s="462"/>
      <c r="F1436" s="462"/>
      <c r="G1436" s="462"/>
      <c r="H1436" s="462"/>
      <c r="I1436" s="462"/>
      <c r="J1436" s="462"/>
      <c r="K1436" s="462"/>
      <c r="L1436" s="462"/>
      <c r="M1436" s="462"/>
      <c r="N1436" s="462"/>
      <c r="O1436" s="462"/>
      <c r="P1436" s="462"/>
      <c r="Q1436" s="462"/>
    </row>
    <row r="1437" spans="1:17" x14ac:dyDescent="0.15">
      <c r="A1437" s="462"/>
      <c r="B1437" s="462"/>
      <c r="C1437" s="462"/>
      <c r="D1437" s="462"/>
      <c r="E1437" s="462"/>
      <c r="F1437" s="462"/>
      <c r="G1437" s="462"/>
      <c r="H1437" s="462"/>
      <c r="I1437" s="462"/>
      <c r="J1437" s="462"/>
      <c r="K1437" s="462"/>
      <c r="L1437" s="462"/>
      <c r="M1437" s="462"/>
      <c r="N1437" s="462"/>
      <c r="O1437" s="462"/>
      <c r="P1437" s="462"/>
      <c r="Q1437" s="462"/>
    </row>
    <row r="1438" spans="1:17" x14ac:dyDescent="0.15">
      <c r="A1438" s="462"/>
      <c r="B1438" s="462"/>
      <c r="C1438" s="462"/>
      <c r="D1438" s="462"/>
      <c r="E1438" s="462"/>
      <c r="F1438" s="462"/>
      <c r="G1438" s="462"/>
      <c r="H1438" s="462"/>
      <c r="I1438" s="462"/>
      <c r="J1438" s="462"/>
      <c r="K1438" s="462"/>
      <c r="L1438" s="462"/>
      <c r="M1438" s="462"/>
      <c r="N1438" s="462"/>
      <c r="O1438" s="462"/>
      <c r="P1438" s="462"/>
      <c r="Q1438" s="462"/>
    </row>
    <row r="1439" spans="1:17" x14ac:dyDescent="0.15">
      <c r="A1439" s="462"/>
      <c r="B1439" s="462"/>
      <c r="C1439" s="462"/>
      <c r="D1439" s="462"/>
      <c r="E1439" s="462"/>
      <c r="F1439" s="462"/>
      <c r="G1439" s="462"/>
      <c r="H1439" s="462"/>
      <c r="I1439" s="462"/>
      <c r="J1439" s="462"/>
      <c r="K1439" s="462"/>
      <c r="L1439" s="462"/>
      <c r="M1439" s="462"/>
      <c r="N1439" s="462"/>
      <c r="O1439" s="462"/>
      <c r="P1439" s="462"/>
      <c r="Q1439" s="462"/>
    </row>
    <row r="1440" spans="1:17" x14ac:dyDescent="0.15">
      <c r="A1440" s="462"/>
      <c r="B1440" s="462"/>
      <c r="C1440" s="462"/>
      <c r="D1440" s="462"/>
      <c r="E1440" s="462"/>
      <c r="F1440" s="462"/>
      <c r="G1440" s="462"/>
      <c r="H1440" s="462"/>
      <c r="I1440" s="462"/>
      <c r="J1440" s="462"/>
      <c r="K1440" s="462"/>
      <c r="L1440" s="462"/>
      <c r="M1440" s="462"/>
      <c r="N1440" s="462"/>
      <c r="O1440" s="462"/>
      <c r="P1440" s="462"/>
      <c r="Q1440" s="462"/>
    </row>
    <row r="1441" spans="1:17" x14ac:dyDescent="0.15">
      <c r="A1441" s="462"/>
      <c r="B1441" s="462"/>
      <c r="C1441" s="462"/>
      <c r="D1441" s="462"/>
      <c r="E1441" s="462"/>
      <c r="F1441" s="462"/>
      <c r="G1441" s="462"/>
      <c r="H1441" s="462"/>
      <c r="I1441" s="462"/>
      <c r="J1441" s="462"/>
      <c r="K1441" s="462"/>
      <c r="L1441" s="462"/>
      <c r="M1441" s="462"/>
      <c r="N1441" s="462"/>
      <c r="O1441" s="462"/>
      <c r="P1441" s="462"/>
      <c r="Q1441" s="462"/>
    </row>
    <row r="1442" spans="1:17" x14ac:dyDescent="0.15">
      <c r="A1442" s="462"/>
      <c r="B1442" s="462"/>
      <c r="C1442" s="462"/>
      <c r="D1442" s="462"/>
      <c r="E1442" s="462"/>
      <c r="F1442" s="462"/>
      <c r="G1442" s="462"/>
      <c r="H1442" s="462"/>
      <c r="I1442" s="462"/>
      <c r="J1442" s="462"/>
      <c r="K1442" s="462"/>
      <c r="L1442" s="462"/>
      <c r="M1442" s="462"/>
      <c r="N1442" s="462"/>
      <c r="O1442" s="462"/>
      <c r="P1442" s="462"/>
      <c r="Q1442" s="462"/>
    </row>
    <row r="1443" spans="1:17" x14ac:dyDescent="0.15">
      <c r="A1443" s="462"/>
      <c r="B1443" s="462"/>
      <c r="C1443" s="462"/>
      <c r="D1443" s="462"/>
      <c r="E1443" s="462"/>
      <c r="F1443" s="462"/>
      <c r="G1443" s="462"/>
      <c r="H1443" s="462"/>
      <c r="I1443" s="462"/>
      <c r="J1443" s="462"/>
      <c r="K1443" s="462"/>
      <c r="L1443" s="462"/>
      <c r="M1443" s="462"/>
      <c r="N1443" s="462"/>
      <c r="O1443" s="462"/>
      <c r="P1443" s="462"/>
      <c r="Q1443" s="462"/>
    </row>
    <row r="1444" spans="1:17" x14ac:dyDescent="0.15">
      <c r="A1444" s="462"/>
      <c r="B1444" s="462"/>
      <c r="C1444" s="462"/>
      <c r="D1444" s="462"/>
      <c r="E1444" s="462"/>
      <c r="F1444" s="462"/>
      <c r="G1444" s="462"/>
      <c r="H1444" s="462"/>
      <c r="I1444" s="462"/>
      <c r="J1444" s="462"/>
      <c r="K1444" s="462"/>
      <c r="L1444" s="462"/>
      <c r="M1444" s="462"/>
      <c r="N1444" s="462"/>
      <c r="O1444" s="462"/>
      <c r="P1444" s="462"/>
      <c r="Q1444" s="462"/>
    </row>
    <row r="1445" spans="1:17" x14ac:dyDescent="0.15">
      <c r="A1445" s="462"/>
      <c r="B1445" s="462"/>
      <c r="C1445" s="462"/>
      <c r="D1445" s="462"/>
      <c r="E1445" s="462"/>
      <c r="F1445" s="462"/>
      <c r="G1445" s="462"/>
      <c r="H1445" s="462"/>
      <c r="I1445" s="462"/>
      <c r="J1445" s="462"/>
      <c r="K1445" s="462"/>
      <c r="L1445" s="462"/>
      <c r="M1445" s="462"/>
      <c r="N1445" s="462"/>
      <c r="O1445" s="462"/>
      <c r="P1445" s="462"/>
      <c r="Q1445" s="462"/>
    </row>
    <row r="1446" spans="1:17" x14ac:dyDescent="0.15">
      <c r="A1446" s="462"/>
      <c r="B1446" s="462"/>
      <c r="C1446" s="462"/>
      <c r="D1446" s="462"/>
      <c r="E1446" s="462"/>
      <c r="F1446" s="462"/>
      <c r="G1446" s="462"/>
      <c r="H1446" s="462"/>
      <c r="I1446" s="462"/>
      <c r="J1446" s="462"/>
      <c r="K1446" s="462"/>
      <c r="L1446" s="462"/>
      <c r="M1446" s="462"/>
      <c r="N1446" s="462"/>
      <c r="O1446" s="462"/>
      <c r="P1446" s="462"/>
      <c r="Q1446" s="462"/>
    </row>
    <row r="1447" spans="1:17" x14ac:dyDescent="0.15">
      <c r="A1447" s="462"/>
      <c r="B1447" s="462"/>
      <c r="C1447" s="462"/>
      <c r="D1447" s="462"/>
      <c r="E1447" s="462"/>
      <c r="F1447" s="462"/>
      <c r="G1447" s="462"/>
      <c r="H1447" s="462"/>
      <c r="I1447" s="462"/>
      <c r="J1447" s="462"/>
      <c r="K1447" s="462"/>
      <c r="L1447" s="462"/>
      <c r="M1447" s="462"/>
      <c r="N1447" s="462"/>
      <c r="O1447" s="462"/>
      <c r="P1447" s="462"/>
      <c r="Q1447" s="462"/>
    </row>
    <row r="1448" spans="1:17" x14ac:dyDescent="0.15">
      <c r="A1448" s="462"/>
      <c r="B1448" s="462"/>
      <c r="C1448" s="462"/>
      <c r="D1448" s="462"/>
      <c r="E1448" s="462"/>
      <c r="F1448" s="462"/>
      <c r="G1448" s="462"/>
      <c r="H1448" s="462"/>
      <c r="I1448" s="462"/>
      <c r="J1448" s="462"/>
      <c r="K1448" s="462"/>
      <c r="L1448" s="462"/>
      <c r="M1448" s="462"/>
      <c r="N1448" s="462"/>
      <c r="O1448" s="462"/>
      <c r="P1448" s="462"/>
      <c r="Q1448" s="462"/>
    </row>
    <row r="1449" spans="1:17" x14ac:dyDescent="0.15">
      <c r="A1449" s="462"/>
      <c r="B1449" s="462"/>
      <c r="C1449" s="462"/>
      <c r="D1449" s="462"/>
      <c r="E1449" s="462"/>
      <c r="F1449" s="462"/>
      <c r="G1449" s="462"/>
      <c r="H1449" s="462"/>
      <c r="I1449" s="462"/>
      <c r="J1449" s="462"/>
      <c r="K1449" s="462"/>
      <c r="L1449" s="462"/>
      <c r="M1449" s="462"/>
      <c r="N1449" s="462"/>
      <c r="O1449" s="462"/>
      <c r="P1449" s="462"/>
      <c r="Q1449" s="462"/>
    </row>
    <row r="1450" spans="1:17" x14ac:dyDescent="0.15">
      <c r="A1450" s="462"/>
      <c r="B1450" s="462"/>
      <c r="C1450" s="462"/>
      <c r="D1450" s="462"/>
      <c r="E1450" s="462"/>
      <c r="F1450" s="462"/>
      <c r="G1450" s="462"/>
      <c r="H1450" s="462"/>
      <c r="I1450" s="462"/>
      <c r="J1450" s="462"/>
      <c r="K1450" s="462"/>
      <c r="L1450" s="462"/>
      <c r="M1450" s="462"/>
      <c r="N1450" s="462"/>
      <c r="O1450" s="462"/>
      <c r="P1450" s="462"/>
      <c r="Q1450" s="462"/>
    </row>
    <row r="1451" spans="1:17" x14ac:dyDescent="0.15">
      <c r="A1451" s="462"/>
      <c r="B1451" s="462"/>
      <c r="C1451" s="462"/>
      <c r="D1451" s="462"/>
      <c r="E1451" s="462"/>
      <c r="F1451" s="462"/>
      <c r="G1451" s="462"/>
      <c r="H1451" s="462"/>
      <c r="I1451" s="462"/>
      <c r="J1451" s="462"/>
      <c r="K1451" s="462"/>
      <c r="L1451" s="462"/>
      <c r="M1451" s="462"/>
      <c r="N1451" s="462"/>
      <c r="O1451" s="462"/>
      <c r="P1451" s="462"/>
      <c r="Q1451" s="462"/>
    </row>
    <row r="1452" spans="1:17" x14ac:dyDescent="0.15">
      <c r="A1452" s="462"/>
      <c r="B1452" s="462"/>
      <c r="C1452" s="462"/>
      <c r="D1452" s="462"/>
      <c r="E1452" s="462"/>
      <c r="F1452" s="462"/>
      <c r="G1452" s="462"/>
      <c r="H1452" s="462"/>
      <c r="I1452" s="462"/>
      <c r="J1452" s="462"/>
      <c r="K1452" s="462"/>
      <c r="L1452" s="462"/>
      <c r="M1452" s="462"/>
      <c r="N1452" s="462"/>
      <c r="O1452" s="462"/>
      <c r="P1452" s="462"/>
      <c r="Q1452" s="462"/>
    </row>
    <row r="1453" spans="1:17" x14ac:dyDescent="0.15">
      <c r="A1453" s="462"/>
      <c r="B1453" s="462"/>
      <c r="C1453" s="462"/>
      <c r="D1453" s="462"/>
      <c r="E1453" s="462"/>
      <c r="F1453" s="462"/>
      <c r="G1453" s="462"/>
      <c r="H1453" s="462"/>
      <c r="I1453" s="462"/>
      <c r="J1453" s="462"/>
      <c r="K1453" s="462"/>
      <c r="L1453" s="462"/>
      <c r="M1453" s="462"/>
      <c r="N1453" s="462"/>
      <c r="O1453" s="462"/>
      <c r="P1453" s="462"/>
      <c r="Q1453" s="462"/>
    </row>
    <row r="1454" spans="1:17" x14ac:dyDescent="0.15">
      <c r="A1454" s="462"/>
      <c r="B1454" s="462"/>
      <c r="C1454" s="462"/>
      <c r="D1454" s="462"/>
      <c r="E1454" s="462"/>
      <c r="F1454" s="462"/>
      <c r="G1454" s="462"/>
      <c r="H1454" s="462"/>
      <c r="I1454" s="462"/>
      <c r="J1454" s="462"/>
      <c r="K1454" s="462"/>
      <c r="L1454" s="462"/>
      <c r="M1454" s="462"/>
      <c r="N1454" s="462"/>
      <c r="O1454" s="462"/>
      <c r="P1454" s="462"/>
      <c r="Q1454" s="462"/>
    </row>
    <row r="1455" spans="1:17" x14ac:dyDescent="0.15">
      <c r="A1455" s="462"/>
      <c r="B1455" s="462"/>
      <c r="C1455" s="462"/>
      <c r="D1455" s="462"/>
      <c r="E1455" s="462"/>
      <c r="F1455" s="462"/>
      <c r="G1455" s="462"/>
      <c r="H1455" s="462"/>
      <c r="I1455" s="462"/>
      <c r="J1455" s="462"/>
      <c r="K1455" s="462"/>
      <c r="L1455" s="462"/>
      <c r="M1455" s="462"/>
      <c r="N1455" s="462"/>
      <c r="O1455" s="462"/>
      <c r="P1455" s="462"/>
      <c r="Q1455" s="462"/>
    </row>
    <row r="1456" spans="1:17" x14ac:dyDescent="0.15">
      <c r="A1456" s="462"/>
      <c r="B1456" s="462"/>
      <c r="C1456" s="462"/>
      <c r="D1456" s="462"/>
      <c r="E1456" s="462"/>
      <c r="F1456" s="462"/>
      <c r="G1456" s="462"/>
      <c r="H1456" s="462"/>
      <c r="I1456" s="462"/>
      <c r="J1456" s="462"/>
      <c r="K1456" s="462"/>
      <c r="L1456" s="462"/>
      <c r="M1456" s="462"/>
      <c r="N1456" s="462"/>
      <c r="O1456" s="462"/>
      <c r="P1456" s="462"/>
      <c r="Q1456" s="462"/>
    </row>
    <row r="1457" spans="1:17" x14ac:dyDescent="0.15">
      <c r="A1457" s="462"/>
      <c r="B1457" s="462"/>
      <c r="C1457" s="462"/>
      <c r="D1457" s="462"/>
      <c r="E1457" s="462"/>
      <c r="F1457" s="462"/>
      <c r="G1457" s="462"/>
      <c r="H1457" s="462"/>
      <c r="I1457" s="462"/>
      <c r="J1457" s="462"/>
      <c r="K1457" s="462"/>
      <c r="L1457" s="462"/>
      <c r="M1457" s="462"/>
      <c r="N1457" s="462"/>
      <c r="O1457" s="462"/>
      <c r="P1457" s="462"/>
      <c r="Q1457" s="462"/>
    </row>
    <row r="1458" spans="1:17" x14ac:dyDescent="0.15">
      <c r="A1458" s="462"/>
      <c r="B1458" s="462"/>
      <c r="C1458" s="462"/>
      <c r="D1458" s="462"/>
      <c r="E1458" s="462"/>
      <c r="F1458" s="462"/>
      <c r="G1458" s="462"/>
      <c r="H1458" s="462"/>
      <c r="I1458" s="462"/>
      <c r="J1458" s="462"/>
      <c r="K1458" s="462"/>
      <c r="L1458" s="462"/>
      <c r="M1458" s="462"/>
      <c r="N1458" s="462"/>
      <c r="O1458" s="462"/>
      <c r="P1458" s="462"/>
      <c r="Q1458" s="462"/>
    </row>
    <row r="1459" spans="1:17" x14ac:dyDescent="0.15">
      <c r="A1459" s="462"/>
      <c r="B1459" s="462"/>
      <c r="C1459" s="462"/>
      <c r="D1459" s="462"/>
      <c r="E1459" s="462"/>
      <c r="F1459" s="462"/>
      <c r="G1459" s="462"/>
      <c r="H1459" s="462"/>
      <c r="I1459" s="462"/>
      <c r="J1459" s="462"/>
      <c r="K1459" s="462"/>
      <c r="L1459" s="462"/>
      <c r="M1459" s="462"/>
      <c r="N1459" s="462"/>
      <c r="O1459" s="462"/>
      <c r="P1459" s="462"/>
      <c r="Q1459" s="462"/>
    </row>
    <row r="1460" spans="1:17" x14ac:dyDescent="0.15">
      <c r="A1460" s="462"/>
      <c r="B1460" s="462"/>
      <c r="C1460" s="462"/>
      <c r="D1460" s="462"/>
      <c r="E1460" s="462"/>
      <c r="F1460" s="462"/>
      <c r="G1460" s="462"/>
      <c r="H1460" s="462"/>
      <c r="I1460" s="462"/>
      <c r="J1460" s="462"/>
      <c r="K1460" s="462"/>
      <c r="L1460" s="462"/>
      <c r="M1460" s="462"/>
      <c r="N1460" s="462"/>
      <c r="O1460" s="462"/>
      <c r="P1460" s="462"/>
      <c r="Q1460" s="462"/>
    </row>
    <row r="1461" spans="1:17" x14ac:dyDescent="0.15">
      <c r="A1461" s="462"/>
      <c r="B1461" s="462"/>
      <c r="C1461" s="462"/>
      <c r="D1461" s="462"/>
      <c r="E1461" s="462"/>
      <c r="F1461" s="462"/>
      <c r="G1461" s="462"/>
      <c r="H1461" s="462"/>
      <c r="I1461" s="462"/>
      <c r="J1461" s="462"/>
      <c r="K1461" s="462"/>
      <c r="L1461" s="462"/>
      <c r="M1461" s="462"/>
      <c r="N1461" s="462"/>
      <c r="O1461" s="462"/>
      <c r="P1461" s="462"/>
      <c r="Q1461" s="462"/>
    </row>
    <row r="1462" spans="1:17" x14ac:dyDescent="0.15">
      <c r="A1462" s="462"/>
      <c r="B1462" s="462"/>
      <c r="C1462" s="462"/>
      <c r="D1462" s="462"/>
      <c r="E1462" s="462"/>
      <c r="F1462" s="462"/>
      <c r="G1462" s="462"/>
      <c r="H1462" s="462"/>
      <c r="I1462" s="462"/>
      <c r="J1462" s="462"/>
      <c r="K1462" s="462"/>
      <c r="L1462" s="462"/>
      <c r="M1462" s="462"/>
      <c r="N1462" s="462"/>
      <c r="O1462" s="462"/>
      <c r="P1462" s="462"/>
      <c r="Q1462" s="462"/>
    </row>
    <row r="1463" spans="1:17" x14ac:dyDescent="0.15">
      <c r="A1463" s="462"/>
      <c r="B1463" s="462"/>
      <c r="C1463" s="462"/>
      <c r="D1463" s="462"/>
      <c r="E1463" s="462"/>
      <c r="F1463" s="462"/>
      <c r="G1463" s="462"/>
      <c r="H1463" s="462"/>
      <c r="I1463" s="462"/>
      <c r="J1463" s="462"/>
      <c r="K1463" s="462"/>
      <c r="L1463" s="462"/>
      <c r="M1463" s="462"/>
      <c r="N1463" s="462"/>
      <c r="O1463" s="462"/>
      <c r="P1463" s="462"/>
      <c r="Q1463" s="462"/>
    </row>
    <row r="1464" spans="1:17" x14ac:dyDescent="0.15">
      <c r="A1464" s="462"/>
      <c r="B1464" s="462"/>
      <c r="C1464" s="462"/>
      <c r="D1464" s="462"/>
      <c r="E1464" s="462"/>
      <c r="F1464" s="462"/>
      <c r="G1464" s="462"/>
      <c r="H1464" s="462"/>
      <c r="I1464" s="462"/>
      <c r="J1464" s="462"/>
      <c r="K1464" s="462"/>
      <c r="L1464" s="462"/>
      <c r="M1464" s="462"/>
      <c r="N1464" s="462"/>
      <c r="O1464" s="462"/>
      <c r="P1464" s="462"/>
      <c r="Q1464" s="462"/>
    </row>
    <row r="1465" spans="1:17" x14ac:dyDescent="0.15">
      <c r="A1465" s="462"/>
      <c r="B1465" s="462"/>
      <c r="C1465" s="462"/>
      <c r="D1465" s="462"/>
      <c r="E1465" s="462"/>
      <c r="F1465" s="462"/>
      <c r="G1465" s="462"/>
      <c r="H1465" s="462"/>
      <c r="I1465" s="462"/>
      <c r="J1465" s="462"/>
      <c r="K1465" s="462"/>
      <c r="L1465" s="462"/>
      <c r="M1465" s="462"/>
      <c r="N1465" s="462"/>
      <c r="O1465" s="462"/>
      <c r="P1465" s="462"/>
      <c r="Q1465" s="462"/>
    </row>
    <row r="1466" spans="1:17" x14ac:dyDescent="0.15">
      <c r="A1466" s="462"/>
      <c r="B1466" s="462"/>
      <c r="C1466" s="462"/>
      <c r="D1466" s="462"/>
      <c r="E1466" s="462"/>
      <c r="F1466" s="462"/>
      <c r="G1466" s="462"/>
      <c r="H1466" s="462"/>
      <c r="I1466" s="462"/>
      <c r="J1466" s="462"/>
      <c r="K1466" s="462"/>
      <c r="L1466" s="462"/>
      <c r="M1466" s="462"/>
      <c r="N1466" s="462"/>
      <c r="O1466" s="462"/>
      <c r="P1466" s="462"/>
      <c r="Q1466" s="462"/>
    </row>
    <row r="1467" spans="1:17" x14ac:dyDescent="0.15">
      <c r="A1467" s="462"/>
      <c r="B1467" s="462"/>
      <c r="C1467" s="462"/>
      <c r="D1467" s="462"/>
      <c r="E1467" s="462"/>
      <c r="F1467" s="462"/>
      <c r="G1467" s="462"/>
      <c r="H1467" s="462"/>
      <c r="I1467" s="462"/>
      <c r="J1467" s="462"/>
      <c r="K1467" s="462"/>
      <c r="L1467" s="462"/>
      <c r="M1467" s="462"/>
      <c r="N1467" s="462"/>
      <c r="O1467" s="462"/>
      <c r="P1467" s="462"/>
      <c r="Q1467" s="462"/>
    </row>
    <row r="1468" spans="1:17" x14ac:dyDescent="0.15">
      <c r="A1468" s="462"/>
      <c r="B1468" s="462"/>
      <c r="C1468" s="462"/>
      <c r="D1468" s="462"/>
      <c r="E1468" s="462"/>
      <c r="F1468" s="462"/>
      <c r="G1468" s="462"/>
      <c r="H1468" s="462"/>
      <c r="I1468" s="462"/>
      <c r="J1468" s="462"/>
      <c r="K1468" s="462"/>
      <c r="L1468" s="462"/>
      <c r="M1468" s="462"/>
      <c r="N1468" s="462"/>
      <c r="O1468" s="462"/>
      <c r="P1468" s="462"/>
      <c r="Q1468" s="462"/>
    </row>
    <row r="1469" spans="1:17" x14ac:dyDescent="0.15">
      <c r="A1469" s="462"/>
      <c r="B1469" s="462"/>
      <c r="C1469" s="462"/>
      <c r="D1469" s="462"/>
      <c r="E1469" s="462"/>
      <c r="F1469" s="462"/>
      <c r="G1469" s="462"/>
      <c r="H1469" s="462"/>
      <c r="I1469" s="462"/>
      <c r="J1469" s="462"/>
      <c r="K1469" s="462"/>
      <c r="L1469" s="462"/>
      <c r="M1469" s="462"/>
      <c r="N1469" s="462"/>
      <c r="O1469" s="462"/>
      <c r="P1469" s="462"/>
      <c r="Q1469" s="462"/>
    </row>
    <row r="1470" spans="1:17" x14ac:dyDescent="0.15">
      <c r="A1470" s="462"/>
      <c r="B1470" s="462"/>
      <c r="C1470" s="462"/>
      <c r="D1470" s="462"/>
      <c r="E1470" s="462"/>
      <c r="F1470" s="462"/>
      <c r="G1470" s="462"/>
      <c r="H1470" s="462"/>
      <c r="I1470" s="462"/>
      <c r="J1470" s="462"/>
      <c r="K1470" s="462"/>
      <c r="L1470" s="462"/>
      <c r="M1470" s="462"/>
      <c r="N1470" s="462"/>
      <c r="O1470" s="462"/>
      <c r="P1470" s="462"/>
      <c r="Q1470" s="462"/>
    </row>
    <row r="1471" spans="1:17" x14ac:dyDescent="0.15">
      <c r="A1471" s="462"/>
      <c r="B1471" s="462"/>
      <c r="C1471" s="462"/>
      <c r="D1471" s="462"/>
      <c r="E1471" s="462"/>
      <c r="F1471" s="462"/>
      <c r="G1471" s="462"/>
      <c r="H1471" s="462"/>
      <c r="I1471" s="462"/>
      <c r="J1471" s="462"/>
      <c r="K1471" s="462"/>
      <c r="L1471" s="462"/>
      <c r="M1471" s="462"/>
      <c r="N1471" s="462"/>
      <c r="O1471" s="462"/>
      <c r="P1471" s="462"/>
      <c r="Q1471" s="462"/>
    </row>
    <row r="1472" spans="1:17" x14ac:dyDescent="0.15">
      <c r="A1472" s="462"/>
      <c r="B1472" s="462"/>
      <c r="C1472" s="462"/>
      <c r="D1472" s="462"/>
      <c r="E1472" s="462"/>
      <c r="F1472" s="462"/>
      <c r="G1472" s="462"/>
      <c r="H1472" s="462"/>
      <c r="I1472" s="462"/>
      <c r="J1472" s="462"/>
      <c r="K1472" s="462"/>
      <c r="L1472" s="462"/>
      <c r="M1472" s="462"/>
      <c r="N1472" s="462"/>
      <c r="O1472" s="462"/>
      <c r="P1472" s="462"/>
      <c r="Q1472" s="462"/>
    </row>
    <row r="1473" spans="1:17" x14ac:dyDescent="0.15">
      <c r="A1473" s="462"/>
      <c r="B1473" s="462"/>
      <c r="C1473" s="462"/>
      <c r="D1473" s="462"/>
      <c r="E1473" s="462"/>
      <c r="F1473" s="462"/>
      <c r="G1473" s="462"/>
      <c r="H1473" s="462"/>
      <c r="I1473" s="462"/>
      <c r="J1473" s="462"/>
      <c r="K1473" s="462"/>
      <c r="L1473" s="462"/>
      <c r="M1473" s="462"/>
      <c r="N1473" s="462"/>
      <c r="O1473" s="462"/>
      <c r="P1473" s="462"/>
      <c r="Q1473" s="462"/>
    </row>
    <row r="1474" spans="1:17" x14ac:dyDescent="0.15">
      <c r="A1474" s="462"/>
      <c r="B1474" s="462"/>
      <c r="C1474" s="462"/>
      <c r="D1474" s="462"/>
      <c r="E1474" s="462"/>
      <c r="F1474" s="462"/>
      <c r="G1474" s="462"/>
      <c r="H1474" s="462"/>
      <c r="I1474" s="462"/>
      <c r="J1474" s="462"/>
      <c r="K1474" s="462"/>
      <c r="L1474" s="462"/>
      <c r="M1474" s="462"/>
      <c r="N1474" s="462"/>
      <c r="O1474" s="462"/>
      <c r="P1474" s="462"/>
      <c r="Q1474" s="462"/>
    </row>
    <row r="1475" spans="1:17" x14ac:dyDescent="0.15">
      <c r="A1475" s="462"/>
      <c r="B1475" s="462"/>
      <c r="C1475" s="462"/>
      <c r="D1475" s="462"/>
      <c r="E1475" s="462"/>
      <c r="F1475" s="462"/>
      <c r="G1475" s="462"/>
      <c r="H1475" s="462"/>
      <c r="I1475" s="462"/>
      <c r="J1475" s="462"/>
      <c r="K1475" s="462"/>
      <c r="L1475" s="462"/>
      <c r="M1475" s="462"/>
      <c r="N1475" s="462"/>
      <c r="O1475" s="462"/>
      <c r="P1475" s="462"/>
      <c r="Q1475" s="462"/>
    </row>
    <row r="1476" spans="1:17" x14ac:dyDescent="0.15">
      <c r="A1476" s="462"/>
      <c r="B1476" s="462"/>
      <c r="C1476" s="462"/>
      <c r="D1476" s="462"/>
      <c r="E1476" s="462"/>
      <c r="F1476" s="462"/>
      <c r="G1476" s="462"/>
      <c r="H1476" s="462"/>
      <c r="I1476" s="462"/>
      <c r="J1476" s="462"/>
      <c r="K1476" s="462"/>
      <c r="L1476" s="462"/>
      <c r="M1476" s="462"/>
      <c r="N1476" s="462"/>
      <c r="O1476" s="462"/>
      <c r="P1476" s="462"/>
      <c r="Q1476" s="462"/>
    </row>
    <row r="1477" spans="1:17" x14ac:dyDescent="0.15">
      <c r="A1477" s="462"/>
      <c r="B1477" s="462"/>
      <c r="C1477" s="462"/>
      <c r="D1477" s="462"/>
      <c r="E1477" s="462"/>
      <c r="F1477" s="462"/>
      <c r="G1477" s="462"/>
      <c r="H1477" s="462"/>
      <c r="I1477" s="462"/>
      <c r="J1477" s="462"/>
      <c r="K1477" s="462"/>
      <c r="L1477" s="462"/>
      <c r="M1477" s="462"/>
      <c r="N1477" s="462"/>
      <c r="O1477" s="462"/>
      <c r="P1477" s="462"/>
      <c r="Q1477" s="462"/>
    </row>
    <row r="1478" spans="1:17" x14ac:dyDescent="0.15">
      <c r="A1478" s="462"/>
      <c r="B1478" s="462"/>
      <c r="C1478" s="462"/>
      <c r="D1478" s="462"/>
      <c r="E1478" s="462"/>
      <c r="F1478" s="462"/>
      <c r="G1478" s="462"/>
      <c r="H1478" s="462"/>
      <c r="I1478" s="462"/>
      <c r="J1478" s="462"/>
      <c r="K1478" s="462"/>
      <c r="L1478" s="462"/>
      <c r="M1478" s="462"/>
      <c r="N1478" s="462"/>
      <c r="O1478" s="462"/>
      <c r="P1478" s="462"/>
      <c r="Q1478" s="462"/>
    </row>
    <row r="1479" spans="1:17" x14ac:dyDescent="0.15">
      <c r="A1479" s="462"/>
      <c r="B1479" s="462"/>
      <c r="C1479" s="462"/>
      <c r="D1479" s="462"/>
      <c r="E1479" s="462"/>
      <c r="F1479" s="462"/>
      <c r="G1479" s="462"/>
      <c r="H1479" s="462"/>
      <c r="I1479" s="462"/>
      <c r="J1479" s="462"/>
      <c r="K1479" s="462"/>
      <c r="L1479" s="462"/>
      <c r="M1479" s="462"/>
      <c r="N1479" s="462"/>
      <c r="O1479" s="462"/>
      <c r="P1479" s="462"/>
      <c r="Q1479" s="462"/>
    </row>
    <row r="1480" spans="1:17" x14ac:dyDescent="0.15">
      <c r="A1480" s="462"/>
      <c r="B1480" s="462"/>
      <c r="C1480" s="462"/>
      <c r="D1480" s="462"/>
      <c r="E1480" s="462"/>
      <c r="F1480" s="462"/>
      <c r="G1480" s="462"/>
      <c r="H1480" s="462"/>
      <c r="I1480" s="462"/>
      <c r="J1480" s="462"/>
      <c r="K1480" s="462"/>
      <c r="L1480" s="462"/>
      <c r="M1480" s="462"/>
      <c r="N1480" s="462"/>
      <c r="O1480" s="462"/>
      <c r="P1480" s="462"/>
      <c r="Q1480" s="462"/>
    </row>
    <row r="1481" spans="1:17" x14ac:dyDescent="0.15">
      <c r="A1481" s="462"/>
      <c r="B1481" s="462"/>
      <c r="C1481" s="462"/>
      <c r="D1481" s="462"/>
      <c r="E1481" s="462"/>
      <c r="F1481" s="462"/>
      <c r="G1481" s="462"/>
      <c r="H1481" s="462"/>
      <c r="I1481" s="462"/>
      <c r="J1481" s="462"/>
      <c r="K1481" s="462"/>
      <c r="L1481" s="462"/>
      <c r="M1481" s="462"/>
      <c r="N1481" s="462"/>
      <c r="O1481" s="462"/>
      <c r="P1481" s="462"/>
      <c r="Q1481" s="462"/>
    </row>
    <row r="1482" spans="1:17" x14ac:dyDescent="0.15">
      <c r="A1482" s="462"/>
      <c r="B1482" s="462"/>
      <c r="C1482" s="462"/>
      <c r="D1482" s="462"/>
      <c r="E1482" s="462"/>
      <c r="F1482" s="462"/>
      <c r="G1482" s="462"/>
      <c r="H1482" s="462"/>
      <c r="I1482" s="462"/>
      <c r="J1482" s="462"/>
      <c r="K1482" s="462"/>
      <c r="L1482" s="462"/>
      <c r="M1482" s="462"/>
      <c r="N1482" s="462"/>
      <c r="O1482" s="462"/>
      <c r="P1482" s="462"/>
      <c r="Q1482" s="462"/>
    </row>
    <row r="1483" spans="1:17" x14ac:dyDescent="0.15">
      <c r="A1483" s="462"/>
      <c r="B1483" s="462"/>
      <c r="C1483" s="462"/>
      <c r="D1483" s="462"/>
      <c r="E1483" s="462"/>
      <c r="F1483" s="462"/>
      <c r="G1483" s="462"/>
      <c r="H1483" s="462"/>
      <c r="I1483" s="462"/>
      <c r="J1483" s="462"/>
      <c r="K1483" s="462"/>
      <c r="L1483" s="462"/>
      <c r="M1483" s="462"/>
      <c r="N1483" s="462"/>
      <c r="O1483" s="462"/>
      <c r="P1483" s="462"/>
      <c r="Q1483" s="462"/>
    </row>
    <row r="1484" spans="1:17" x14ac:dyDescent="0.15">
      <c r="A1484" s="462"/>
      <c r="B1484" s="462"/>
      <c r="C1484" s="462"/>
      <c r="D1484" s="462"/>
      <c r="E1484" s="462"/>
      <c r="F1484" s="462"/>
      <c r="G1484" s="462"/>
      <c r="H1484" s="462"/>
      <c r="I1484" s="462"/>
      <c r="J1484" s="462"/>
      <c r="K1484" s="462"/>
      <c r="L1484" s="462"/>
      <c r="M1484" s="462"/>
      <c r="N1484" s="462"/>
      <c r="O1484" s="462"/>
      <c r="P1484" s="462"/>
      <c r="Q1484" s="462"/>
    </row>
    <row r="1485" spans="1:17" x14ac:dyDescent="0.15">
      <c r="A1485" s="462"/>
      <c r="B1485" s="462"/>
      <c r="C1485" s="462"/>
      <c r="D1485" s="462"/>
      <c r="E1485" s="462"/>
      <c r="F1485" s="462"/>
      <c r="G1485" s="462"/>
      <c r="H1485" s="462"/>
      <c r="I1485" s="462"/>
      <c r="J1485" s="462"/>
      <c r="K1485" s="462"/>
      <c r="L1485" s="462"/>
      <c r="M1485" s="462"/>
      <c r="N1485" s="462"/>
      <c r="O1485" s="462"/>
      <c r="P1485" s="462"/>
      <c r="Q1485" s="462"/>
    </row>
    <row r="1486" spans="1:17" x14ac:dyDescent="0.15">
      <c r="A1486" s="462"/>
      <c r="B1486" s="462"/>
      <c r="C1486" s="462"/>
      <c r="D1486" s="462"/>
      <c r="E1486" s="462"/>
      <c r="F1486" s="462"/>
      <c r="G1486" s="462"/>
      <c r="H1486" s="462"/>
      <c r="I1486" s="462"/>
      <c r="J1486" s="462"/>
      <c r="K1486" s="462"/>
      <c r="L1486" s="462"/>
      <c r="M1486" s="462"/>
      <c r="N1486" s="462"/>
      <c r="O1486" s="462"/>
      <c r="P1486" s="462"/>
      <c r="Q1486" s="462"/>
    </row>
    <row r="1487" spans="1:17" x14ac:dyDescent="0.15">
      <c r="A1487" s="462"/>
      <c r="B1487" s="462"/>
      <c r="C1487" s="462"/>
      <c r="D1487" s="462"/>
      <c r="E1487" s="462"/>
      <c r="F1487" s="462"/>
      <c r="G1487" s="462"/>
      <c r="H1487" s="462"/>
      <c r="I1487" s="462"/>
      <c r="J1487" s="462"/>
      <c r="K1487" s="462"/>
      <c r="L1487" s="462"/>
      <c r="M1487" s="462"/>
      <c r="N1487" s="462"/>
      <c r="O1487" s="462"/>
      <c r="P1487" s="462"/>
      <c r="Q1487" s="462"/>
    </row>
    <row r="1488" spans="1:17" x14ac:dyDescent="0.15">
      <c r="A1488" s="462"/>
      <c r="B1488" s="462"/>
      <c r="C1488" s="462"/>
      <c r="D1488" s="462"/>
      <c r="E1488" s="462"/>
      <c r="F1488" s="462"/>
      <c r="G1488" s="462"/>
      <c r="H1488" s="462"/>
      <c r="I1488" s="462"/>
      <c r="J1488" s="462"/>
      <c r="K1488" s="462"/>
      <c r="L1488" s="462"/>
      <c r="M1488" s="462"/>
      <c r="N1488" s="462"/>
      <c r="O1488" s="462"/>
      <c r="P1488" s="462"/>
      <c r="Q1488" s="462"/>
    </row>
    <row r="1489" spans="1:17" x14ac:dyDescent="0.15">
      <c r="A1489" s="462"/>
      <c r="B1489" s="462"/>
      <c r="C1489" s="462"/>
      <c r="D1489" s="462"/>
      <c r="E1489" s="462"/>
      <c r="F1489" s="462"/>
      <c r="G1489" s="462"/>
      <c r="H1489" s="462"/>
      <c r="I1489" s="462"/>
      <c r="J1489" s="462"/>
      <c r="K1489" s="462"/>
      <c r="L1489" s="462"/>
      <c r="M1489" s="462"/>
      <c r="N1489" s="462"/>
      <c r="O1489" s="462"/>
      <c r="P1489" s="462"/>
      <c r="Q1489" s="462"/>
    </row>
    <row r="1490" spans="1:17" x14ac:dyDescent="0.15">
      <c r="A1490" s="462"/>
      <c r="B1490" s="462"/>
      <c r="C1490" s="462"/>
      <c r="D1490" s="462"/>
      <c r="E1490" s="462"/>
      <c r="F1490" s="462"/>
      <c r="G1490" s="462"/>
      <c r="H1490" s="462"/>
      <c r="I1490" s="462"/>
      <c r="J1490" s="462"/>
      <c r="K1490" s="462"/>
      <c r="L1490" s="462"/>
      <c r="M1490" s="462"/>
      <c r="N1490" s="462"/>
      <c r="O1490" s="462"/>
      <c r="P1490" s="462"/>
      <c r="Q1490" s="462"/>
    </row>
    <row r="1491" spans="1:17" x14ac:dyDescent="0.15">
      <c r="A1491" s="462"/>
      <c r="B1491" s="462"/>
      <c r="C1491" s="462"/>
      <c r="D1491" s="462"/>
      <c r="E1491" s="462"/>
      <c r="F1491" s="462"/>
      <c r="G1491" s="462"/>
      <c r="H1491" s="462"/>
      <c r="I1491" s="462"/>
      <c r="J1491" s="462"/>
      <c r="K1491" s="462"/>
      <c r="L1491" s="462"/>
      <c r="M1491" s="462"/>
      <c r="N1491" s="462"/>
      <c r="O1491" s="462"/>
      <c r="P1491" s="462"/>
      <c r="Q1491" s="462"/>
    </row>
    <row r="1492" spans="1:17" x14ac:dyDescent="0.15">
      <c r="A1492" s="462"/>
      <c r="B1492" s="462"/>
      <c r="C1492" s="462"/>
      <c r="D1492" s="462"/>
      <c r="E1492" s="462"/>
      <c r="F1492" s="462"/>
      <c r="G1492" s="462"/>
      <c r="H1492" s="462"/>
      <c r="I1492" s="462"/>
      <c r="J1492" s="462"/>
      <c r="K1492" s="462"/>
      <c r="L1492" s="462"/>
      <c r="M1492" s="462"/>
      <c r="N1492" s="462"/>
      <c r="O1492" s="462"/>
      <c r="P1492" s="462"/>
      <c r="Q1492" s="462"/>
    </row>
    <row r="1493" spans="1:17" x14ac:dyDescent="0.15">
      <c r="A1493" s="462"/>
      <c r="B1493" s="462"/>
      <c r="C1493" s="462"/>
      <c r="D1493" s="462"/>
      <c r="E1493" s="462"/>
      <c r="F1493" s="462"/>
      <c r="G1493" s="462"/>
      <c r="H1493" s="462"/>
      <c r="I1493" s="462"/>
      <c r="J1493" s="462"/>
      <c r="K1493" s="462"/>
      <c r="L1493" s="462"/>
      <c r="M1493" s="462"/>
      <c r="N1493" s="462"/>
      <c r="O1493" s="462"/>
      <c r="P1493" s="462"/>
      <c r="Q1493" s="462"/>
    </row>
    <row r="1494" spans="1:17" x14ac:dyDescent="0.15">
      <c r="A1494" s="462"/>
      <c r="B1494" s="462"/>
      <c r="C1494" s="462"/>
      <c r="D1494" s="462"/>
      <c r="E1494" s="462"/>
      <c r="F1494" s="462"/>
      <c r="G1494" s="462"/>
      <c r="H1494" s="462"/>
      <c r="I1494" s="462"/>
      <c r="J1494" s="462"/>
      <c r="K1494" s="462"/>
      <c r="L1494" s="462"/>
      <c r="M1494" s="462"/>
      <c r="N1494" s="462"/>
      <c r="O1494" s="462"/>
      <c r="P1494" s="462"/>
      <c r="Q1494" s="462"/>
    </row>
    <row r="1495" spans="1:17" x14ac:dyDescent="0.15">
      <c r="A1495" s="462"/>
      <c r="B1495" s="462"/>
      <c r="C1495" s="462"/>
      <c r="D1495" s="462"/>
      <c r="E1495" s="462"/>
      <c r="F1495" s="462"/>
      <c r="G1495" s="462"/>
      <c r="H1495" s="462"/>
      <c r="I1495" s="462"/>
      <c r="J1495" s="462"/>
      <c r="K1495" s="462"/>
      <c r="L1495" s="462"/>
      <c r="M1495" s="462"/>
      <c r="N1495" s="462"/>
      <c r="O1495" s="462"/>
      <c r="P1495" s="462"/>
      <c r="Q1495" s="462"/>
    </row>
    <row r="1496" spans="1:17" x14ac:dyDescent="0.15">
      <c r="A1496" s="462"/>
      <c r="B1496" s="462"/>
      <c r="C1496" s="462"/>
      <c r="D1496" s="462"/>
      <c r="E1496" s="462"/>
      <c r="F1496" s="462"/>
      <c r="G1496" s="462"/>
      <c r="H1496" s="462"/>
      <c r="I1496" s="462"/>
      <c r="J1496" s="462"/>
      <c r="K1496" s="462"/>
      <c r="L1496" s="462"/>
      <c r="M1496" s="462"/>
      <c r="N1496" s="462"/>
      <c r="O1496" s="462"/>
      <c r="P1496" s="462"/>
      <c r="Q1496" s="462"/>
    </row>
    <row r="1497" spans="1:17" x14ac:dyDescent="0.15">
      <c r="A1497" s="462"/>
      <c r="B1497" s="462"/>
      <c r="C1497" s="462"/>
      <c r="D1497" s="462"/>
      <c r="E1497" s="462"/>
      <c r="F1497" s="462"/>
      <c r="G1497" s="462"/>
      <c r="H1497" s="462"/>
      <c r="I1497" s="462"/>
      <c r="J1497" s="462"/>
      <c r="K1497" s="462"/>
      <c r="L1497" s="462"/>
      <c r="M1497" s="462"/>
      <c r="N1497" s="462"/>
      <c r="O1497" s="462"/>
      <c r="P1497" s="462"/>
      <c r="Q1497" s="462"/>
    </row>
    <row r="1498" spans="1:17" x14ac:dyDescent="0.15">
      <c r="A1498" s="462"/>
      <c r="B1498" s="462"/>
      <c r="C1498" s="462"/>
      <c r="D1498" s="462"/>
      <c r="E1498" s="462"/>
      <c r="F1498" s="462"/>
      <c r="G1498" s="462"/>
      <c r="H1498" s="462"/>
      <c r="I1498" s="462"/>
      <c r="J1498" s="462"/>
      <c r="K1498" s="462"/>
      <c r="L1498" s="462"/>
      <c r="M1498" s="462"/>
      <c r="N1498" s="462"/>
      <c r="O1498" s="462"/>
      <c r="P1498" s="462"/>
      <c r="Q1498" s="462"/>
    </row>
    <row r="1499" spans="1:17" x14ac:dyDescent="0.15">
      <c r="A1499" s="462"/>
      <c r="B1499" s="462"/>
      <c r="C1499" s="462"/>
      <c r="D1499" s="462"/>
      <c r="E1499" s="462"/>
      <c r="F1499" s="462"/>
      <c r="G1499" s="462"/>
      <c r="H1499" s="462"/>
      <c r="I1499" s="462"/>
      <c r="J1499" s="462"/>
      <c r="K1499" s="462"/>
      <c r="L1499" s="462"/>
      <c r="M1499" s="462"/>
      <c r="N1499" s="462"/>
      <c r="O1499" s="462"/>
      <c r="P1499" s="462"/>
      <c r="Q1499" s="462"/>
    </row>
    <row r="1500" spans="1:17" x14ac:dyDescent="0.15">
      <c r="A1500" s="462"/>
      <c r="B1500" s="462"/>
      <c r="C1500" s="462"/>
      <c r="D1500" s="462"/>
      <c r="E1500" s="462"/>
      <c r="F1500" s="462"/>
      <c r="G1500" s="462"/>
      <c r="H1500" s="462"/>
      <c r="I1500" s="462"/>
      <c r="J1500" s="462"/>
      <c r="K1500" s="462"/>
      <c r="L1500" s="462"/>
      <c r="M1500" s="462"/>
      <c r="N1500" s="462"/>
      <c r="O1500" s="462"/>
      <c r="P1500" s="462"/>
      <c r="Q1500" s="462"/>
    </row>
    <row r="1501" spans="1:17" x14ac:dyDescent="0.15">
      <c r="A1501" s="462"/>
      <c r="B1501" s="462"/>
      <c r="C1501" s="462"/>
      <c r="D1501" s="462"/>
      <c r="E1501" s="462"/>
      <c r="F1501" s="462"/>
      <c r="G1501" s="462"/>
      <c r="H1501" s="462"/>
      <c r="I1501" s="462"/>
      <c r="J1501" s="462"/>
      <c r="K1501" s="462"/>
      <c r="L1501" s="462"/>
      <c r="M1501" s="462"/>
      <c r="N1501" s="462"/>
      <c r="O1501" s="462"/>
      <c r="P1501" s="462"/>
      <c r="Q1501" s="462"/>
    </row>
    <row r="1502" spans="1:17" x14ac:dyDescent="0.15">
      <c r="A1502" s="462"/>
      <c r="B1502" s="462"/>
      <c r="C1502" s="462"/>
      <c r="D1502" s="462"/>
      <c r="E1502" s="462"/>
      <c r="F1502" s="462"/>
      <c r="G1502" s="462"/>
      <c r="H1502" s="462"/>
      <c r="I1502" s="462"/>
      <c r="J1502" s="462"/>
      <c r="K1502" s="462"/>
      <c r="L1502" s="462"/>
      <c r="M1502" s="462"/>
      <c r="N1502" s="462"/>
      <c r="O1502" s="462"/>
      <c r="P1502" s="462"/>
      <c r="Q1502" s="462"/>
    </row>
    <row r="1503" spans="1:17" x14ac:dyDescent="0.15">
      <c r="A1503" s="462"/>
      <c r="B1503" s="462"/>
      <c r="C1503" s="462"/>
      <c r="D1503" s="462"/>
      <c r="E1503" s="462"/>
      <c r="F1503" s="462"/>
      <c r="G1503" s="462"/>
      <c r="H1503" s="462"/>
      <c r="I1503" s="462"/>
      <c r="J1503" s="462"/>
      <c r="K1503" s="462"/>
      <c r="L1503" s="462"/>
      <c r="M1503" s="462"/>
      <c r="N1503" s="462"/>
      <c r="O1503" s="462"/>
      <c r="P1503" s="462"/>
      <c r="Q1503" s="462"/>
    </row>
    <row r="1504" spans="1:17" x14ac:dyDescent="0.15">
      <c r="A1504" s="462"/>
      <c r="B1504" s="462"/>
      <c r="C1504" s="462"/>
      <c r="D1504" s="462"/>
      <c r="E1504" s="462"/>
      <c r="F1504" s="462"/>
      <c r="G1504" s="462"/>
      <c r="H1504" s="462"/>
      <c r="I1504" s="462"/>
      <c r="J1504" s="462"/>
      <c r="K1504" s="462"/>
      <c r="L1504" s="462"/>
      <c r="M1504" s="462"/>
      <c r="N1504" s="462"/>
      <c r="O1504" s="462"/>
      <c r="P1504" s="462"/>
      <c r="Q1504" s="462"/>
    </row>
    <row r="1505" spans="1:17" x14ac:dyDescent="0.15">
      <c r="A1505" s="462"/>
      <c r="B1505" s="462"/>
      <c r="C1505" s="462"/>
      <c r="D1505" s="462"/>
      <c r="E1505" s="462"/>
      <c r="F1505" s="462"/>
      <c r="G1505" s="462"/>
      <c r="H1505" s="462"/>
      <c r="I1505" s="462"/>
      <c r="J1505" s="462"/>
      <c r="K1505" s="462"/>
      <c r="L1505" s="462"/>
      <c r="M1505" s="462"/>
      <c r="N1505" s="462"/>
      <c r="O1505" s="462"/>
      <c r="P1505" s="462"/>
      <c r="Q1505" s="462"/>
    </row>
    <row r="1506" spans="1:17" x14ac:dyDescent="0.15">
      <c r="A1506" s="462"/>
      <c r="B1506" s="462"/>
      <c r="C1506" s="462"/>
      <c r="D1506" s="462"/>
      <c r="E1506" s="462"/>
      <c r="F1506" s="462"/>
      <c r="G1506" s="462"/>
      <c r="H1506" s="462"/>
      <c r="I1506" s="462"/>
      <c r="J1506" s="462"/>
      <c r="K1506" s="462"/>
      <c r="L1506" s="462"/>
      <c r="M1506" s="462"/>
      <c r="N1506" s="462"/>
      <c r="O1506" s="462"/>
      <c r="P1506" s="462"/>
      <c r="Q1506" s="462"/>
    </row>
    <row r="1507" spans="1:17" x14ac:dyDescent="0.15">
      <c r="A1507" s="462"/>
      <c r="B1507" s="462"/>
      <c r="C1507" s="462"/>
      <c r="D1507" s="462"/>
      <c r="E1507" s="462"/>
      <c r="F1507" s="462"/>
      <c r="G1507" s="462"/>
      <c r="H1507" s="462"/>
      <c r="I1507" s="462"/>
      <c r="J1507" s="462"/>
      <c r="K1507" s="462"/>
      <c r="L1507" s="462"/>
      <c r="M1507" s="462"/>
      <c r="N1507" s="462"/>
      <c r="O1507" s="462"/>
      <c r="P1507" s="462"/>
      <c r="Q1507" s="462"/>
    </row>
    <row r="1508" spans="1:17" x14ac:dyDescent="0.15">
      <c r="A1508" s="462"/>
      <c r="B1508" s="462"/>
      <c r="C1508" s="462"/>
      <c r="D1508" s="462"/>
      <c r="E1508" s="462"/>
      <c r="F1508" s="462"/>
      <c r="G1508" s="462"/>
      <c r="H1508" s="462"/>
      <c r="I1508" s="462"/>
      <c r="J1508" s="462"/>
      <c r="K1508" s="462"/>
      <c r="L1508" s="462"/>
      <c r="M1508" s="462"/>
      <c r="N1508" s="462"/>
      <c r="O1508" s="462"/>
      <c r="P1508" s="462"/>
      <c r="Q1508" s="462"/>
    </row>
    <row r="1509" spans="1:17" x14ac:dyDescent="0.15">
      <c r="A1509" s="462"/>
      <c r="B1509" s="462"/>
      <c r="C1509" s="462"/>
      <c r="D1509" s="462"/>
      <c r="E1509" s="462"/>
      <c r="F1509" s="462"/>
      <c r="G1509" s="462"/>
      <c r="H1509" s="462"/>
      <c r="I1509" s="462"/>
      <c r="J1509" s="462"/>
      <c r="K1509" s="462"/>
      <c r="L1509" s="462"/>
      <c r="M1509" s="462"/>
      <c r="N1509" s="462"/>
      <c r="O1509" s="462"/>
      <c r="P1509" s="462"/>
      <c r="Q1509" s="462"/>
    </row>
    <row r="1510" spans="1:17" x14ac:dyDescent="0.15">
      <c r="A1510" s="462"/>
      <c r="B1510" s="462"/>
      <c r="C1510" s="462"/>
      <c r="D1510" s="462"/>
      <c r="E1510" s="462"/>
      <c r="F1510" s="462"/>
      <c r="G1510" s="462"/>
      <c r="H1510" s="462"/>
      <c r="I1510" s="462"/>
      <c r="J1510" s="462"/>
      <c r="K1510" s="462"/>
      <c r="L1510" s="462"/>
      <c r="M1510" s="462"/>
      <c r="N1510" s="462"/>
      <c r="O1510" s="462"/>
      <c r="P1510" s="462"/>
      <c r="Q1510" s="462"/>
    </row>
    <row r="1511" spans="1:17" x14ac:dyDescent="0.15">
      <c r="A1511" s="462"/>
      <c r="B1511" s="462"/>
      <c r="C1511" s="462"/>
      <c r="D1511" s="462"/>
      <c r="E1511" s="462"/>
      <c r="F1511" s="462"/>
      <c r="G1511" s="462"/>
      <c r="H1511" s="462"/>
      <c r="I1511" s="462"/>
      <c r="J1511" s="462"/>
      <c r="K1511" s="462"/>
      <c r="L1511" s="462"/>
      <c r="M1511" s="462"/>
      <c r="N1511" s="462"/>
      <c r="O1511" s="462"/>
      <c r="P1511" s="462"/>
      <c r="Q1511" s="462"/>
    </row>
    <row r="1512" spans="1:17" x14ac:dyDescent="0.15">
      <c r="A1512" s="462"/>
      <c r="B1512" s="462"/>
      <c r="C1512" s="462"/>
      <c r="D1512" s="462"/>
      <c r="E1512" s="462"/>
      <c r="F1512" s="462"/>
      <c r="G1512" s="462"/>
      <c r="H1512" s="462"/>
      <c r="I1512" s="462"/>
      <c r="J1512" s="462"/>
      <c r="K1512" s="462"/>
      <c r="L1512" s="462"/>
      <c r="M1512" s="462"/>
      <c r="N1512" s="462"/>
      <c r="O1512" s="462"/>
      <c r="P1512" s="462"/>
      <c r="Q1512" s="462"/>
    </row>
    <row r="1513" spans="1:17" x14ac:dyDescent="0.15">
      <c r="A1513" s="462"/>
      <c r="B1513" s="462"/>
      <c r="C1513" s="462"/>
      <c r="D1513" s="462"/>
      <c r="E1513" s="462"/>
      <c r="F1513" s="462"/>
      <c r="G1513" s="462"/>
      <c r="H1513" s="462"/>
      <c r="I1513" s="462"/>
      <c r="J1513" s="462"/>
      <c r="K1513" s="462"/>
      <c r="L1513" s="462"/>
      <c r="M1513" s="462"/>
      <c r="N1513" s="462"/>
      <c r="O1513" s="462"/>
      <c r="P1513" s="462"/>
      <c r="Q1513" s="462"/>
    </row>
    <row r="1514" spans="1:17" x14ac:dyDescent="0.15">
      <c r="A1514" s="462"/>
      <c r="B1514" s="462"/>
      <c r="C1514" s="462"/>
      <c r="D1514" s="462"/>
      <c r="E1514" s="462"/>
      <c r="F1514" s="462"/>
      <c r="G1514" s="462"/>
      <c r="H1514" s="462"/>
      <c r="I1514" s="462"/>
      <c r="J1514" s="462"/>
      <c r="K1514" s="462"/>
      <c r="L1514" s="462"/>
      <c r="M1514" s="462"/>
      <c r="N1514" s="462"/>
      <c r="O1514" s="462"/>
      <c r="P1514" s="462"/>
      <c r="Q1514" s="462"/>
    </row>
    <row r="1515" spans="1:17" x14ac:dyDescent="0.15">
      <c r="A1515" s="462"/>
      <c r="B1515" s="462"/>
      <c r="C1515" s="462"/>
      <c r="D1515" s="462"/>
      <c r="E1515" s="462"/>
      <c r="F1515" s="462"/>
      <c r="G1515" s="462"/>
      <c r="H1515" s="462"/>
      <c r="I1515" s="462"/>
      <c r="J1515" s="462"/>
      <c r="K1515" s="462"/>
      <c r="L1515" s="462"/>
      <c r="M1515" s="462"/>
      <c r="N1515" s="462"/>
      <c r="O1515" s="462"/>
      <c r="P1515" s="462"/>
      <c r="Q1515" s="462"/>
    </row>
    <row r="1516" spans="1:17" x14ac:dyDescent="0.15">
      <c r="A1516" s="462"/>
      <c r="B1516" s="462"/>
      <c r="C1516" s="462"/>
      <c r="D1516" s="462"/>
      <c r="E1516" s="462"/>
      <c r="F1516" s="462"/>
      <c r="G1516" s="462"/>
      <c r="H1516" s="462"/>
      <c r="I1516" s="462"/>
      <c r="J1516" s="462"/>
      <c r="K1516" s="462"/>
      <c r="L1516" s="462"/>
      <c r="M1516" s="462"/>
      <c r="N1516" s="462"/>
      <c r="O1516" s="462"/>
      <c r="P1516" s="462"/>
      <c r="Q1516" s="462"/>
    </row>
    <row r="1517" spans="1:17" x14ac:dyDescent="0.15">
      <c r="A1517" s="462"/>
      <c r="B1517" s="462"/>
      <c r="C1517" s="462"/>
      <c r="D1517" s="462"/>
      <c r="E1517" s="462"/>
      <c r="F1517" s="462"/>
      <c r="G1517" s="462"/>
      <c r="H1517" s="462"/>
      <c r="I1517" s="462"/>
      <c r="J1517" s="462"/>
      <c r="K1517" s="462"/>
      <c r="L1517" s="462"/>
      <c r="M1517" s="462"/>
      <c r="N1517" s="462"/>
      <c r="O1517" s="462"/>
      <c r="P1517" s="462"/>
      <c r="Q1517" s="462"/>
    </row>
    <row r="1518" spans="1:17" x14ac:dyDescent="0.15">
      <c r="A1518" s="462"/>
      <c r="B1518" s="462"/>
      <c r="C1518" s="462"/>
      <c r="D1518" s="462"/>
      <c r="E1518" s="462"/>
      <c r="F1518" s="462"/>
      <c r="G1518" s="462"/>
      <c r="H1518" s="462"/>
      <c r="I1518" s="462"/>
      <c r="J1518" s="462"/>
      <c r="K1518" s="462"/>
      <c r="L1518" s="462"/>
      <c r="M1518" s="462"/>
      <c r="N1518" s="462"/>
      <c r="O1518" s="462"/>
      <c r="P1518" s="462"/>
      <c r="Q1518" s="462"/>
    </row>
    <row r="1519" spans="1:17" x14ac:dyDescent="0.15">
      <c r="A1519" s="462"/>
      <c r="B1519" s="462"/>
      <c r="C1519" s="462"/>
      <c r="D1519" s="462"/>
      <c r="E1519" s="462"/>
      <c r="F1519" s="462"/>
      <c r="G1519" s="462"/>
      <c r="H1519" s="462"/>
      <c r="I1519" s="462"/>
      <c r="J1519" s="462"/>
      <c r="K1519" s="462"/>
      <c r="L1519" s="462"/>
      <c r="M1519" s="462"/>
      <c r="N1519" s="462"/>
      <c r="O1519" s="462"/>
      <c r="P1519" s="462"/>
      <c r="Q1519" s="462"/>
    </row>
    <row r="1520" spans="1:17" x14ac:dyDescent="0.15">
      <c r="A1520" s="462"/>
      <c r="B1520" s="462"/>
      <c r="C1520" s="462"/>
      <c r="D1520" s="462"/>
      <c r="E1520" s="462"/>
      <c r="F1520" s="462"/>
      <c r="G1520" s="462"/>
      <c r="H1520" s="462"/>
      <c r="I1520" s="462"/>
      <c r="J1520" s="462"/>
      <c r="K1520" s="462"/>
      <c r="L1520" s="462"/>
      <c r="M1520" s="462"/>
      <c r="N1520" s="462"/>
      <c r="O1520" s="462"/>
      <c r="P1520" s="462"/>
      <c r="Q1520" s="462"/>
    </row>
    <row r="1521" spans="1:17" x14ac:dyDescent="0.15">
      <c r="A1521" s="462"/>
      <c r="B1521" s="462"/>
      <c r="C1521" s="462"/>
      <c r="D1521" s="462"/>
      <c r="E1521" s="462"/>
      <c r="F1521" s="462"/>
      <c r="G1521" s="462"/>
      <c r="H1521" s="462"/>
      <c r="I1521" s="462"/>
      <c r="J1521" s="462"/>
      <c r="K1521" s="462"/>
      <c r="L1521" s="462"/>
      <c r="M1521" s="462"/>
      <c r="N1521" s="462"/>
      <c r="O1521" s="462"/>
      <c r="P1521" s="462"/>
      <c r="Q1521" s="462"/>
    </row>
    <row r="1522" spans="1:17" x14ac:dyDescent="0.15">
      <c r="A1522" s="462"/>
      <c r="B1522" s="462"/>
      <c r="C1522" s="462"/>
      <c r="D1522" s="462"/>
      <c r="E1522" s="462"/>
      <c r="F1522" s="462"/>
      <c r="G1522" s="462"/>
      <c r="H1522" s="462"/>
      <c r="I1522" s="462"/>
      <c r="J1522" s="462"/>
      <c r="K1522" s="462"/>
      <c r="L1522" s="462"/>
      <c r="M1522" s="462"/>
      <c r="N1522" s="462"/>
      <c r="O1522" s="462"/>
      <c r="P1522" s="462"/>
      <c r="Q1522" s="462"/>
    </row>
    <row r="1523" spans="1:17" x14ac:dyDescent="0.15">
      <c r="A1523" s="462"/>
      <c r="B1523" s="462"/>
      <c r="C1523" s="462"/>
      <c r="D1523" s="462"/>
      <c r="E1523" s="462"/>
      <c r="F1523" s="462"/>
      <c r="G1523" s="462"/>
      <c r="H1523" s="462"/>
      <c r="I1523" s="462"/>
      <c r="J1523" s="462"/>
      <c r="K1523" s="462"/>
      <c r="L1523" s="462"/>
      <c r="M1523" s="462"/>
      <c r="N1523" s="462"/>
      <c r="O1523" s="462"/>
      <c r="P1523" s="462"/>
      <c r="Q1523" s="462"/>
    </row>
    <row r="1524" spans="1:17" x14ac:dyDescent="0.15">
      <c r="A1524" s="462"/>
      <c r="B1524" s="462"/>
      <c r="C1524" s="462"/>
      <c r="D1524" s="462"/>
      <c r="E1524" s="462"/>
      <c r="F1524" s="462"/>
      <c r="G1524" s="462"/>
      <c r="H1524" s="462"/>
      <c r="I1524" s="462"/>
      <c r="J1524" s="462"/>
      <c r="K1524" s="462"/>
      <c r="L1524" s="462"/>
      <c r="M1524" s="462"/>
      <c r="N1524" s="462"/>
      <c r="O1524" s="462"/>
      <c r="P1524" s="462"/>
      <c r="Q1524" s="462"/>
    </row>
    <row r="1525" spans="1:17" x14ac:dyDescent="0.15">
      <c r="A1525" s="462"/>
      <c r="B1525" s="462"/>
      <c r="C1525" s="462"/>
      <c r="D1525" s="462"/>
      <c r="E1525" s="462"/>
      <c r="F1525" s="462"/>
      <c r="G1525" s="462"/>
      <c r="H1525" s="462"/>
      <c r="I1525" s="462"/>
      <c r="J1525" s="462"/>
      <c r="K1525" s="462"/>
      <c r="L1525" s="462"/>
      <c r="M1525" s="462"/>
      <c r="N1525" s="462"/>
      <c r="O1525" s="462"/>
      <c r="P1525" s="462"/>
      <c r="Q1525" s="462"/>
    </row>
    <row r="1526" spans="1:17" x14ac:dyDescent="0.15">
      <c r="A1526" s="462"/>
      <c r="B1526" s="462"/>
      <c r="C1526" s="462"/>
      <c r="D1526" s="462"/>
      <c r="E1526" s="462"/>
      <c r="F1526" s="462"/>
      <c r="G1526" s="462"/>
      <c r="H1526" s="462"/>
      <c r="I1526" s="462"/>
      <c r="J1526" s="462"/>
      <c r="K1526" s="462"/>
      <c r="L1526" s="462"/>
      <c r="M1526" s="462"/>
      <c r="N1526" s="462"/>
      <c r="O1526" s="462"/>
      <c r="P1526" s="462"/>
      <c r="Q1526" s="462"/>
    </row>
    <row r="1527" spans="1:17" x14ac:dyDescent="0.15">
      <c r="A1527" s="462"/>
      <c r="B1527" s="462"/>
      <c r="C1527" s="462"/>
      <c r="D1527" s="462"/>
      <c r="E1527" s="462"/>
      <c r="F1527" s="462"/>
      <c r="G1527" s="462"/>
      <c r="H1527" s="462"/>
      <c r="I1527" s="462"/>
      <c r="J1527" s="462"/>
      <c r="K1527" s="462"/>
      <c r="L1527" s="462"/>
      <c r="M1527" s="462"/>
      <c r="N1527" s="462"/>
      <c r="O1527" s="462"/>
      <c r="P1527" s="462"/>
      <c r="Q1527" s="462"/>
    </row>
    <row r="1528" spans="1:17" x14ac:dyDescent="0.15">
      <c r="A1528" s="462"/>
      <c r="B1528" s="462"/>
      <c r="C1528" s="462"/>
      <c r="D1528" s="462"/>
      <c r="E1528" s="462"/>
      <c r="F1528" s="462"/>
      <c r="G1528" s="462"/>
      <c r="H1528" s="462"/>
      <c r="I1528" s="462"/>
      <c r="J1528" s="462"/>
      <c r="K1528" s="462"/>
      <c r="L1528" s="462"/>
      <c r="M1528" s="462"/>
      <c r="N1528" s="462"/>
      <c r="O1528" s="462"/>
      <c r="P1528" s="462"/>
      <c r="Q1528" s="462"/>
    </row>
    <row r="1529" spans="1:17" x14ac:dyDescent="0.15">
      <c r="A1529" s="462"/>
      <c r="B1529" s="462"/>
      <c r="C1529" s="462"/>
      <c r="D1529" s="462"/>
      <c r="E1529" s="462"/>
      <c r="F1529" s="462"/>
      <c r="G1529" s="462"/>
      <c r="H1529" s="462"/>
      <c r="I1529" s="462"/>
      <c r="J1529" s="462"/>
      <c r="K1529" s="462"/>
      <c r="L1529" s="462"/>
      <c r="M1529" s="462"/>
      <c r="N1529" s="462"/>
      <c r="O1529" s="462"/>
      <c r="P1529" s="462"/>
      <c r="Q1529" s="462"/>
    </row>
    <row r="1530" spans="1:17" x14ac:dyDescent="0.15">
      <c r="A1530" s="462"/>
      <c r="B1530" s="462"/>
      <c r="C1530" s="462"/>
      <c r="D1530" s="462"/>
      <c r="E1530" s="462"/>
      <c r="F1530" s="462"/>
      <c r="G1530" s="462"/>
      <c r="H1530" s="462"/>
      <c r="I1530" s="462"/>
      <c r="J1530" s="462"/>
      <c r="K1530" s="462"/>
      <c r="L1530" s="462"/>
      <c r="M1530" s="462"/>
      <c r="N1530" s="462"/>
      <c r="O1530" s="462"/>
      <c r="P1530" s="462"/>
      <c r="Q1530" s="462"/>
    </row>
    <row r="1531" spans="1:17" x14ac:dyDescent="0.15">
      <c r="A1531" s="462"/>
      <c r="B1531" s="462"/>
      <c r="C1531" s="462"/>
      <c r="D1531" s="462"/>
      <c r="E1531" s="462"/>
      <c r="F1531" s="462"/>
      <c r="G1531" s="462"/>
      <c r="H1531" s="462"/>
      <c r="I1531" s="462"/>
      <c r="J1531" s="462"/>
      <c r="K1531" s="462"/>
      <c r="L1531" s="462"/>
      <c r="M1531" s="462"/>
      <c r="N1531" s="462"/>
      <c r="O1531" s="462"/>
      <c r="P1531" s="462"/>
      <c r="Q1531" s="462"/>
    </row>
    <row r="1532" spans="1:17" x14ac:dyDescent="0.15">
      <c r="A1532" s="462"/>
      <c r="B1532" s="462"/>
      <c r="C1532" s="462"/>
      <c r="D1532" s="462"/>
      <c r="E1532" s="462"/>
      <c r="F1532" s="462"/>
      <c r="G1532" s="462"/>
      <c r="H1532" s="462"/>
      <c r="I1532" s="462"/>
      <c r="J1532" s="462"/>
      <c r="K1532" s="462"/>
      <c r="L1532" s="462"/>
      <c r="M1532" s="462"/>
      <c r="N1532" s="462"/>
      <c r="O1532" s="462"/>
      <c r="P1532" s="462"/>
      <c r="Q1532" s="462"/>
    </row>
    <row r="1533" spans="1:17" x14ac:dyDescent="0.15">
      <c r="A1533" s="462"/>
      <c r="B1533" s="462"/>
      <c r="C1533" s="462"/>
      <c r="D1533" s="462"/>
      <c r="E1533" s="462"/>
      <c r="F1533" s="462"/>
      <c r="G1533" s="462"/>
      <c r="H1533" s="462"/>
      <c r="I1533" s="462"/>
      <c r="J1533" s="462"/>
      <c r="K1533" s="462"/>
      <c r="L1533" s="462"/>
      <c r="M1533" s="462"/>
      <c r="N1533" s="462"/>
      <c r="O1533" s="462"/>
      <c r="P1533" s="462"/>
      <c r="Q1533" s="462"/>
    </row>
    <row r="1534" spans="1:17" x14ac:dyDescent="0.15">
      <c r="A1534" s="462"/>
      <c r="B1534" s="462"/>
      <c r="C1534" s="462"/>
      <c r="D1534" s="462"/>
      <c r="E1534" s="462"/>
      <c r="F1534" s="462"/>
      <c r="G1534" s="462"/>
      <c r="H1534" s="462"/>
      <c r="I1534" s="462"/>
      <c r="J1534" s="462"/>
      <c r="K1534" s="462"/>
      <c r="L1534" s="462"/>
      <c r="M1534" s="462"/>
      <c r="N1534" s="462"/>
      <c r="O1534" s="462"/>
      <c r="P1534" s="462"/>
      <c r="Q1534" s="462"/>
    </row>
    <row r="1535" spans="1:17" x14ac:dyDescent="0.15">
      <c r="A1535" s="462"/>
      <c r="B1535" s="462"/>
      <c r="C1535" s="462"/>
      <c r="D1535" s="462"/>
      <c r="E1535" s="462"/>
      <c r="F1535" s="462"/>
      <c r="G1535" s="462"/>
      <c r="H1535" s="462"/>
      <c r="I1535" s="462"/>
      <c r="J1535" s="462"/>
      <c r="K1535" s="462"/>
      <c r="L1535" s="462"/>
      <c r="M1535" s="462"/>
      <c r="N1535" s="462"/>
      <c r="O1535" s="462"/>
      <c r="P1535" s="462"/>
      <c r="Q1535" s="462"/>
    </row>
    <row r="1536" spans="1:17" x14ac:dyDescent="0.15">
      <c r="A1536" s="462"/>
      <c r="B1536" s="462"/>
      <c r="C1536" s="462"/>
      <c r="D1536" s="462"/>
      <c r="E1536" s="462"/>
      <c r="F1536" s="462"/>
      <c r="G1536" s="462"/>
      <c r="H1536" s="462"/>
      <c r="I1536" s="462"/>
      <c r="J1536" s="462"/>
      <c r="K1536" s="462"/>
      <c r="L1536" s="462"/>
      <c r="M1536" s="462"/>
      <c r="N1536" s="462"/>
      <c r="O1536" s="462"/>
      <c r="P1536" s="462"/>
      <c r="Q1536" s="462"/>
    </row>
    <row r="1537" spans="1:17" x14ac:dyDescent="0.15">
      <c r="A1537" s="462"/>
      <c r="B1537" s="462"/>
      <c r="C1537" s="462"/>
      <c r="D1537" s="462"/>
      <c r="E1537" s="462"/>
      <c r="F1537" s="462"/>
      <c r="G1537" s="462"/>
      <c r="H1537" s="462"/>
      <c r="I1537" s="462"/>
      <c r="J1537" s="462"/>
      <c r="K1537" s="462"/>
      <c r="L1537" s="462"/>
      <c r="M1537" s="462"/>
      <c r="N1537" s="462"/>
      <c r="O1537" s="462"/>
      <c r="P1537" s="462"/>
      <c r="Q1537" s="462"/>
    </row>
    <row r="1538" spans="1:17" x14ac:dyDescent="0.15">
      <c r="A1538" s="462"/>
      <c r="B1538" s="462"/>
      <c r="C1538" s="462"/>
      <c r="D1538" s="462"/>
      <c r="E1538" s="462"/>
      <c r="F1538" s="462"/>
      <c r="G1538" s="462"/>
      <c r="H1538" s="462"/>
      <c r="I1538" s="462"/>
      <c r="J1538" s="462"/>
      <c r="K1538" s="462"/>
      <c r="L1538" s="462"/>
      <c r="M1538" s="462"/>
      <c r="N1538" s="462"/>
      <c r="O1538" s="462"/>
      <c r="P1538" s="462"/>
      <c r="Q1538" s="462"/>
    </row>
    <row r="1539" spans="1:17" x14ac:dyDescent="0.15">
      <c r="A1539" s="462"/>
      <c r="B1539" s="462"/>
      <c r="C1539" s="462"/>
      <c r="D1539" s="462"/>
      <c r="E1539" s="462"/>
      <c r="F1539" s="462"/>
      <c r="G1539" s="462"/>
      <c r="H1539" s="462"/>
      <c r="I1539" s="462"/>
      <c r="J1539" s="462"/>
      <c r="K1539" s="462"/>
      <c r="L1539" s="462"/>
      <c r="M1539" s="462"/>
      <c r="N1539" s="462"/>
      <c r="O1539" s="462"/>
      <c r="P1539" s="462"/>
      <c r="Q1539" s="462"/>
    </row>
    <row r="1540" spans="1:17" x14ac:dyDescent="0.15">
      <c r="A1540" s="462"/>
      <c r="B1540" s="462"/>
      <c r="C1540" s="462"/>
      <c r="D1540" s="462"/>
      <c r="E1540" s="462"/>
      <c r="F1540" s="462"/>
      <c r="G1540" s="462"/>
      <c r="H1540" s="462"/>
      <c r="I1540" s="462"/>
      <c r="J1540" s="462"/>
      <c r="K1540" s="462"/>
      <c r="L1540" s="462"/>
      <c r="M1540" s="462"/>
      <c r="N1540" s="462"/>
      <c r="O1540" s="462"/>
      <c r="P1540" s="462"/>
      <c r="Q1540" s="462"/>
    </row>
    <row r="1541" spans="1:17" x14ac:dyDescent="0.15">
      <c r="A1541" s="462"/>
      <c r="B1541" s="462"/>
      <c r="C1541" s="462"/>
      <c r="D1541" s="462"/>
      <c r="E1541" s="462"/>
      <c r="F1541" s="462"/>
      <c r="G1541" s="462"/>
      <c r="H1541" s="462"/>
      <c r="I1541" s="462"/>
      <c r="J1541" s="462"/>
      <c r="K1541" s="462"/>
      <c r="L1541" s="462"/>
      <c r="M1541" s="462"/>
      <c r="N1541" s="462"/>
      <c r="O1541" s="462"/>
      <c r="P1541" s="462"/>
      <c r="Q1541" s="462"/>
    </row>
    <row r="1542" spans="1:17" x14ac:dyDescent="0.15">
      <c r="A1542" s="462"/>
      <c r="B1542" s="462"/>
      <c r="C1542" s="462"/>
      <c r="D1542" s="462"/>
      <c r="E1542" s="462"/>
      <c r="F1542" s="462"/>
      <c r="G1542" s="462"/>
      <c r="H1542" s="462"/>
      <c r="I1542" s="462"/>
      <c r="J1542" s="462"/>
      <c r="K1542" s="462"/>
      <c r="L1542" s="462"/>
      <c r="M1542" s="462"/>
      <c r="N1542" s="462"/>
      <c r="O1542" s="462"/>
      <c r="P1542" s="462"/>
      <c r="Q1542" s="462"/>
    </row>
    <row r="1543" spans="1:17" x14ac:dyDescent="0.15">
      <c r="A1543" s="462"/>
      <c r="B1543" s="462"/>
      <c r="C1543" s="462"/>
      <c r="D1543" s="462"/>
      <c r="E1543" s="462"/>
      <c r="F1543" s="462"/>
      <c r="G1543" s="462"/>
      <c r="H1543" s="462"/>
      <c r="I1543" s="462"/>
      <c r="J1543" s="462"/>
      <c r="K1543" s="462"/>
      <c r="L1543" s="462"/>
      <c r="M1543" s="462"/>
      <c r="N1543" s="462"/>
      <c r="O1543" s="462"/>
      <c r="P1543" s="462"/>
      <c r="Q1543" s="462"/>
    </row>
    <row r="1544" spans="1:17" x14ac:dyDescent="0.15">
      <c r="A1544" s="462"/>
      <c r="B1544" s="462"/>
      <c r="C1544" s="462"/>
      <c r="D1544" s="462"/>
      <c r="E1544" s="462"/>
      <c r="F1544" s="462"/>
      <c r="G1544" s="462"/>
      <c r="H1544" s="462"/>
      <c r="I1544" s="462"/>
      <c r="J1544" s="462"/>
      <c r="K1544" s="462"/>
      <c r="L1544" s="462"/>
      <c r="M1544" s="462"/>
      <c r="N1544" s="462"/>
      <c r="O1544" s="462"/>
      <c r="P1544" s="462"/>
      <c r="Q1544" s="462"/>
    </row>
    <row r="1545" spans="1:17" x14ac:dyDescent="0.15">
      <c r="A1545" s="462"/>
      <c r="B1545" s="462"/>
      <c r="C1545" s="462"/>
      <c r="D1545" s="462"/>
      <c r="E1545" s="462"/>
      <c r="F1545" s="462"/>
      <c r="G1545" s="462"/>
      <c r="H1545" s="462"/>
      <c r="I1545" s="462"/>
      <c r="J1545" s="462"/>
      <c r="K1545" s="462"/>
      <c r="L1545" s="462"/>
      <c r="M1545" s="462"/>
      <c r="N1545" s="462"/>
      <c r="O1545" s="462"/>
      <c r="P1545" s="462"/>
      <c r="Q1545" s="462"/>
    </row>
    <row r="1546" spans="1:17" x14ac:dyDescent="0.15">
      <c r="A1546" s="462"/>
      <c r="B1546" s="462"/>
      <c r="C1546" s="462"/>
      <c r="D1546" s="462"/>
      <c r="E1546" s="462"/>
      <c r="F1546" s="462"/>
      <c r="G1546" s="462"/>
      <c r="H1546" s="462"/>
      <c r="I1546" s="462"/>
      <c r="J1546" s="462"/>
      <c r="K1546" s="462"/>
      <c r="L1546" s="462"/>
      <c r="M1546" s="462"/>
      <c r="N1546" s="462"/>
      <c r="O1546" s="462"/>
      <c r="P1546" s="462"/>
      <c r="Q1546" s="462"/>
    </row>
    <row r="1547" spans="1:17" x14ac:dyDescent="0.15">
      <c r="A1547" s="462"/>
      <c r="B1547" s="462"/>
      <c r="C1547" s="462"/>
      <c r="D1547" s="462"/>
      <c r="E1547" s="462"/>
      <c r="F1547" s="462"/>
      <c r="G1547" s="462"/>
      <c r="H1547" s="462"/>
      <c r="I1547" s="462"/>
      <c r="J1547" s="462"/>
      <c r="K1547" s="462"/>
      <c r="L1547" s="462"/>
      <c r="M1547" s="462"/>
      <c r="N1547" s="462"/>
      <c r="O1547" s="462"/>
      <c r="P1547" s="462"/>
      <c r="Q1547" s="462"/>
    </row>
    <row r="1548" spans="1:17" x14ac:dyDescent="0.15">
      <c r="A1548" s="462"/>
      <c r="B1548" s="462"/>
      <c r="C1548" s="462"/>
      <c r="D1548" s="462"/>
      <c r="E1548" s="462"/>
      <c r="F1548" s="462"/>
      <c r="G1548" s="462"/>
      <c r="H1548" s="462"/>
      <c r="I1548" s="462"/>
      <c r="J1548" s="462"/>
      <c r="K1548" s="462"/>
      <c r="L1548" s="462"/>
      <c r="M1548" s="462"/>
      <c r="N1548" s="462"/>
      <c r="O1548" s="462"/>
      <c r="P1548" s="462"/>
      <c r="Q1548" s="462"/>
    </row>
    <row r="1549" spans="1:17" x14ac:dyDescent="0.15">
      <c r="A1549" s="462"/>
      <c r="B1549" s="462"/>
      <c r="C1549" s="462"/>
      <c r="D1549" s="462"/>
      <c r="E1549" s="462"/>
      <c r="F1549" s="462"/>
      <c r="G1549" s="462"/>
      <c r="H1549" s="462"/>
      <c r="I1549" s="462"/>
      <c r="J1549" s="462"/>
      <c r="K1549" s="462"/>
      <c r="L1549" s="462"/>
      <c r="M1549" s="462"/>
      <c r="N1549" s="462"/>
      <c r="O1549" s="462"/>
      <c r="P1549" s="462"/>
      <c r="Q1549" s="462"/>
    </row>
    <row r="1550" spans="1:17" x14ac:dyDescent="0.15">
      <c r="A1550" s="462"/>
      <c r="B1550" s="462"/>
      <c r="C1550" s="462"/>
      <c r="D1550" s="462"/>
      <c r="E1550" s="462"/>
      <c r="F1550" s="462"/>
      <c r="G1550" s="462"/>
      <c r="H1550" s="462"/>
      <c r="I1550" s="462"/>
      <c r="J1550" s="462"/>
      <c r="K1550" s="462"/>
      <c r="L1550" s="462"/>
      <c r="M1550" s="462"/>
      <c r="N1550" s="462"/>
      <c r="O1550" s="462"/>
      <c r="P1550" s="462"/>
      <c r="Q1550" s="462"/>
    </row>
    <row r="1551" spans="1:17" x14ac:dyDescent="0.15">
      <c r="A1551" s="462"/>
      <c r="B1551" s="462"/>
      <c r="C1551" s="462"/>
      <c r="D1551" s="462"/>
      <c r="E1551" s="462"/>
      <c r="F1551" s="462"/>
      <c r="G1551" s="462"/>
      <c r="H1551" s="462"/>
      <c r="I1551" s="462"/>
      <c r="J1551" s="462"/>
      <c r="K1551" s="462"/>
      <c r="L1551" s="462"/>
      <c r="M1551" s="462"/>
      <c r="N1551" s="462"/>
      <c r="O1551" s="462"/>
      <c r="P1551" s="462"/>
      <c r="Q1551" s="462"/>
    </row>
    <row r="1552" spans="1:17" x14ac:dyDescent="0.15">
      <c r="A1552" s="462"/>
      <c r="B1552" s="462"/>
      <c r="C1552" s="462"/>
      <c r="D1552" s="462"/>
      <c r="E1552" s="462"/>
      <c r="F1552" s="462"/>
      <c r="G1552" s="462"/>
      <c r="H1552" s="462"/>
      <c r="I1552" s="462"/>
      <c r="J1552" s="462"/>
      <c r="K1552" s="462"/>
      <c r="L1552" s="462"/>
      <c r="M1552" s="462"/>
      <c r="N1552" s="462"/>
      <c r="O1552" s="462"/>
      <c r="P1552" s="462"/>
      <c r="Q1552" s="462"/>
    </row>
    <row r="1553" spans="1:17" x14ac:dyDescent="0.15">
      <c r="A1553" s="462"/>
      <c r="B1553" s="462"/>
      <c r="C1553" s="462"/>
      <c r="D1553" s="462"/>
      <c r="E1553" s="462"/>
      <c r="F1553" s="462"/>
      <c r="G1553" s="462"/>
      <c r="H1553" s="462"/>
      <c r="I1553" s="462"/>
      <c r="J1553" s="462"/>
      <c r="K1553" s="462"/>
      <c r="L1553" s="462"/>
      <c r="M1553" s="462"/>
      <c r="N1553" s="462"/>
      <c r="O1553" s="462"/>
      <c r="P1553" s="462"/>
      <c r="Q1553" s="462"/>
    </row>
    <row r="1554" spans="1:17" x14ac:dyDescent="0.15">
      <c r="A1554" s="462"/>
      <c r="B1554" s="462"/>
      <c r="C1554" s="462"/>
      <c r="D1554" s="462"/>
      <c r="E1554" s="462"/>
      <c r="F1554" s="462"/>
      <c r="G1554" s="462"/>
      <c r="H1554" s="462"/>
      <c r="I1554" s="462"/>
      <c r="J1554" s="462"/>
      <c r="K1554" s="462"/>
      <c r="L1554" s="462"/>
      <c r="M1554" s="462"/>
      <c r="N1554" s="462"/>
      <c r="O1554" s="462"/>
      <c r="P1554" s="462"/>
      <c r="Q1554" s="462"/>
    </row>
    <row r="1555" spans="1:17" x14ac:dyDescent="0.15">
      <c r="A1555" s="462"/>
      <c r="B1555" s="462"/>
      <c r="C1555" s="462"/>
      <c r="D1555" s="462"/>
      <c r="E1555" s="462"/>
      <c r="F1555" s="462"/>
      <c r="G1555" s="462"/>
      <c r="H1555" s="462"/>
      <c r="I1555" s="462"/>
      <c r="J1555" s="462"/>
      <c r="K1555" s="462"/>
      <c r="L1555" s="462"/>
      <c r="M1555" s="462"/>
      <c r="N1555" s="462"/>
      <c r="O1555" s="462"/>
      <c r="P1555" s="462"/>
      <c r="Q1555" s="462"/>
    </row>
    <row r="1556" spans="1:17" x14ac:dyDescent="0.15">
      <c r="A1556" s="462"/>
      <c r="B1556" s="462"/>
      <c r="C1556" s="462"/>
      <c r="D1556" s="462"/>
      <c r="E1556" s="462"/>
      <c r="F1556" s="462"/>
      <c r="G1556" s="462"/>
      <c r="H1556" s="462"/>
      <c r="I1556" s="462"/>
      <c r="J1556" s="462"/>
      <c r="K1556" s="462"/>
      <c r="L1556" s="462"/>
      <c r="M1556" s="462"/>
      <c r="N1556" s="462"/>
      <c r="O1556" s="462"/>
      <c r="P1556" s="462"/>
      <c r="Q1556" s="462"/>
    </row>
    <row r="1557" spans="1:17" x14ac:dyDescent="0.15">
      <c r="A1557" s="462"/>
      <c r="B1557" s="462"/>
      <c r="C1557" s="462"/>
      <c r="D1557" s="462"/>
      <c r="E1557" s="462"/>
      <c r="F1557" s="462"/>
      <c r="G1557" s="462"/>
      <c r="H1557" s="462"/>
      <c r="I1557" s="462"/>
      <c r="J1557" s="462"/>
      <c r="K1557" s="462"/>
      <c r="L1557" s="462"/>
      <c r="M1557" s="462"/>
      <c r="N1557" s="462"/>
      <c r="O1557" s="462"/>
      <c r="P1557" s="462"/>
      <c r="Q1557" s="462"/>
    </row>
    <row r="1558" spans="1:17" x14ac:dyDescent="0.15">
      <c r="A1558" s="462"/>
      <c r="B1558" s="462"/>
      <c r="C1558" s="462"/>
      <c r="D1558" s="462"/>
      <c r="E1558" s="462"/>
      <c r="F1558" s="462"/>
      <c r="G1558" s="462"/>
      <c r="H1558" s="462"/>
      <c r="I1558" s="462"/>
      <c r="J1558" s="462"/>
      <c r="K1558" s="462"/>
      <c r="L1558" s="462"/>
      <c r="M1558" s="462"/>
      <c r="N1558" s="462"/>
      <c r="O1558" s="462"/>
      <c r="P1558" s="462"/>
      <c r="Q1558" s="462"/>
    </row>
    <row r="1559" spans="1:17" x14ac:dyDescent="0.15">
      <c r="A1559" s="462"/>
      <c r="B1559" s="462"/>
      <c r="C1559" s="462"/>
      <c r="D1559" s="462"/>
      <c r="E1559" s="462"/>
      <c r="F1559" s="462"/>
      <c r="G1559" s="462"/>
      <c r="H1559" s="462"/>
      <c r="I1559" s="462"/>
      <c r="J1559" s="462"/>
      <c r="K1559" s="462"/>
      <c r="L1559" s="462"/>
      <c r="M1559" s="462"/>
      <c r="N1559" s="462"/>
      <c r="O1559" s="462"/>
      <c r="P1559" s="462"/>
      <c r="Q1559" s="462"/>
    </row>
    <row r="1560" spans="1:17" x14ac:dyDescent="0.15">
      <c r="A1560" s="462"/>
      <c r="B1560" s="462"/>
      <c r="C1560" s="462"/>
      <c r="D1560" s="462"/>
      <c r="E1560" s="462"/>
      <c r="F1560" s="462"/>
      <c r="G1560" s="462"/>
      <c r="H1560" s="462"/>
      <c r="I1560" s="462"/>
      <c r="J1560" s="462"/>
      <c r="K1560" s="462"/>
      <c r="L1560" s="462"/>
      <c r="M1560" s="462"/>
      <c r="N1560" s="462"/>
      <c r="O1560" s="462"/>
      <c r="P1560" s="462"/>
      <c r="Q1560" s="462"/>
    </row>
    <row r="1561" spans="1:17" x14ac:dyDescent="0.15">
      <c r="A1561" s="462"/>
      <c r="B1561" s="462"/>
      <c r="C1561" s="462"/>
      <c r="D1561" s="462"/>
      <c r="E1561" s="462"/>
      <c r="F1561" s="462"/>
      <c r="G1561" s="462"/>
      <c r="H1561" s="462"/>
      <c r="I1561" s="462"/>
      <c r="J1561" s="462"/>
      <c r="K1561" s="462"/>
      <c r="L1561" s="462"/>
      <c r="M1561" s="462"/>
      <c r="N1561" s="462"/>
      <c r="O1561" s="462"/>
      <c r="P1561" s="462"/>
      <c r="Q1561" s="462"/>
    </row>
    <row r="1562" spans="1:17" x14ac:dyDescent="0.15">
      <c r="A1562" s="462"/>
      <c r="B1562" s="462"/>
      <c r="C1562" s="462"/>
      <c r="D1562" s="462"/>
      <c r="E1562" s="462"/>
      <c r="F1562" s="462"/>
      <c r="G1562" s="462"/>
      <c r="H1562" s="462"/>
      <c r="I1562" s="462"/>
      <c r="J1562" s="462"/>
      <c r="K1562" s="462"/>
      <c r="L1562" s="462"/>
      <c r="M1562" s="462"/>
      <c r="N1562" s="462"/>
      <c r="O1562" s="462"/>
      <c r="P1562" s="462"/>
      <c r="Q1562" s="462"/>
    </row>
    <row r="1563" spans="1:17" x14ac:dyDescent="0.15">
      <c r="A1563" s="462"/>
      <c r="B1563" s="462"/>
      <c r="C1563" s="462"/>
      <c r="D1563" s="462"/>
      <c r="E1563" s="462"/>
      <c r="F1563" s="462"/>
      <c r="G1563" s="462"/>
      <c r="H1563" s="462"/>
      <c r="I1563" s="462"/>
      <c r="J1563" s="462"/>
      <c r="K1563" s="462"/>
      <c r="L1563" s="462"/>
      <c r="M1563" s="462"/>
      <c r="N1563" s="462"/>
      <c r="O1563" s="462"/>
      <c r="P1563" s="462"/>
      <c r="Q1563" s="462"/>
    </row>
    <row r="1564" spans="1:17" x14ac:dyDescent="0.15">
      <c r="A1564" s="462"/>
      <c r="B1564" s="462"/>
      <c r="C1564" s="462"/>
      <c r="D1564" s="462"/>
      <c r="E1564" s="462"/>
      <c r="F1564" s="462"/>
      <c r="G1564" s="462"/>
      <c r="H1564" s="462"/>
      <c r="I1564" s="462"/>
      <c r="J1564" s="462"/>
      <c r="K1564" s="462"/>
      <c r="L1564" s="462"/>
      <c r="M1564" s="462"/>
      <c r="N1564" s="462"/>
      <c r="O1564" s="462"/>
      <c r="P1564" s="462"/>
      <c r="Q1564" s="462"/>
    </row>
    <row r="1565" spans="1:17" x14ac:dyDescent="0.15">
      <c r="A1565" s="462"/>
      <c r="B1565" s="462"/>
      <c r="C1565" s="462"/>
      <c r="D1565" s="462"/>
      <c r="E1565" s="462"/>
      <c r="F1565" s="462"/>
      <c r="G1565" s="462"/>
      <c r="H1565" s="462"/>
      <c r="I1565" s="462"/>
      <c r="J1565" s="462"/>
      <c r="K1565" s="462"/>
      <c r="L1565" s="462"/>
      <c r="M1565" s="462"/>
      <c r="N1565" s="462"/>
      <c r="O1565" s="462"/>
      <c r="P1565" s="462"/>
      <c r="Q1565" s="462"/>
    </row>
    <row r="1566" spans="1:17" x14ac:dyDescent="0.15">
      <c r="A1566" s="462"/>
      <c r="B1566" s="462"/>
      <c r="C1566" s="462"/>
      <c r="D1566" s="462"/>
      <c r="E1566" s="462"/>
      <c r="F1566" s="462"/>
      <c r="G1566" s="462"/>
      <c r="H1566" s="462"/>
      <c r="I1566" s="462"/>
      <c r="J1566" s="462"/>
      <c r="K1566" s="462"/>
      <c r="L1566" s="462"/>
      <c r="M1566" s="462"/>
      <c r="N1566" s="462"/>
      <c r="O1566" s="462"/>
      <c r="P1566" s="462"/>
      <c r="Q1566" s="462"/>
    </row>
    <row r="1567" spans="1:17" x14ac:dyDescent="0.15">
      <c r="A1567" s="462"/>
      <c r="B1567" s="462"/>
      <c r="C1567" s="462"/>
      <c r="D1567" s="462"/>
      <c r="E1567" s="462"/>
      <c r="F1567" s="462"/>
      <c r="G1567" s="462"/>
      <c r="H1567" s="462"/>
      <c r="I1567" s="462"/>
      <c r="J1567" s="462"/>
      <c r="K1567" s="462"/>
      <c r="L1567" s="462"/>
      <c r="M1567" s="462"/>
      <c r="N1567" s="462"/>
      <c r="O1567" s="462"/>
      <c r="P1567" s="462"/>
      <c r="Q1567" s="462"/>
    </row>
    <row r="1568" spans="1:17" x14ac:dyDescent="0.15">
      <c r="A1568" s="462"/>
      <c r="B1568" s="462"/>
      <c r="C1568" s="462"/>
      <c r="D1568" s="462"/>
      <c r="E1568" s="462"/>
      <c r="F1568" s="462"/>
      <c r="G1568" s="462"/>
      <c r="H1568" s="462"/>
      <c r="I1568" s="462"/>
      <c r="J1568" s="462"/>
      <c r="K1568" s="462"/>
      <c r="L1568" s="462"/>
      <c r="M1568" s="462"/>
      <c r="N1568" s="462"/>
      <c r="O1568" s="462"/>
      <c r="P1568" s="462"/>
      <c r="Q1568" s="462"/>
    </row>
    <row r="1569" spans="1:17" x14ac:dyDescent="0.15">
      <c r="A1569" s="462"/>
      <c r="B1569" s="462"/>
      <c r="C1569" s="462"/>
      <c r="D1569" s="462"/>
      <c r="E1569" s="462"/>
      <c r="F1569" s="462"/>
      <c r="G1569" s="462"/>
      <c r="H1569" s="462"/>
      <c r="I1569" s="462"/>
      <c r="J1569" s="462"/>
      <c r="K1569" s="462"/>
      <c r="L1569" s="462"/>
      <c r="M1569" s="462"/>
      <c r="N1569" s="462"/>
      <c r="O1569" s="462"/>
      <c r="P1569" s="462"/>
      <c r="Q1569" s="462"/>
    </row>
    <row r="1570" spans="1:17" x14ac:dyDescent="0.15">
      <c r="A1570" s="462"/>
      <c r="B1570" s="462"/>
      <c r="C1570" s="462"/>
      <c r="D1570" s="462"/>
      <c r="E1570" s="462"/>
      <c r="F1570" s="462"/>
      <c r="G1570" s="462"/>
      <c r="H1570" s="462"/>
      <c r="I1570" s="462"/>
      <c r="J1570" s="462"/>
      <c r="K1570" s="462"/>
      <c r="L1570" s="462"/>
      <c r="M1570" s="462"/>
      <c r="N1570" s="462"/>
      <c r="O1570" s="462"/>
      <c r="P1570" s="462"/>
      <c r="Q1570" s="462"/>
    </row>
    <row r="1571" spans="1:17" x14ac:dyDescent="0.15">
      <c r="A1571" s="462"/>
      <c r="B1571" s="462"/>
      <c r="C1571" s="462"/>
      <c r="D1571" s="462"/>
      <c r="E1571" s="462"/>
      <c r="F1571" s="462"/>
      <c r="G1571" s="462"/>
      <c r="H1571" s="462"/>
      <c r="I1571" s="462"/>
      <c r="J1571" s="462"/>
      <c r="K1571" s="462"/>
      <c r="L1571" s="462"/>
      <c r="M1571" s="462"/>
      <c r="N1571" s="462"/>
      <c r="O1571" s="462"/>
      <c r="P1571" s="462"/>
      <c r="Q1571" s="462"/>
    </row>
    <row r="1572" spans="1:17" x14ac:dyDescent="0.15">
      <c r="A1572" s="462"/>
      <c r="B1572" s="462"/>
      <c r="C1572" s="462"/>
      <c r="D1572" s="462"/>
      <c r="E1572" s="462"/>
      <c r="F1572" s="462"/>
      <c r="G1572" s="462"/>
      <c r="H1572" s="462"/>
      <c r="I1572" s="462"/>
      <c r="J1572" s="462"/>
      <c r="K1572" s="462"/>
      <c r="L1572" s="462"/>
      <c r="M1572" s="462"/>
      <c r="N1572" s="462"/>
      <c r="O1572" s="462"/>
      <c r="P1572" s="462"/>
      <c r="Q1572" s="462"/>
    </row>
    <row r="1573" spans="1:17" x14ac:dyDescent="0.15">
      <c r="A1573" s="462"/>
      <c r="B1573" s="462"/>
      <c r="C1573" s="462"/>
      <c r="D1573" s="462"/>
      <c r="E1573" s="462"/>
      <c r="F1573" s="462"/>
      <c r="G1573" s="462"/>
      <c r="H1573" s="462"/>
      <c r="I1573" s="462"/>
      <c r="J1573" s="462"/>
      <c r="K1573" s="462"/>
      <c r="L1573" s="462"/>
      <c r="M1573" s="462"/>
      <c r="N1573" s="462"/>
      <c r="O1573" s="462"/>
      <c r="P1573" s="462"/>
      <c r="Q1573" s="462"/>
    </row>
    <row r="1574" spans="1:17" x14ac:dyDescent="0.15">
      <c r="A1574" s="462"/>
      <c r="B1574" s="462"/>
      <c r="C1574" s="462"/>
      <c r="D1574" s="462"/>
      <c r="E1574" s="462"/>
      <c r="F1574" s="462"/>
      <c r="G1574" s="462"/>
      <c r="H1574" s="462"/>
      <c r="I1574" s="462"/>
      <c r="J1574" s="462"/>
      <c r="K1574" s="462"/>
      <c r="L1574" s="462"/>
      <c r="M1574" s="462"/>
      <c r="N1574" s="462"/>
      <c r="O1574" s="462"/>
      <c r="P1574" s="462"/>
      <c r="Q1574" s="462"/>
    </row>
    <row r="1575" spans="1:17" x14ac:dyDescent="0.15">
      <c r="A1575" s="462"/>
      <c r="B1575" s="462"/>
      <c r="C1575" s="462"/>
      <c r="D1575" s="462"/>
      <c r="E1575" s="462"/>
      <c r="F1575" s="462"/>
      <c r="G1575" s="462"/>
      <c r="H1575" s="462"/>
      <c r="I1575" s="462"/>
      <c r="J1575" s="462"/>
      <c r="K1575" s="462"/>
      <c r="L1575" s="462"/>
      <c r="M1575" s="462"/>
      <c r="N1575" s="462"/>
      <c r="O1575" s="462"/>
      <c r="P1575" s="462"/>
      <c r="Q1575" s="462"/>
    </row>
    <row r="1576" spans="1:17" x14ac:dyDescent="0.15">
      <c r="A1576" s="462"/>
      <c r="B1576" s="462"/>
      <c r="C1576" s="462"/>
      <c r="D1576" s="462"/>
      <c r="E1576" s="462"/>
      <c r="F1576" s="462"/>
      <c r="G1576" s="462"/>
      <c r="H1576" s="462"/>
      <c r="I1576" s="462"/>
      <c r="J1576" s="462"/>
      <c r="K1576" s="462"/>
      <c r="L1576" s="462"/>
      <c r="M1576" s="462"/>
      <c r="N1576" s="462"/>
      <c r="O1576" s="462"/>
      <c r="P1576" s="462"/>
      <c r="Q1576" s="462"/>
    </row>
    <row r="1577" spans="1:17" x14ac:dyDescent="0.15">
      <c r="A1577" s="462"/>
      <c r="B1577" s="462"/>
      <c r="C1577" s="462"/>
      <c r="D1577" s="462"/>
      <c r="E1577" s="462"/>
      <c r="F1577" s="462"/>
      <c r="G1577" s="462"/>
      <c r="H1577" s="462"/>
      <c r="I1577" s="462"/>
      <c r="J1577" s="462"/>
      <c r="K1577" s="462"/>
      <c r="L1577" s="462"/>
      <c r="M1577" s="462"/>
      <c r="N1577" s="462"/>
      <c r="O1577" s="462"/>
      <c r="P1577" s="462"/>
      <c r="Q1577" s="462"/>
    </row>
    <row r="1578" spans="1:17" x14ac:dyDescent="0.15">
      <c r="A1578" s="462"/>
      <c r="B1578" s="462"/>
      <c r="C1578" s="462"/>
      <c r="D1578" s="462"/>
      <c r="E1578" s="462"/>
      <c r="F1578" s="462"/>
      <c r="G1578" s="462"/>
      <c r="H1578" s="462"/>
      <c r="I1578" s="462"/>
      <c r="J1578" s="462"/>
      <c r="K1578" s="462"/>
      <c r="L1578" s="462"/>
      <c r="M1578" s="462"/>
      <c r="N1578" s="462"/>
      <c r="O1578" s="462"/>
      <c r="P1578" s="462"/>
      <c r="Q1578" s="462"/>
    </row>
    <row r="1579" spans="1:17" x14ac:dyDescent="0.15">
      <c r="A1579" s="462"/>
      <c r="B1579" s="462"/>
      <c r="C1579" s="462"/>
      <c r="D1579" s="462"/>
      <c r="E1579" s="462"/>
      <c r="F1579" s="462"/>
      <c r="G1579" s="462"/>
      <c r="H1579" s="462"/>
      <c r="I1579" s="462"/>
      <c r="J1579" s="462"/>
      <c r="K1579" s="462"/>
      <c r="L1579" s="462"/>
      <c r="M1579" s="462"/>
      <c r="N1579" s="462"/>
      <c r="O1579" s="462"/>
      <c r="P1579" s="462"/>
      <c r="Q1579" s="462"/>
    </row>
    <row r="1580" spans="1:17" x14ac:dyDescent="0.15">
      <c r="A1580" s="462"/>
      <c r="B1580" s="462"/>
      <c r="C1580" s="462"/>
      <c r="D1580" s="462"/>
      <c r="E1580" s="462"/>
      <c r="F1580" s="462"/>
      <c r="G1580" s="462"/>
      <c r="H1580" s="462"/>
      <c r="I1580" s="462"/>
      <c r="J1580" s="462"/>
      <c r="K1580" s="462"/>
      <c r="L1580" s="462"/>
      <c r="M1580" s="462"/>
      <c r="N1580" s="462"/>
      <c r="O1580" s="462"/>
      <c r="P1580" s="462"/>
      <c r="Q1580" s="462"/>
    </row>
    <row r="1581" spans="1:17" x14ac:dyDescent="0.15">
      <c r="A1581" s="462"/>
      <c r="B1581" s="462"/>
      <c r="C1581" s="462"/>
      <c r="D1581" s="462"/>
      <c r="E1581" s="462"/>
      <c r="F1581" s="462"/>
      <c r="G1581" s="462"/>
      <c r="H1581" s="462"/>
      <c r="I1581" s="462"/>
      <c r="J1581" s="462"/>
      <c r="K1581" s="462"/>
      <c r="L1581" s="462"/>
      <c r="M1581" s="462"/>
      <c r="N1581" s="462"/>
      <c r="O1581" s="462"/>
      <c r="P1581" s="462"/>
      <c r="Q1581" s="462"/>
    </row>
    <row r="1582" spans="1:17" x14ac:dyDescent="0.15">
      <c r="A1582" s="462"/>
      <c r="B1582" s="462"/>
      <c r="C1582" s="462"/>
      <c r="D1582" s="462"/>
      <c r="E1582" s="462"/>
      <c r="F1582" s="462"/>
      <c r="G1582" s="462"/>
      <c r="H1582" s="462"/>
      <c r="I1582" s="462"/>
      <c r="J1582" s="462"/>
      <c r="K1582" s="462"/>
      <c r="L1582" s="462"/>
      <c r="M1582" s="462"/>
      <c r="N1582" s="462"/>
      <c r="O1582" s="462"/>
      <c r="P1582" s="462"/>
      <c r="Q1582" s="462"/>
    </row>
    <row r="1583" spans="1:17" x14ac:dyDescent="0.15">
      <c r="A1583" s="462"/>
      <c r="B1583" s="462"/>
      <c r="C1583" s="462"/>
      <c r="D1583" s="462"/>
      <c r="E1583" s="462"/>
      <c r="F1583" s="462"/>
      <c r="G1583" s="462"/>
      <c r="H1583" s="462"/>
      <c r="I1583" s="462"/>
      <c r="J1583" s="462"/>
      <c r="K1583" s="462"/>
      <c r="L1583" s="462"/>
      <c r="M1583" s="462"/>
      <c r="N1583" s="462"/>
      <c r="O1583" s="462"/>
      <c r="P1583" s="462"/>
      <c r="Q1583" s="462"/>
    </row>
    <row r="1584" spans="1:17" x14ac:dyDescent="0.15">
      <c r="A1584" s="462"/>
      <c r="B1584" s="462"/>
      <c r="C1584" s="462"/>
      <c r="D1584" s="462"/>
      <c r="E1584" s="462"/>
      <c r="F1584" s="462"/>
      <c r="G1584" s="462"/>
      <c r="H1584" s="462"/>
      <c r="I1584" s="462"/>
      <c r="J1584" s="462"/>
      <c r="K1584" s="462"/>
      <c r="L1584" s="462"/>
      <c r="M1584" s="462"/>
      <c r="N1584" s="462"/>
      <c r="O1584" s="462"/>
      <c r="P1584" s="462"/>
      <c r="Q1584" s="462"/>
    </row>
    <row r="1585" spans="1:17" x14ac:dyDescent="0.15">
      <c r="A1585" s="462"/>
      <c r="B1585" s="462"/>
      <c r="C1585" s="462"/>
      <c r="D1585" s="462"/>
      <c r="E1585" s="462"/>
      <c r="F1585" s="462"/>
      <c r="G1585" s="462"/>
      <c r="H1585" s="462"/>
      <c r="I1585" s="462"/>
      <c r="J1585" s="462"/>
      <c r="K1585" s="462"/>
      <c r="L1585" s="462"/>
      <c r="M1585" s="462"/>
      <c r="N1585" s="462"/>
      <c r="O1585" s="462"/>
      <c r="P1585" s="462"/>
      <c r="Q1585" s="462"/>
    </row>
    <row r="1586" spans="1:17" x14ac:dyDescent="0.15">
      <c r="A1586" s="462"/>
      <c r="B1586" s="462"/>
      <c r="C1586" s="462"/>
      <c r="D1586" s="462"/>
      <c r="E1586" s="462"/>
      <c r="F1586" s="462"/>
      <c r="G1586" s="462"/>
      <c r="H1586" s="462"/>
      <c r="I1586" s="462"/>
      <c r="J1586" s="462"/>
      <c r="K1586" s="462"/>
      <c r="L1586" s="462"/>
      <c r="M1586" s="462"/>
      <c r="N1586" s="462"/>
      <c r="O1586" s="462"/>
      <c r="P1586" s="462"/>
      <c r="Q1586" s="462"/>
    </row>
    <row r="1587" spans="1:17" x14ac:dyDescent="0.15">
      <c r="A1587" s="462"/>
      <c r="B1587" s="462"/>
      <c r="C1587" s="462"/>
      <c r="D1587" s="462"/>
      <c r="E1587" s="462"/>
      <c r="F1587" s="462"/>
      <c r="G1587" s="462"/>
      <c r="H1587" s="462"/>
      <c r="I1587" s="462"/>
      <c r="J1587" s="462"/>
      <c r="K1587" s="462"/>
      <c r="L1587" s="462"/>
      <c r="M1587" s="462"/>
      <c r="N1587" s="462"/>
      <c r="O1587" s="462"/>
      <c r="P1587" s="462"/>
      <c r="Q1587" s="462"/>
    </row>
    <row r="1588" spans="1:17" x14ac:dyDescent="0.15">
      <c r="A1588" s="462"/>
      <c r="B1588" s="462"/>
      <c r="C1588" s="462"/>
      <c r="D1588" s="462"/>
      <c r="E1588" s="462"/>
      <c r="F1588" s="462"/>
      <c r="G1588" s="462"/>
      <c r="H1588" s="462"/>
      <c r="I1588" s="462"/>
      <c r="J1588" s="462"/>
      <c r="K1588" s="462"/>
      <c r="L1588" s="462"/>
      <c r="M1588" s="462"/>
      <c r="N1588" s="462"/>
      <c r="O1588" s="462"/>
      <c r="P1588" s="462"/>
      <c r="Q1588" s="462"/>
    </row>
    <row r="1589" spans="1:17" x14ac:dyDescent="0.15">
      <c r="A1589" s="462"/>
      <c r="B1589" s="462"/>
      <c r="C1589" s="462"/>
      <c r="D1589" s="462"/>
      <c r="E1589" s="462"/>
      <c r="F1589" s="462"/>
      <c r="G1589" s="462"/>
      <c r="H1589" s="462"/>
      <c r="I1589" s="462"/>
      <c r="J1589" s="462"/>
      <c r="K1589" s="462"/>
      <c r="L1589" s="462"/>
      <c r="M1589" s="462"/>
      <c r="N1589" s="462"/>
      <c r="O1589" s="462"/>
      <c r="P1589" s="462"/>
      <c r="Q1589" s="462"/>
    </row>
    <row r="1590" spans="1:17" x14ac:dyDescent="0.15">
      <c r="A1590" s="462"/>
      <c r="B1590" s="462"/>
      <c r="C1590" s="462"/>
      <c r="D1590" s="462"/>
      <c r="E1590" s="462"/>
      <c r="F1590" s="462"/>
      <c r="G1590" s="462"/>
      <c r="H1590" s="462"/>
      <c r="I1590" s="462"/>
      <c r="J1590" s="462"/>
      <c r="K1590" s="462"/>
      <c r="L1590" s="462"/>
      <c r="M1590" s="462"/>
      <c r="N1590" s="462"/>
      <c r="O1590" s="462"/>
      <c r="P1590" s="462"/>
      <c r="Q1590" s="462"/>
    </row>
    <row r="1591" spans="1:17" x14ac:dyDescent="0.15">
      <c r="A1591" s="462"/>
      <c r="B1591" s="462"/>
      <c r="C1591" s="462"/>
      <c r="D1591" s="462"/>
      <c r="E1591" s="462"/>
      <c r="F1591" s="462"/>
      <c r="G1591" s="462"/>
      <c r="H1591" s="462"/>
      <c r="I1591" s="462"/>
      <c r="J1591" s="462"/>
      <c r="K1591" s="462"/>
      <c r="L1591" s="462"/>
      <c r="M1591" s="462"/>
      <c r="N1591" s="462"/>
      <c r="O1591" s="462"/>
      <c r="P1591" s="462"/>
      <c r="Q1591" s="462"/>
    </row>
    <row r="1592" spans="1:17" x14ac:dyDescent="0.15">
      <c r="A1592" s="462"/>
      <c r="B1592" s="462"/>
      <c r="C1592" s="462"/>
      <c r="D1592" s="462"/>
      <c r="E1592" s="462"/>
      <c r="F1592" s="462"/>
      <c r="G1592" s="462"/>
      <c r="H1592" s="462"/>
      <c r="I1592" s="462"/>
      <c r="J1592" s="462"/>
      <c r="K1592" s="462"/>
      <c r="L1592" s="462"/>
      <c r="M1592" s="462"/>
      <c r="N1592" s="462"/>
      <c r="O1592" s="462"/>
      <c r="P1592" s="462"/>
      <c r="Q1592" s="462"/>
    </row>
    <row r="1593" spans="1:17" x14ac:dyDescent="0.15">
      <c r="A1593" s="462"/>
      <c r="B1593" s="462"/>
      <c r="C1593" s="462"/>
      <c r="D1593" s="462"/>
      <c r="E1593" s="462"/>
      <c r="F1593" s="462"/>
      <c r="G1593" s="462"/>
      <c r="H1593" s="462"/>
      <c r="I1593" s="462"/>
      <c r="J1593" s="462"/>
      <c r="K1593" s="462"/>
      <c r="L1593" s="462"/>
      <c r="M1593" s="462"/>
      <c r="N1593" s="462"/>
      <c r="O1593" s="462"/>
      <c r="P1593" s="462"/>
      <c r="Q1593" s="462"/>
    </row>
    <row r="1594" spans="1:17" x14ac:dyDescent="0.15">
      <c r="A1594" s="462"/>
      <c r="B1594" s="462"/>
      <c r="C1594" s="462"/>
      <c r="D1594" s="462"/>
      <c r="E1594" s="462"/>
      <c r="F1594" s="462"/>
      <c r="G1594" s="462"/>
      <c r="H1594" s="462"/>
      <c r="I1594" s="462"/>
      <c r="J1594" s="462"/>
      <c r="K1594" s="462"/>
      <c r="L1594" s="462"/>
      <c r="M1594" s="462"/>
      <c r="N1594" s="462"/>
      <c r="O1594" s="462"/>
      <c r="P1594" s="462"/>
      <c r="Q1594" s="462"/>
    </row>
    <row r="1595" spans="1:17" x14ac:dyDescent="0.15">
      <c r="A1595" s="462"/>
      <c r="B1595" s="462"/>
      <c r="C1595" s="462"/>
      <c r="D1595" s="462"/>
      <c r="E1595" s="462"/>
      <c r="F1595" s="462"/>
      <c r="G1595" s="462"/>
      <c r="H1595" s="462"/>
      <c r="I1595" s="462"/>
      <c r="J1595" s="462"/>
      <c r="K1595" s="462"/>
      <c r="L1595" s="462"/>
      <c r="M1595" s="462"/>
      <c r="N1595" s="462"/>
      <c r="O1595" s="462"/>
      <c r="P1595" s="462"/>
      <c r="Q1595" s="462"/>
    </row>
    <row r="1596" spans="1:17" x14ac:dyDescent="0.15">
      <c r="A1596" s="462"/>
      <c r="B1596" s="462"/>
      <c r="C1596" s="462"/>
      <c r="D1596" s="462"/>
      <c r="E1596" s="462"/>
      <c r="F1596" s="462"/>
      <c r="G1596" s="462"/>
      <c r="H1596" s="462"/>
      <c r="I1596" s="462"/>
      <c r="J1596" s="462"/>
      <c r="K1596" s="462"/>
      <c r="L1596" s="462"/>
      <c r="M1596" s="462"/>
      <c r="N1596" s="462"/>
      <c r="O1596" s="462"/>
      <c r="P1596" s="462"/>
      <c r="Q1596" s="462"/>
    </row>
    <row r="1597" spans="1:17" x14ac:dyDescent="0.15">
      <c r="A1597" s="462"/>
      <c r="B1597" s="462"/>
      <c r="C1597" s="462"/>
      <c r="D1597" s="462"/>
      <c r="E1597" s="462"/>
      <c r="F1597" s="462"/>
      <c r="G1597" s="462"/>
      <c r="H1597" s="462"/>
      <c r="I1597" s="462"/>
      <c r="J1597" s="462"/>
      <c r="K1597" s="462"/>
      <c r="L1597" s="462"/>
      <c r="M1597" s="462"/>
      <c r="N1597" s="462"/>
      <c r="O1597" s="462"/>
      <c r="P1597" s="462"/>
      <c r="Q1597" s="462"/>
    </row>
    <row r="1598" spans="1:17" x14ac:dyDescent="0.15">
      <c r="A1598" s="462"/>
      <c r="B1598" s="462"/>
      <c r="C1598" s="462"/>
      <c r="D1598" s="462"/>
      <c r="E1598" s="462"/>
      <c r="F1598" s="462"/>
      <c r="G1598" s="462"/>
      <c r="H1598" s="462"/>
      <c r="I1598" s="462"/>
      <c r="J1598" s="462"/>
      <c r="K1598" s="462"/>
      <c r="L1598" s="462"/>
      <c r="M1598" s="462"/>
      <c r="N1598" s="462"/>
      <c r="O1598" s="462"/>
      <c r="P1598" s="462"/>
      <c r="Q1598" s="462"/>
    </row>
    <row r="1599" spans="1:17" x14ac:dyDescent="0.15">
      <c r="A1599" s="462"/>
      <c r="B1599" s="462"/>
      <c r="C1599" s="462"/>
      <c r="D1599" s="462"/>
      <c r="E1599" s="462"/>
      <c r="F1599" s="462"/>
      <c r="G1599" s="462"/>
      <c r="H1599" s="462"/>
      <c r="I1599" s="462"/>
      <c r="J1599" s="462"/>
      <c r="K1599" s="462"/>
      <c r="L1599" s="462"/>
      <c r="M1599" s="462"/>
      <c r="N1599" s="462"/>
      <c r="O1599" s="462"/>
      <c r="P1599" s="462"/>
      <c r="Q1599" s="462"/>
    </row>
    <row r="1600" spans="1:17" x14ac:dyDescent="0.15">
      <c r="A1600" s="462"/>
      <c r="B1600" s="462"/>
      <c r="C1600" s="462"/>
      <c r="D1600" s="462"/>
      <c r="E1600" s="462"/>
      <c r="F1600" s="462"/>
      <c r="G1600" s="462"/>
      <c r="H1600" s="462"/>
      <c r="I1600" s="462"/>
      <c r="J1600" s="462"/>
      <c r="K1600" s="462"/>
      <c r="L1600" s="462"/>
      <c r="M1600" s="462"/>
      <c r="N1600" s="462"/>
      <c r="O1600" s="462"/>
      <c r="P1600" s="462"/>
      <c r="Q1600" s="462"/>
    </row>
    <row r="1601" spans="1:17" x14ac:dyDescent="0.15">
      <c r="A1601" s="462"/>
      <c r="B1601" s="462"/>
      <c r="C1601" s="462"/>
      <c r="D1601" s="462"/>
      <c r="E1601" s="462"/>
      <c r="F1601" s="462"/>
      <c r="G1601" s="462"/>
      <c r="H1601" s="462"/>
      <c r="I1601" s="462"/>
      <c r="J1601" s="462"/>
      <c r="K1601" s="462"/>
      <c r="L1601" s="462"/>
      <c r="M1601" s="462"/>
      <c r="N1601" s="462"/>
      <c r="O1601" s="462"/>
      <c r="P1601" s="462"/>
      <c r="Q1601" s="462"/>
    </row>
    <row r="1602" spans="1:17" x14ac:dyDescent="0.15">
      <c r="A1602" s="462"/>
      <c r="B1602" s="462"/>
      <c r="C1602" s="462"/>
      <c r="D1602" s="462"/>
      <c r="E1602" s="462"/>
      <c r="F1602" s="462"/>
      <c r="G1602" s="462"/>
      <c r="H1602" s="462"/>
      <c r="I1602" s="462"/>
      <c r="J1602" s="462"/>
      <c r="K1602" s="462"/>
      <c r="L1602" s="462"/>
      <c r="M1602" s="462"/>
      <c r="N1602" s="462"/>
      <c r="O1602" s="462"/>
      <c r="P1602" s="462"/>
      <c r="Q1602" s="462"/>
    </row>
    <row r="1603" spans="1:17" x14ac:dyDescent="0.15">
      <c r="A1603" s="462"/>
      <c r="B1603" s="462"/>
      <c r="C1603" s="462"/>
      <c r="D1603" s="462"/>
      <c r="E1603" s="462"/>
      <c r="F1603" s="462"/>
      <c r="G1603" s="462"/>
      <c r="H1603" s="462"/>
      <c r="I1603" s="462"/>
      <c r="J1603" s="462"/>
      <c r="K1603" s="462"/>
      <c r="L1603" s="462"/>
      <c r="M1603" s="462"/>
      <c r="N1603" s="462"/>
      <c r="O1603" s="462"/>
      <c r="P1603" s="462"/>
      <c r="Q1603" s="462"/>
    </row>
    <row r="1604" spans="1:17" x14ac:dyDescent="0.15">
      <c r="A1604" s="462"/>
      <c r="B1604" s="462"/>
      <c r="C1604" s="462"/>
      <c r="D1604" s="462"/>
      <c r="E1604" s="462"/>
      <c r="F1604" s="462"/>
      <c r="G1604" s="462"/>
      <c r="H1604" s="462"/>
      <c r="I1604" s="462"/>
      <c r="J1604" s="462"/>
      <c r="K1604" s="462"/>
      <c r="L1604" s="462"/>
      <c r="M1604" s="462"/>
      <c r="N1604" s="462"/>
      <c r="O1604" s="462"/>
      <c r="P1604" s="462"/>
      <c r="Q1604" s="462"/>
    </row>
    <row r="1605" spans="1:17" x14ac:dyDescent="0.15">
      <c r="A1605" s="462"/>
      <c r="B1605" s="462"/>
      <c r="C1605" s="462"/>
      <c r="D1605" s="462"/>
      <c r="E1605" s="462"/>
      <c r="F1605" s="462"/>
      <c r="G1605" s="462"/>
      <c r="H1605" s="462"/>
      <c r="I1605" s="462"/>
      <c r="J1605" s="462"/>
      <c r="K1605" s="462"/>
      <c r="L1605" s="462"/>
      <c r="M1605" s="462"/>
      <c r="N1605" s="462"/>
      <c r="O1605" s="462"/>
      <c r="P1605" s="462"/>
      <c r="Q1605" s="462"/>
    </row>
    <row r="1606" spans="1:17" x14ac:dyDescent="0.15">
      <c r="A1606" s="462"/>
      <c r="B1606" s="462"/>
      <c r="C1606" s="462"/>
      <c r="D1606" s="462"/>
      <c r="E1606" s="462"/>
      <c r="F1606" s="462"/>
      <c r="G1606" s="462"/>
      <c r="H1606" s="462"/>
      <c r="I1606" s="462"/>
      <c r="J1606" s="462"/>
      <c r="K1606" s="462"/>
      <c r="L1606" s="462"/>
      <c r="M1606" s="462"/>
      <c r="N1606" s="462"/>
      <c r="O1606" s="462"/>
      <c r="P1606" s="462"/>
      <c r="Q1606" s="462"/>
    </row>
    <row r="1607" spans="1:17" x14ac:dyDescent="0.15">
      <c r="A1607" s="462"/>
      <c r="B1607" s="462"/>
      <c r="C1607" s="462"/>
      <c r="D1607" s="462"/>
      <c r="E1607" s="462"/>
      <c r="F1607" s="462"/>
      <c r="G1607" s="462"/>
      <c r="H1607" s="462"/>
      <c r="I1607" s="462"/>
      <c r="J1607" s="462"/>
      <c r="K1607" s="462"/>
      <c r="L1607" s="462"/>
      <c r="M1607" s="462"/>
      <c r="N1607" s="462"/>
      <c r="O1607" s="462"/>
      <c r="P1607" s="462"/>
      <c r="Q1607" s="462"/>
    </row>
    <row r="1608" spans="1:17" x14ac:dyDescent="0.15">
      <c r="A1608" s="462"/>
      <c r="B1608" s="462"/>
      <c r="C1608" s="462"/>
      <c r="D1608" s="462"/>
      <c r="E1608" s="462"/>
      <c r="F1608" s="462"/>
      <c r="G1608" s="462"/>
      <c r="H1608" s="462"/>
      <c r="I1608" s="462"/>
      <c r="J1608" s="462"/>
      <c r="K1608" s="462"/>
      <c r="L1608" s="462"/>
      <c r="M1608" s="462"/>
      <c r="N1608" s="462"/>
      <c r="O1608" s="462"/>
      <c r="P1608" s="462"/>
      <c r="Q1608" s="462"/>
    </row>
    <row r="1609" spans="1:17" x14ac:dyDescent="0.15">
      <c r="A1609" s="462"/>
      <c r="B1609" s="462"/>
      <c r="C1609" s="462"/>
      <c r="D1609" s="462"/>
      <c r="E1609" s="462"/>
      <c r="F1609" s="462"/>
      <c r="G1609" s="462"/>
      <c r="H1609" s="462"/>
      <c r="I1609" s="462"/>
      <c r="J1609" s="462"/>
      <c r="K1609" s="462"/>
      <c r="L1609" s="462"/>
      <c r="M1609" s="462"/>
      <c r="N1609" s="462"/>
      <c r="O1609" s="462"/>
      <c r="P1609" s="462"/>
      <c r="Q1609" s="462"/>
    </row>
    <row r="1610" spans="1:17" x14ac:dyDescent="0.15">
      <c r="A1610" s="462"/>
      <c r="B1610" s="462"/>
      <c r="C1610" s="462"/>
      <c r="D1610" s="462"/>
      <c r="E1610" s="462"/>
      <c r="F1610" s="462"/>
      <c r="G1610" s="462"/>
      <c r="H1610" s="462"/>
      <c r="I1610" s="462"/>
      <c r="J1610" s="462"/>
      <c r="K1610" s="462"/>
      <c r="L1610" s="462"/>
      <c r="M1610" s="462"/>
      <c r="N1610" s="462"/>
      <c r="O1610" s="462"/>
      <c r="P1610" s="462"/>
      <c r="Q1610" s="462"/>
    </row>
    <row r="1611" spans="1:17" x14ac:dyDescent="0.15">
      <c r="A1611" s="462"/>
      <c r="B1611" s="462"/>
      <c r="C1611" s="462"/>
      <c r="D1611" s="462"/>
      <c r="E1611" s="462"/>
      <c r="F1611" s="462"/>
      <c r="G1611" s="462"/>
      <c r="H1611" s="462"/>
      <c r="I1611" s="462"/>
      <c r="J1611" s="462"/>
      <c r="K1611" s="462"/>
      <c r="L1611" s="462"/>
      <c r="M1611" s="462"/>
      <c r="N1611" s="462"/>
      <c r="O1611" s="462"/>
      <c r="P1611" s="462"/>
      <c r="Q1611" s="462"/>
    </row>
    <row r="1612" spans="1:17" x14ac:dyDescent="0.15">
      <c r="A1612" s="462"/>
      <c r="B1612" s="462"/>
      <c r="C1612" s="462"/>
      <c r="D1612" s="462"/>
      <c r="E1612" s="462"/>
      <c r="F1612" s="462"/>
      <c r="G1612" s="462"/>
      <c r="H1612" s="462"/>
      <c r="I1612" s="462"/>
      <c r="J1612" s="462"/>
      <c r="K1612" s="462"/>
      <c r="L1612" s="462"/>
      <c r="M1612" s="462"/>
      <c r="N1612" s="462"/>
      <c r="O1612" s="462"/>
      <c r="P1612" s="462"/>
      <c r="Q1612" s="462"/>
    </row>
    <row r="1613" spans="1:17" x14ac:dyDescent="0.15">
      <c r="A1613" s="462"/>
      <c r="B1613" s="462"/>
      <c r="C1613" s="462"/>
      <c r="D1613" s="462"/>
      <c r="E1613" s="462"/>
      <c r="F1613" s="462"/>
      <c r="G1613" s="462"/>
      <c r="H1613" s="462"/>
      <c r="I1613" s="462"/>
      <c r="J1613" s="462"/>
      <c r="K1613" s="462"/>
      <c r="L1613" s="462"/>
      <c r="M1613" s="462"/>
      <c r="N1613" s="462"/>
      <c r="O1613" s="462"/>
      <c r="P1613" s="462"/>
      <c r="Q1613" s="462"/>
    </row>
    <row r="1614" spans="1:17" x14ac:dyDescent="0.15">
      <c r="A1614" s="462"/>
      <c r="B1614" s="462"/>
      <c r="C1614" s="462"/>
      <c r="D1614" s="462"/>
      <c r="E1614" s="462"/>
      <c r="F1614" s="462"/>
      <c r="G1614" s="462"/>
      <c r="H1614" s="462"/>
      <c r="I1614" s="462"/>
      <c r="J1614" s="462"/>
      <c r="K1614" s="462"/>
      <c r="L1614" s="462"/>
      <c r="M1614" s="462"/>
      <c r="N1614" s="462"/>
      <c r="O1614" s="462"/>
      <c r="P1614" s="462"/>
      <c r="Q1614" s="462"/>
    </row>
    <row r="1615" spans="1:17" x14ac:dyDescent="0.15">
      <c r="A1615" s="462"/>
      <c r="B1615" s="462"/>
      <c r="C1615" s="462"/>
      <c r="D1615" s="462"/>
      <c r="E1615" s="462"/>
      <c r="F1615" s="462"/>
      <c r="G1615" s="462"/>
      <c r="H1615" s="462"/>
      <c r="I1615" s="462"/>
      <c r="J1615" s="462"/>
      <c r="K1615" s="462"/>
      <c r="L1615" s="462"/>
      <c r="M1615" s="462"/>
      <c r="N1615" s="462"/>
      <c r="O1615" s="462"/>
      <c r="P1615" s="462"/>
      <c r="Q1615" s="462"/>
    </row>
    <row r="1616" spans="1:17" x14ac:dyDescent="0.15">
      <c r="A1616" s="462"/>
      <c r="B1616" s="462"/>
      <c r="C1616" s="462"/>
      <c r="D1616" s="462"/>
      <c r="E1616" s="462"/>
      <c r="F1616" s="462"/>
      <c r="G1616" s="462"/>
      <c r="H1616" s="462"/>
      <c r="I1616" s="462"/>
      <c r="J1616" s="462"/>
      <c r="K1616" s="462"/>
      <c r="L1616" s="462"/>
      <c r="M1616" s="462"/>
      <c r="N1616" s="462"/>
      <c r="O1616" s="462"/>
      <c r="P1616" s="462"/>
      <c r="Q1616" s="462"/>
    </row>
    <row r="1617" spans="1:17" x14ac:dyDescent="0.15">
      <c r="A1617" s="462"/>
      <c r="B1617" s="462"/>
      <c r="C1617" s="462"/>
      <c r="D1617" s="462"/>
      <c r="E1617" s="462"/>
      <c r="F1617" s="462"/>
      <c r="G1617" s="462"/>
      <c r="H1617" s="462"/>
      <c r="I1617" s="462"/>
      <c r="J1617" s="462"/>
      <c r="K1617" s="462"/>
      <c r="L1617" s="462"/>
      <c r="M1617" s="462"/>
      <c r="N1617" s="462"/>
      <c r="O1617" s="462"/>
      <c r="P1617" s="462"/>
      <c r="Q1617" s="462"/>
    </row>
    <row r="1618" spans="1:17" x14ac:dyDescent="0.15">
      <c r="A1618" s="462"/>
      <c r="B1618" s="462"/>
      <c r="C1618" s="462"/>
      <c r="D1618" s="462"/>
      <c r="E1618" s="462"/>
      <c r="F1618" s="462"/>
      <c r="G1618" s="462"/>
      <c r="H1618" s="462"/>
      <c r="I1618" s="462"/>
      <c r="J1618" s="462"/>
      <c r="K1618" s="462"/>
      <c r="L1618" s="462"/>
      <c r="M1618" s="462"/>
      <c r="N1618" s="462"/>
      <c r="O1618" s="462"/>
      <c r="P1618" s="462"/>
      <c r="Q1618" s="462"/>
    </row>
    <row r="1619" spans="1:17" x14ac:dyDescent="0.15">
      <c r="A1619" s="462"/>
      <c r="B1619" s="462"/>
      <c r="C1619" s="462"/>
      <c r="D1619" s="462"/>
      <c r="E1619" s="462"/>
      <c r="F1619" s="462"/>
      <c r="G1619" s="462"/>
      <c r="H1619" s="462"/>
      <c r="I1619" s="462"/>
      <c r="J1619" s="462"/>
      <c r="K1619" s="462"/>
      <c r="L1619" s="462"/>
      <c r="M1619" s="462"/>
      <c r="N1619" s="462"/>
      <c r="O1619" s="462"/>
      <c r="P1619" s="462"/>
      <c r="Q1619" s="462"/>
    </row>
    <row r="1620" spans="1:17" x14ac:dyDescent="0.15">
      <c r="A1620" s="462"/>
      <c r="B1620" s="462"/>
      <c r="C1620" s="462"/>
      <c r="D1620" s="462"/>
      <c r="E1620" s="462"/>
      <c r="F1620" s="462"/>
      <c r="G1620" s="462"/>
      <c r="H1620" s="462"/>
      <c r="I1620" s="462"/>
      <c r="J1620" s="462"/>
      <c r="K1620" s="462"/>
      <c r="L1620" s="462"/>
      <c r="M1620" s="462"/>
      <c r="N1620" s="462"/>
      <c r="O1620" s="462"/>
      <c r="P1620" s="462"/>
      <c r="Q1620" s="462"/>
    </row>
    <row r="1621" spans="1:17" x14ac:dyDescent="0.15">
      <c r="A1621" s="462"/>
      <c r="B1621" s="462"/>
      <c r="C1621" s="462"/>
      <c r="D1621" s="462"/>
      <c r="E1621" s="462"/>
      <c r="F1621" s="462"/>
      <c r="G1621" s="462"/>
      <c r="H1621" s="462"/>
      <c r="I1621" s="462"/>
      <c r="J1621" s="462"/>
      <c r="K1621" s="462"/>
      <c r="L1621" s="462"/>
      <c r="M1621" s="462"/>
      <c r="N1621" s="462"/>
      <c r="O1621" s="462"/>
      <c r="P1621" s="462"/>
      <c r="Q1621" s="462"/>
    </row>
    <row r="1622" spans="1:17" x14ac:dyDescent="0.15">
      <c r="A1622" s="462"/>
      <c r="B1622" s="462"/>
      <c r="C1622" s="462"/>
      <c r="D1622" s="462"/>
      <c r="E1622" s="462"/>
      <c r="F1622" s="462"/>
      <c r="G1622" s="462"/>
      <c r="H1622" s="462"/>
      <c r="I1622" s="462"/>
      <c r="J1622" s="462"/>
      <c r="K1622" s="462"/>
      <c r="L1622" s="462"/>
      <c r="M1622" s="462"/>
      <c r="N1622" s="462"/>
      <c r="O1622" s="462"/>
      <c r="P1622" s="462"/>
      <c r="Q1622" s="462"/>
    </row>
    <row r="1623" spans="1:17" x14ac:dyDescent="0.15">
      <c r="A1623" s="462"/>
      <c r="B1623" s="462"/>
      <c r="C1623" s="462"/>
      <c r="D1623" s="462"/>
      <c r="E1623" s="462"/>
      <c r="F1623" s="462"/>
      <c r="G1623" s="462"/>
      <c r="H1623" s="462"/>
      <c r="I1623" s="462"/>
      <c r="J1623" s="462"/>
      <c r="K1623" s="462"/>
      <c r="L1623" s="462"/>
      <c r="M1623" s="462"/>
      <c r="N1623" s="462"/>
      <c r="O1623" s="462"/>
      <c r="P1623" s="462"/>
      <c r="Q1623" s="462"/>
    </row>
    <row r="1624" spans="1:17" x14ac:dyDescent="0.15">
      <c r="A1624" s="462"/>
      <c r="B1624" s="462"/>
      <c r="C1624" s="462"/>
      <c r="D1624" s="462"/>
      <c r="E1624" s="462"/>
      <c r="F1624" s="462"/>
      <c r="G1624" s="462"/>
      <c r="H1624" s="462"/>
      <c r="I1624" s="462"/>
      <c r="J1624" s="462"/>
      <c r="K1624" s="462"/>
      <c r="L1624" s="462"/>
      <c r="M1624" s="462"/>
      <c r="N1624" s="462"/>
      <c r="O1624" s="462"/>
      <c r="P1624" s="462"/>
      <c r="Q1624" s="462"/>
    </row>
    <row r="1625" spans="1:17" x14ac:dyDescent="0.15">
      <c r="A1625" s="462"/>
      <c r="B1625" s="462"/>
      <c r="C1625" s="462"/>
      <c r="D1625" s="462"/>
      <c r="E1625" s="462"/>
      <c r="F1625" s="462"/>
      <c r="G1625" s="462"/>
      <c r="H1625" s="462"/>
      <c r="I1625" s="462"/>
      <c r="J1625" s="462"/>
      <c r="K1625" s="462"/>
      <c r="L1625" s="462"/>
      <c r="M1625" s="462"/>
      <c r="N1625" s="462"/>
      <c r="O1625" s="462"/>
      <c r="P1625" s="462"/>
      <c r="Q1625" s="462"/>
    </row>
    <row r="1626" spans="1:17" x14ac:dyDescent="0.15">
      <c r="A1626" s="462"/>
      <c r="B1626" s="462"/>
      <c r="C1626" s="462"/>
      <c r="D1626" s="462"/>
      <c r="E1626" s="462"/>
      <c r="F1626" s="462"/>
      <c r="G1626" s="462"/>
      <c r="H1626" s="462"/>
      <c r="I1626" s="462"/>
      <c r="J1626" s="462"/>
      <c r="K1626" s="462"/>
      <c r="L1626" s="462"/>
      <c r="M1626" s="462"/>
      <c r="N1626" s="462"/>
      <c r="O1626" s="462"/>
      <c r="P1626" s="462"/>
      <c r="Q1626" s="462"/>
    </row>
    <row r="1627" spans="1:17" x14ac:dyDescent="0.15">
      <c r="A1627" s="462"/>
      <c r="B1627" s="462"/>
      <c r="C1627" s="462"/>
      <c r="D1627" s="462"/>
      <c r="E1627" s="462"/>
      <c r="F1627" s="462"/>
      <c r="G1627" s="462"/>
      <c r="H1627" s="462"/>
      <c r="I1627" s="462"/>
      <c r="J1627" s="462"/>
      <c r="K1627" s="462"/>
      <c r="L1627" s="462"/>
      <c r="M1627" s="462"/>
      <c r="N1627" s="462"/>
      <c r="O1627" s="462"/>
      <c r="P1627" s="462"/>
      <c r="Q1627" s="462"/>
    </row>
    <row r="1628" spans="1:17" x14ac:dyDescent="0.15">
      <c r="A1628" s="462"/>
      <c r="B1628" s="462"/>
      <c r="C1628" s="462"/>
      <c r="D1628" s="462"/>
      <c r="E1628" s="462"/>
      <c r="F1628" s="462"/>
      <c r="G1628" s="462"/>
      <c r="H1628" s="462"/>
      <c r="I1628" s="462"/>
      <c r="J1628" s="462"/>
      <c r="K1628" s="462"/>
      <c r="L1628" s="462"/>
      <c r="M1628" s="462"/>
      <c r="N1628" s="462"/>
      <c r="O1628" s="462"/>
      <c r="P1628" s="462"/>
      <c r="Q1628" s="462"/>
    </row>
    <row r="1629" spans="1:17" x14ac:dyDescent="0.15">
      <c r="A1629" s="462"/>
      <c r="B1629" s="462"/>
      <c r="C1629" s="462"/>
      <c r="D1629" s="462"/>
      <c r="E1629" s="462"/>
      <c r="F1629" s="462"/>
      <c r="G1629" s="462"/>
      <c r="H1629" s="462"/>
      <c r="I1629" s="462"/>
      <c r="J1629" s="462"/>
      <c r="K1629" s="462"/>
      <c r="L1629" s="462"/>
      <c r="M1629" s="462"/>
      <c r="N1629" s="462"/>
      <c r="O1629" s="462"/>
      <c r="P1629" s="462"/>
      <c r="Q1629" s="462"/>
    </row>
    <row r="1630" spans="1:17" x14ac:dyDescent="0.15">
      <c r="A1630" s="462"/>
      <c r="B1630" s="462"/>
      <c r="C1630" s="462"/>
      <c r="D1630" s="462"/>
      <c r="E1630" s="462"/>
      <c r="F1630" s="462"/>
      <c r="G1630" s="462"/>
      <c r="H1630" s="462"/>
      <c r="I1630" s="462"/>
      <c r="J1630" s="462"/>
      <c r="K1630" s="462"/>
      <c r="L1630" s="462"/>
      <c r="M1630" s="462"/>
      <c r="N1630" s="462"/>
      <c r="O1630" s="462"/>
      <c r="P1630" s="462"/>
      <c r="Q1630" s="462"/>
    </row>
    <row r="1631" spans="1:17" x14ac:dyDescent="0.15">
      <c r="A1631" s="462"/>
      <c r="B1631" s="462"/>
      <c r="C1631" s="462"/>
      <c r="D1631" s="462"/>
      <c r="E1631" s="462"/>
      <c r="F1631" s="462"/>
      <c r="G1631" s="462"/>
      <c r="H1631" s="462"/>
      <c r="I1631" s="462"/>
      <c r="J1631" s="462"/>
      <c r="K1631" s="462"/>
      <c r="L1631" s="462"/>
      <c r="M1631" s="462"/>
      <c r="N1631" s="462"/>
      <c r="O1631" s="462"/>
      <c r="P1631" s="462"/>
      <c r="Q1631" s="462"/>
    </row>
    <row r="1632" spans="1:17" x14ac:dyDescent="0.15">
      <c r="A1632" s="462"/>
      <c r="B1632" s="462"/>
      <c r="C1632" s="462"/>
      <c r="D1632" s="462"/>
      <c r="E1632" s="462"/>
      <c r="F1632" s="462"/>
      <c r="G1632" s="462"/>
      <c r="H1632" s="462"/>
      <c r="I1632" s="462"/>
      <c r="J1632" s="462"/>
      <c r="K1632" s="462"/>
      <c r="L1632" s="462"/>
      <c r="M1632" s="462"/>
      <c r="N1632" s="462"/>
      <c r="O1632" s="462"/>
      <c r="P1632" s="462"/>
      <c r="Q1632" s="462"/>
    </row>
    <row r="1633" spans="1:17" x14ac:dyDescent="0.15">
      <c r="A1633" s="462"/>
      <c r="B1633" s="462"/>
      <c r="C1633" s="462"/>
      <c r="D1633" s="462"/>
      <c r="E1633" s="462"/>
      <c r="F1633" s="462"/>
      <c r="G1633" s="462"/>
      <c r="H1633" s="462"/>
      <c r="I1633" s="462"/>
      <c r="J1633" s="462"/>
      <c r="K1633" s="462"/>
      <c r="L1633" s="462"/>
      <c r="M1633" s="462"/>
      <c r="N1633" s="462"/>
      <c r="O1633" s="462"/>
      <c r="P1633" s="462"/>
      <c r="Q1633" s="462"/>
    </row>
    <row r="1634" spans="1:17" x14ac:dyDescent="0.15">
      <c r="A1634" s="462"/>
      <c r="B1634" s="462"/>
      <c r="C1634" s="462"/>
      <c r="D1634" s="462"/>
      <c r="E1634" s="462"/>
      <c r="F1634" s="462"/>
      <c r="G1634" s="462"/>
      <c r="H1634" s="462"/>
      <c r="I1634" s="462"/>
      <c r="J1634" s="462"/>
      <c r="K1634" s="462"/>
      <c r="L1634" s="462"/>
      <c r="M1634" s="462"/>
      <c r="N1634" s="462"/>
      <c r="O1634" s="462"/>
      <c r="P1634" s="462"/>
      <c r="Q1634" s="462"/>
    </row>
    <row r="1635" spans="1:17" x14ac:dyDescent="0.15">
      <c r="A1635" s="462"/>
      <c r="B1635" s="462"/>
      <c r="C1635" s="462"/>
      <c r="D1635" s="462"/>
      <c r="E1635" s="462"/>
      <c r="F1635" s="462"/>
      <c r="G1635" s="462"/>
      <c r="H1635" s="462"/>
      <c r="I1635" s="462"/>
      <c r="J1635" s="462"/>
      <c r="K1635" s="462"/>
      <c r="L1635" s="462"/>
      <c r="M1635" s="462"/>
      <c r="N1635" s="462"/>
      <c r="O1635" s="462"/>
      <c r="P1635" s="462"/>
      <c r="Q1635" s="462"/>
    </row>
    <row r="1636" spans="1:17" x14ac:dyDescent="0.15">
      <c r="A1636" s="462"/>
      <c r="B1636" s="462"/>
      <c r="C1636" s="462"/>
      <c r="D1636" s="462"/>
      <c r="E1636" s="462"/>
      <c r="F1636" s="462"/>
      <c r="G1636" s="462"/>
      <c r="H1636" s="462"/>
      <c r="I1636" s="462"/>
      <c r="J1636" s="462"/>
      <c r="K1636" s="462"/>
      <c r="L1636" s="462"/>
      <c r="M1636" s="462"/>
      <c r="N1636" s="462"/>
      <c r="O1636" s="462"/>
      <c r="P1636" s="462"/>
      <c r="Q1636" s="462"/>
    </row>
    <row r="1637" spans="1:17" x14ac:dyDescent="0.15">
      <c r="A1637" s="462"/>
      <c r="B1637" s="462"/>
      <c r="C1637" s="462"/>
      <c r="D1637" s="462"/>
      <c r="E1637" s="462"/>
      <c r="F1637" s="462"/>
      <c r="G1637" s="462"/>
      <c r="H1637" s="462"/>
      <c r="I1637" s="462"/>
      <c r="J1637" s="462"/>
      <c r="K1637" s="462"/>
      <c r="L1637" s="462"/>
      <c r="M1637" s="462"/>
      <c r="N1637" s="462"/>
      <c r="O1637" s="462"/>
      <c r="P1637" s="462"/>
      <c r="Q1637" s="462"/>
    </row>
    <row r="1638" spans="1:17" x14ac:dyDescent="0.15">
      <c r="A1638" s="462"/>
      <c r="B1638" s="462"/>
      <c r="C1638" s="462"/>
      <c r="D1638" s="462"/>
      <c r="E1638" s="462"/>
      <c r="F1638" s="462"/>
      <c r="G1638" s="462"/>
      <c r="H1638" s="462"/>
      <c r="I1638" s="462"/>
      <c r="J1638" s="462"/>
      <c r="K1638" s="462"/>
      <c r="L1638" s="462"/>
      <c r="M1638" s="462"/>
      <c r="N1638" s="462"/>
      <c r="O1638" s="462"/>
      <c r="P1638" s="462"/>
      <c r="Q1638" s="462"/>
    </row>
    <row r="1639" spans="1:17" x14ac:dyDescent="0.15">
      <c r="A1639" s="462"/>
      <c r="B1639" s="462"/>
      <c r="C1639" s="462"/>
      <c r="D1639" s="462"/>
      <c r="E1639" s="462"/>
      <c r="F1639" s="462"/>
      <c r="G1639" s="462"/>
      <c r="H1639" s="462"/>
      <c r="I1639" s="462"/>
      <c r="J1639" s="462"/>
      <c r="K1639" s="462"/>
      <c r="L1639" s="462"/>
      <c r="M1639" s="462"/>
      <c r="N1639" s="462"/>
      <c r="O1639" s="462"/>
      <c r="P1639" s="462"/>
      <c r="Q1639" s="462"/>
    </row>
    <row r="1640" spans="1:17" x14ac:dyDescent="0.15">
      <c r="A1640" s="462"/>
      <c r="B1640" s="462"/>
      <c r="C1640" s="462"/>
      <c r="D1640" s="462"/>
      <c r="E1640" s="462"/>
      <c r="F1640" s="462"/>
      <c r="G1640" s="462"/>
      <c r="H1640" s="462"/>
      <c r="I1640" s="462"/>
      <c r="J1640" s="462"/>
      <c r="K1640" s="462"/>
      <c r="L1640" s="462"/>
      <c r="M1640" s="462"/>
      <c r="N1640" s="462"/>
      <c r="O1640" s="462"/>
      <c r="P1640" s="462"/>
      <c r="Q1640" s="462"/>
    </row>
    <row r="1641" spans="1:17" x14ac:dyDescent="0.15">
      <c r="A1641" s="462"/>
      <c r="B1641" s="462"/>
      <c r="C1641" s="462"/>
      <c r="D1641" s="462"/>
      <c r="E1641" s="462"/>
      <c r="F1641" s="462"/>
      <c r="G1641" s="462"/>
      <c r="H1641" s="462"/>
      <c r="I1641" s="462"/>
      <c r="J1641" s="462"/>
      <c r="K1641" s="462"/>
      <c r="L1641" s="462"/>
      <c r="M1641" s="462"/>
      <c r="N1641" s="462"/>
      <c r="O1641" s="462"/>
      <c r="P1641" s="462"/>
      <c r="Q1641" s="462"/>
    </row>
    <row r="1642" spans="1:17" x14ac:dyDescent="0.15">
      <c r="A1642" s="462"/>
      <c r="B1642" s="462"/>
      <c r="C1642" s="462"/>
      <c r="D1642" s="462"/>
      <c r="E1642" s="462"/>
      <c r="F1642" s="462"/>
      <c r="G1642" s="462"/>
      <c r="H1642" s="462"/>
      <c r="I1642" s="462"/>
      <c r="J1642" s="462"/>
      <c r="K1642" s="462"/>
      <c r="L1642" s="462"/>
      <c r="M1642" s="462"/>
      <c r="N1642" s="462"/>
      <c r="O1642" s="462"/>
      <c r="P1642" s="462"/>
      <c r="Q1642" s="462"/>
    </row>
    <row r="1643" spans="1:17" x14ac:dyDescent="0.15">
      <c r="A1643" s="462"/>
      <c r="B1643" s="462"/>
      <c r="C1643" s="462"/>
      <c r="D1643" s="462"/>
      <c r="E1643" s="462"/>
      <c r="F1643" s="462"/>
      <c r="G1643" s="462"/>
      <c r="H1643" s="462"/>
      <c r="I1643" s="462"/>
      <c r="J1643" s="462"/>
      <c r="K1643" s="462"/>
      <c r="L1643" s="462"/>
      <c r="M1643" s="462"/>
      <c r="N1643" s="462"/>
      <c r="O1643" s="462"/>
      <c r="P1643" s="462"/>
      <c r="Q1643" s="462"/>
    </row>
    <row r="1644" spans="1:17" x14ac:dyDescent="0.15">
      <c r="A1644" s="462"/>
      <c r="B1644" s="462"/>
      <c r="C1644" s="462"/>
      <c r="D1644" s="462"/>
      <c r="E1644" s="462"/>
      <c r="F1644" s="462"/>
      <c r="G1644" s="462"/>
      <c r="H1644" s="462"/>
      <c r="I1644" s="462"/>
      <c r="J1644" s="462"/>
      <c r="K1644" s="462"/>
      <c r="L1644" s="462"/>
      <c r="M1644" s="462"/>
      <c r="N1644" s="462"/>
      <c r="O1644" s="462"/>
      <c r="P1644" s="462"/>
      <c r="Q1644" s="462"/>
    </row>
    <row r="1645" spans="1:17" x14ac:dyDescent="0.15">
      <c r="A1645" s="462"/>
      <c r="B1645" s="462"/>
      <c r="C1645" s="462"/>
      <c r="D1645" s="462"/>
      <c r="E1645" s="462"/>
      <c r="F1645" s="462"/>
      <c r="G1645" s="462"/>
      <c r="H1645" s="462"/>
      <c r="I1645" s="462"/>
      <c r="J1645" s="462"/>
      <c r="K1645" s="462"/>
      <c r="L1645" s="462"/>
      <c r="M1645" s="462"/>
      <c r="N1645" s="462"/>
      <c r="O1645" s="462"/>
      <c r="P1645" s="462"/>
      <c r="Q1645" s="462"/>
    </row>
    <row r="1646" spans="1:17" x14ac:dyDescent="0.15">
      <c r="A1646" s="462"/>
      <c r="B1646" s="462"/>
      <c r="C1646" s="462"/>
      <c r="D1646" s="462"/>
      <c r="E1646" s="462"/>
      <c r="F1646" s="462"/>
      <c r="G1646" s="462"/>
      <c r="H1646" s="462"/>
      <c r="I1646" s="462"/>
      <c r="J1646" s="462"/>
      <c r="K1646" s="462"/>
      <c r="L1646" s="462"/>
      <c r="M1646" s="462"/>
      <c r="N1646" s="462"/>
      <c r="O1646" s="462"/>
      <c r="P1646" s="462"/>
      <c r="Q1646" s="462"/>
    </row>
    <row r="1647" spans="1:17" x14ac:dyDescent="0.15">
      <c r="A1647" s="462"/>
      <c r="B1647" s="462"/>
      <c r="C1647" s="462"/>
      <c r="D1647" s="462"/>
      <c r="E1647" s="462"/>
      <c r="F1647" s="462"/>
      <c r="G1647" s="462"/>
      <c r="H1647" s="462"/>
      <c r="I1647" s="462"/>
      <c r="J1647" s="462"/>
      <c r="K1647" s="462"/>
      <c r="L1647" s="462"/>
      <c r="M1647" s="462"/>
      <c r="N1647" s="462"/>
      <c r="O1647" s="462"/>
      <c r="P1647" s="462"/>
      <c r="Q1647" s="462"/>
    </row>
    <row r="1648" spans="1:17" x14ac:dyDescent="0.15">
      <c r="A1648" s="462"/>
      <c r="B1648" s="462"/>
      <c r="C1648" s="462"/>
      <c r="D1648" s="462"/>
      <c r="E1648" s="462"/>
      <c r="F1648" s="462"/>
      <c r="G1648" s="462"/>
      <c r="H1648" s="462"/>
      <c r="I1648" s="462"/>
      <c r="J1648" s="462"/>
      <c r="K1648" s="462"/>
      <c r="L1648" s="462"/>
      <c r="M1648" s="462"/>
      <c r="N1648" s="462"/>
      <c r="O1648" s="462"/>
      <c r="P1648" s="462"/>
      <c r="Q1648" s="462"/>
    </row>
    <row r="1649" spans="1:17" x14ac:dyDescent="0.15">
      <c r="A1649" s="462"/>
      <c r="B1649" s="462"/>
      <c r="C1649" s="462"/>
      <c r="D1649" s="462"/>
      <c r="E1649" s="462"/>
      <c r="F1649" s="462"/>
      <c r="G1649" s="462"/>
      <c r="H1649" s="462"/>
      <c r="I1649" s="462"/>
      <c r="J1649" s="462"/>
      <c r="K1649" s="462"/>
      <c r="L1649" s="462"/>
      <c r="M1649" s="462"/>
      <c r="N1649" s="462"/>
      <c r="O1649" s="462"/>
      <c r="P1649" s="462"/>
      <c r="Q1649" s="462"/>
    </row>
    <row r="1650" spans="1:17" x14ac:dyDescent="0.15">
      <c r="A1650" s="462"/>
      <c r="B1650" s="462"/>
      <c r="C1650" s="462"/>
      <c r="D1650" s="462"/>
      <c r="E1650" s="462"/>
      <c r="F1650" s="462"/>
      <c r="G1650" s="462"/>
      <c r="H1650" s="462"/>
      <c r="I1650" s="462"/>
      <c r="J1650" s="462"/>
      <c r="K1650" s="462"/>
      <c r="L1650" s="462"/>
      <c r="M1650" s="462"/>
      <c r="N1650" s="462"/>
      <c r="O1650" s="462"/>
      <c r="P1650" s="462"/>
      <c r="Q1650" s="462"/>
    </row>
    <row r="1651" spans="1:17" x14ac:dyDescent="0.15">
      <c r="A1651" s="462"/>
      <c r="B1651" s="462"/>
      <c r="C1651" s="462"/>
      <c r="D1651" s="462"/>
      <c r="E1651" s="462"/>
      <c r="F1651" s="462"/>
      <c r="G1651" s="462"/>
      <c r="H1651" s="462"/>
      <c r="I1651" s="462"/>
      <c r="J1651" s="462"/>
      <c r="K1651" s="462"/>
      <c r="L1651" s="462"/>
      <c r="M1651" s="462"/>
      <c r="N1651" s="462"/>
      <c r="O1651" s="462"/>
      <c r="P1651" s="462"/>
      <c r="Q1651" s="462"/>
    </row>
    <row r="1652" spans="1:17" x14ac:dyDescent="0.15">
      <c r="A1652" s="462"/>
      <c r="B1652" s="462"/>
      <c r="C1652" s="462"/>
      <c r="D1652" s="462"/>
      <c r="E1652" s="462"/>
      <c r="F1652" s="462"/>
      <c r="G1652" s="462"/>
      <c r="H1652" s="462"/>
      <c r="I1652" s="462"/>
      <c r="J1652" s="462"/>
      <c r="K1652" s="462"/>
      <c r="L1652" s="462"/>
      <c r="M1652" s="462"/>
      <c r="N1652" s="462"/>
      <c r="O1652" s="462"/>
      <c r="P1652" s="462"/>
      <c r="Q1652" s="462"/>
    </row>
    <row r="1653" spans="1:17" x14ac:dyDescent="0.15">
      <c r="A1653" s="462"/>
      <c r="B1653" s="462"/>
      <c r="C1653" s="462"/>
      <c r="D1653" s="462"/>
      <c r="E1653" s="462"/>
      <c r="F1653" s="462"/>
      <c r="G1653" s="462"/>
      <c r="H1653" s="462"/>
      <c r="I1653" s="462"/>
      <c r="J1653" s="462"/>
      <c r="K1653" s="462"/>
      <c r="L1653" s="462"/>
      <c r="M1653" s="462"/>
      <c r="N1653" s="462"/>
      <c r="O1653" s="462"/>
      <c r="P1653" s="462"/>
      <c r="Q1653" s="462"/>
    </row>
    <row r="1654" spans="1:17" x14ac:dyDescent="0.15">
      <c r="A1654" s="462"/>
      <c r="B1654" s="462"/>
      <c r="C1654" s="462"/>
      <c r="D1654" s="462"/>
      <c r="E1654" s="462"/>
      <c r="F1654" s="462"/>
      <c r="G1654" s="462"/>
      <c r="H1654" s="462"/>
      <c r="I1654" s="462"/>
      <c r="J1654" s="462"/>
      <c r="K1654" s="462"/>
      <c r="L1654" s="462"/>
      <c r="M1654" s="462"/>
      <c r="N1654" s="462"/>
      <c r="O1654" s="462"/>
      <c r="P1654" s="462"/>
      <c r="Q1654" s="462"/>
    </row>
    <row r="1655" spans="1:17" x14ac:dyDescent="0.15">
      <c r="A1655" s="462"/>
      <c r="B1655" s="462"/>
      <c r="C1655" s="462"/>
      <c r="D1655" s="462"/>
      <c r="E1655" s="462"/>
      <c r="F1655" s="462"/>
      <c r="G1655" s="462"/>
      <c r="H1655" s="462"/>
      <c r="I1655" s="462"/>
      <c r="J1655" s="462"/>
      <c r="K1655" s="462"/>
      <c r="L1655" s="462"/>
      <c r="M1655" s="462"/>
      <c r="N1655" s="462"/>
      <c r="O1655" s="462"/>
      <c r="P1655" s="462"/>
      <c r="Q1655" s="462"/>
    </row>
    <row r="1656" spans="1:17" x14ac:dyDescent="0.15">
      <c r="A1656" s="462"/>
      <c r="B1656" s="462"/>
      <c r="C1656" s="462"/>
      <c r="D1656" s="462"/>
      <c r="E1656" s="462"/>
      <c r="F1656" s="462"/>
      <c r="G1656" s="462"/>
      <c r="H1656" s="462"/>
      <c r="I1656" s="462"/>
      <c r="J1656" s="462"/>
      <c r="K1656" s="462"/>
      <c r="L1656" s="462"/>
      <c r="M1656" s="462"/>
      <c r="N1656" s="462"/>
      <c r="O1656" s="462"/>
      <c r="P1656" s="462"/>
      <c r="Q1656" s="462"/>
    </row>
    <row r="1657" spans="1:17" x14ac:dyDescent="0.15">
      <c r="A1657" s="462"/>
      <c r="B1657" s="462"/>
      <c r="C1657" s="462"/>
      <c r="D1657" s="462"/>
      <c r="E1657" s="462"/>
      <c r="F1657" s="462"/>
      <c r="G1657" s="462"/>
      <c r="H1657" s="462"/>
      <c r="I1657" s="462"/>
      <c r="J1657" s="462"/>
      <c r="K1657" s="462"/>
      <c r="L1657" s="462"/>
      <c r="M1657" s="462"/>
      <c r="N1657" s="462"/>
      <c r="O1657" s="462"/>
      <c r="P1657" s="462"/>
      <c r="Q1657" s="462"/>
    </row>
    <row r="1658" spans="1:17" x14ac:dyDescent="0.15">
      <c r="A1658" s="462"/>
      <c r="B1658" s="462"/>
      <c r="C1658" s="462"/>
      <c r="D1658" s="462"/>
      <c r="E1658" s="462"/>
      <c r="F1658" s="462"/>
      <c r="G1658" s="462"/>
      <c r="H1658" s="462"/>
      <c r="I1658" s="462"/>
      <c r="J1658" s="462"/>
      <c r="K1658" s="462"/>
      <c r="L1658" s="462"/>
      <c r="M1658" s="462"/>
      <c r="N1658" s="462"/>
      <c r="O1658" s="462"/>
      <c r="P1658" s="462"/>
      <c r="Q1658" s="462"/>
    </row>
    <row r="1659" spans="1:17" x14ac:dyDescent="0.15">
      <c r="A1659" s="462"/>
      <c r="B1659" s="462"/>
      <c r="C1659" s="462"/>
      <c r="D1659" s="462"/>
      <c r="E1659" s="462"/>
      <c r="F1659" s="462"/>
      <c r="G1659" s="462"/>
      <c r="H1659" s="462"/>
      <c r="I1659" s="462"/>
      <c r="J1659" s="462"/>
      <c r="K1659" s="462"/>
      <c r="L1659" s="462"/>
      <c r="M1659" s="462"/>
      <c r="N1659" s="462"/>
      <c r="O1659" s="462"/>
      <c r="P1659" s="462"/>
      <c r="Q1659" s="462"/>
    </row>
    <row r="1660" spans="1:17" x14ac:dyDescent="0.15">
      <c r="A1660" s="462"/>
      <c r="B1660" s="462"/>
      <c r="C1660" s="462"/>
      <c r="D1660" s="462"/>
      <c r="E1660" s="462"/>
      <c r="F1660" s="462"/>
      <c r="G1660" s="462"/>
      <c r="H1660" s="462"/>
      <c r="I1660" s="462"/>
      <c r="J1660" s="462"/>
      <c r="K1660" s="462"/>
      <c r="L1660" s="462"/>
      <c r="M1660" s="462"/>
      <c r="N1660" s="462"/>
      <c r="O1660" s="462"/>
      <c r="P1660" s="462"/>
      <c r="Q1660" s="462"/>
    </row>
    <row r="1661" spans="1:17" x14ac:dyDescent="0.15">
      <c r="A1661" s="462"/>
      <c r="B1661" s="462"/>
      <c r="C1661" s="462"/>
      <c r="D1661" s="462"/>
      <c r="E1661" s="462"/>
      <c r="F1661" s="462"/>
      <c r="G1661" s="462"/>
      <c r="H1661" s="462"/>
      <c r="I1661" s="462"/>
      <c r="J1661" s="462"/>
      <c r="K1661" s="462"/>
      <c r="L1661" s="462"/>
      <c r="M1661" s="462"/>
      <c r="N1661" s="462"/>
      <c r="O1661" s="462"/>
      <c r="P1661" s="462"/>
      <c r="Q1661" s="462"/>
    </row>
    <row r="1662" spans="1:17" x14ac:dyDescent="0.15">
      <c r="A1662" s="462"/>
      <c r="B1662" s="462"/>
      <c r="C1662" s="462"/>
      <c r="D1662" s="462"/>
      <c r="E1662" s="462"/>
      <c r="F1662" s="462"/>
      <c r="G1662" s="462"/>
      <c r="H1662" s="462"/>
      <c r="I1662" s="462"/>
      <c r="J1662" s="462"/>
      <c r="K1662" s="462"/>
      <c r="L1662" s="462"/>
      <c r="M1662" s="462"/>
      <c r="N1662" s="462"/>
      <c r="O1662" s="462"/>
      <c r="P1662" s="462"/>
      <c r="Q1662" s="462"/>
    </row>
    <row r="1663" spans="1:17" x14ac:dyDescent="0.15">
      <c r="A1663" s="462"/>
      <c r="B1663" s="462"/>
      <c r="C1663" s="462"/>
      <c r="D1663" s="462"/>
      <c r="E1663" s="462"/>
      <c r="F1663" s="462"/>
      <c r="G1663" s="462"/>
      <c r="H1663" s="462"/>
      <c r="I1663" s="462"/>
      <c r="J1663" s="462"/>
      <c r="K1663" s="462"/>
      <c r="L1663" s="462"/>
      <c r="M1663" s="462"/>
      <c r="N1663" s="462"/>
      <c r="O1663" s="462"/>
      <c r="P1663" s="462"/>
      <c r="Q1663" s="462"/>
    </row>
    <row r="1664" spans="1:17" x14ac:dyDescent="0.15">
      <c r="A1664" s="462"/>
      <c r="B1664" s="462"/>
      <c r="C1664" s="462"/>
      <c r="D1664" s="462"/>
      <c r="E1664" s="462"/>
      <c r="F1664" s="462"/>
      <c r="G1664" s="462"/>
      <c r="H1664" s="462"/>
      <c r="I1664" s="462"/>
      <c r="J1664" s="462"/>
      <c r="K1664" s="462"/>
      <c r="L1664" s="462"/>
      <c r="M1664" s="462"/>
      <c r="N1664" s="462"/>
      <c r="O1664" s="462"/>
      <c r="P1664" s="462"/>
      <c r="Q1664" s="462"/>
    </row>
    <row r="1665" spans="1:17" x14ac:dyDescent="0.15">
      <c r="A1665" s="462"/>
      <c r="B1665" s="462"/>
      <c r="C1665" s="462"/>
      <c r="D1665" s="462"/>
      <c r="E1665" s="462"/>
      <c r="F1665" s="462"/>
      <c r="G1665" s="462"/>
      <c r="H1665" s="462"/>
      <c r="I1665" s="462"/>
      <c r="J1665" s="462"/>
      <c r="K1665" s="462"/>
      <c r="L1665" s="462"/>
      <c r="M1665" s="462"/>
      <c r="N1665" s="462"/>
      <c r="O1665" s="462"/>
      <c r="P1665" s="462"/>
      <c r="Q1665" s="462"/>
    </row>
    <row r="1666" spans="1:17" x14ac:dyDescent="0.15">
      <c r="A1666" s="462"/>
      <c r="B1666" s="462"/>
      <c r="C1666" s="462"/>
      <c r="D1666" s="462"/>
      <c r="E1666" s="462"/>
      <c r="F1666" s="462"/>
      <c r="G1666" s="462"/>
      <c r="H1666" s="462"/>
      <c r="I1666" s="462"/>
      <c r="J1666" s="462"/>
      <c r="K1666" s="462"/>
      <c r="L1666" s="462"/>
      <c r="M1666" s="462"/>
      <c r="N1666" s="462"/>
      <c r="O1666" s="462"/>
      <c r="P1666" s="462"/>
      <c r="Q1666" s="462"/>
    </row>
    <row r="1667" spans="1:17" x14ac:dyDescent="0.15">
      <c r="A1667" s="462"/>
      <c r="B1667" s="462"/>
      <c r="C1667" s="462"/>
      <c r="D1667" s="462"/>
      <c r="E1667" s="462"/>
      <c r="F1667" s="462"/>
      <c r="G1667" s="462"/>
      <c r="H1667" s="462"/>
      <c r="I1667" s="462"/>
      <c r="J1667" s="462"/>
      <c r="K1667" s="462"/>
      <c r="L1667" s="462"/>
      <c r="M1667" s="462"/>
      <c r="N1667" s="462"/>
      <c r="O1667" s="462"/>
      <c r="P1667" s="462"/>
      <c r="Q1667" s="462"/>
    </row>
    <row r="1668" spans="1:17" x14ac:dyDescent="0.15">
      <c r="A1668" s="462"/>
      <c r="B1668" s="462"/>
      <c r="C1668" s="462"/>
      <c r="D1668" s="462"/>
      <c r="E1668" s="462"/>
      <c r="F1668" s="462"/>
      <c r="G1668" s="462"/>
      <c r="H1668" s="462"/>
      <c r="I1668" s="462"/>
      <c r="J1668" s="462"/>
      <c r="K1668" s="462"/>
      <c r="L1668" s="462"/>
      <c r="M1668" s="462"/>
      <c r="N1668" s="462"/>
      <c r="O1668" s="462"/>
      <c r="P1668" s="462"/>
      <c r="Q1668" s="462"/>
    </row>
    <row r="1669" spans="1:17" x14ac:dyDescent="0.15">
      <c r="A1669" s="462"/>
      <c r="B1669" s="462"/>
      <c r="C1669" s="462"/>
      <c r="D1669" s="462"/>
      <c r="E1669" s="462"/>
      <c r="F1669" s="462"/>
      <c r="G1669" s="462"/>
      <c r="H1669" s="462"/>
      <c r="I1669" s="462"/>
      <c r="J1669" s="462"/>
      <c r="K1669" s="462"/>
      <c r="L1669" s="462"/>
      <c r="M1669" s="462"/>
      <c r="N1669" s="462"/>
      <c r="O1669" s="462"/>
      <c r="P1669" s="462"/>
      <c r="Q1669" s="462"/>
    </row>
    <row r="1670" spans="1:17" x14ac:dyDescent="0.15">
      <c r="A1670" s="462"/>
      <c r="B1670" s="462"/>
      <c r="C1670" s="462"/>
      <c r="D1670" s="462"/>
      <c r="E1670" s="462"/>
      <c r="F1670" s="462"/>
      <c r="G1670" s="462"/>
      <c r="H1670" s="462"/>
      <c r="I1670" s="462"/>
      <c r="J1670" s="462"/>
      <c r="K1670" s="462"/>
      <c r="L1670" s="462"/>
      <c r="M1670" s="462"/>
      <c r="N1670" s="462"/>
      <c r="O1670" s="462"/>
      <c r="P1670" s="462"/>
      <c r="Q1670" s="462"/>
    </row>
    <row r="1671" spans="1:17" x14ac:dyDescent="0.15">
      <c r="A1671" s="462"/>
      <c r="B1671" s="462"/>
      <c r="C1671" s="462"/>
      <c r="D1671" s="462"/>
      <c r="E1671" s="462"/>
      <c r="F1671" s="462"/>
      <c r="G1671" s="462"/>
      <c r="H1671" s="462"/>
      <c r="I1671" s="462"/>
      <c r="J1671" s="462"/>
      <c r="K1671" s="462"/>
      <c r="L1671" s="462"/>
      <c r="M1671" s="462"/>
      <c r="N1671" s="462"/>
      <c r="O1671" s="462"/>
      <c r="P1671" s="462"/>
      <c r="Q1671" s="462"/>
    </row>
    <row r="1672" spans="1:17" x14ac:dyDescent="0.15">
      <c r="A1672" s="462"/>
      <c r="B1672" s="462"/>
      <c r="C1672" s="462"/>
      <c r="D1672" s="462"/>
      <c r="E1672" s="462"/>
      <c r="F1672" s="462"/>
      <c r="G1672" s="462"/>
      <c r="H1672" s="462"/>
      <c r="I1672" s="462"/>
      <c r="J1672" s="462"/>
      <c r="K1672" s="462"/>
      <c r="L1672" s="462"/>
      <c r="M1672" s="462"/>
      <c r="N1672" s="462"/>
      <c r="O1672" s="462"/>
      <c r="P1672" s="462"/>
      <c r="Q1672" s="462"/>
    </row>
    <row r="1673" spans="1:17" x14ac:dyDescent="0.15">
      <c r="A1673" s="462"/>
      <c r="B1673" s="462"/>
      <c r="C1673" s="462"/>
      <c r="D1673" s="462"/>
      <c r="E1673" s="462"/>
      <c r="F1673" s="462"/>
      <c r="G1673" s="462"/>
      <c r="H1673" s="462"/>
      <c r="I1673" s="462"/>
      <c r="J1673" s="462"/>
      <c r="K1673" s="462"/>
      <c r="L1673" s="462"/>
      <c r="M1673" s="462"/>
      <c r="N1673" s="462"/>
      <c r="O1673" s="462"/>
      <c r="P1673" s="462"/>
      <c r="Q1673" s="462"/>
    </row>
    <row r="1674" spans="1:17" x14ac:dyDescent="0.15">
      <c r="A1674" s="462"/>
      <c r="B1674" s="462"/>
      <c r="C1674" s="462"/>
      <c r="D1674" s="462"/>
      <c r="E1674" s="462"/>
      <c r="F1674" s="462"/>
      <c r="G1674" s="462"/>
      <c r="H1674" s="462"/>
      <c r="I1674" s="462"/>
      <c r="J1674" s="462"/>
      <c r="K1674" s="462"/>
      <c r="L1674" s="462"/>
      <c r="M1674" s="462"/>
      <c r="N1674" s="462"/>
      <c r="O1674" s="462"/>
      <c r="P1674" s="462"/>
      <c r="Q1674" s="462"/>
    </row>
    <row r="1675" spans="1:17" x14ac:dyDescent="0.15">
      <c r="A1675" s="462"/>
      <c r="B1675" s="462"/>
      <c r="C1675" s="462"/>
      <c r="D1675" s="462"/>
      <c r="E1675" s="462"/>
      <c r="F1675" s="462"/>
      <c r="G1675" s="462"/>
      <c r="H1675" s="462"/>
      <c r="I1675" s="462"/>
      <c r="J1675" s="462"/>
      <c r="K1675" s="462"/>
      <c r="L1675" s="462"/>
      <c r="M1675" s="462"/>
      <c r="N1675" s="462"/>
      <c r="O1675" s="462"/>
      <c r="P1675" s="462"/>
      <c r="Q1675" s="462"/>
    </row>
    <row r="1676" spans="1:17" x14ac:dyDescent="0.15">
      <c r="A1676" s="462"/>
      <c r="B1676" s="462"/>
      <c r="C1676" s="462"/>
      <c r="D1676" s="462"/>
      <c r="E1676" s="462"/>
      <c r="F1676" s="462"/>
      <c r="G1676" s="462"/>
      <c r="H1676" s="462"/>
      <c r="I1676" s="462"/>
      <c r="J1676" s="462"/>
      <c r="K1676" s="462"/>
      <c r="L1676" s="462"/>
      <c r="M1676" s="462"/>
      <c r="N1676" s="462"/>
      <c r="O1676" s="462"/>
      <c r="P1676" s="462"/>
      <c r="Q1676" s="462"/>
    </row>
    <row r="1677" spans="1:17" x14ac:dyDescent="0.15">
      <c r="A1677" s="462"/>
      <c r="B1677" s="462"/>
      <c r="C1677" s="462"/>
      <c r="D1677" s="462"/>
      <c r="E1677" s="462"/>
      <c r="F1677" s="462"/>
      <c r="G1677" s="462"/>
      <c r="H1677" s="462"/>
      <c r="I1677" s="462"/>
      <c r="J1677" s="462"/>
      <c r="K1677" s="462"/>
      <c r="L1677" s="462"/>
      <c r="M1677" s="462"/>
      <c r="N1677" s="462"/>
      <c r="O1677" s="462"/>
      <c r="P1677" s="462"/>
      <c r="Q1677" s="462"/>
    </row>
    <row r="1678" spans="1:17" x14ac:dyDescent="0.15">
      <c r="A1678" s="462"/>
      <c r="B1678" s="462"/>
      <c r="C1678" s="462"/>
      <c r="D1678" s="462"/>
      <c r="E1678" s="462"/>
      <c r="F1678" s="462"/>
      <c r="G1678" s="462"/>
      <c r="H1678" s="462"/>
      <c r="I1678" s="462"/>
      <c r="J1678" s="462"/>
      <c r="K1678" s="462"/>
      <c r="L1678" s="462"/>
      <c r="M1678" s="462"/>
      <c r="N1678" s="462"/>
      <c r="O1678" s="462"/>
      <c r="P1678" s="462"/>
      <c r="Q1678" s="462"/>
    </row>
    <row r="1679" spans="1:17" x14ac:dyDescent="0.15">
      <c r="A1679" s="462"/>
      <c r="B1679" s="462"/>
      <c r="C1679" s="462"/>
      <c r="D1679" s="462"/>
      <c r="E1679" s="462"/>
      <c r="F1679" s="462"/>
      <c r="G1679" s="462"/>
      <c r="H1679" s="462"/>
      <c r="I1679" s="462"/>
      <c r="J1679" s="462"/>
      <c r="K1679" s="462"/>
      <c r="L1679" s="462"/>
      <c r="M1679" s="462"/>
      <c r="N1679" s="462"/>
      <c r="O1679" s="462"/>
      <c r="P1679" s="462"/>
      <c r="Q1679" s="462"/>
    </row>
    <row r="1680" spans="1:17" x14ac:dyDescent="0.15">
      <c r="A1680" s="462"/>
      <c r="B1680" s="462"/>
      <c r="C1680" s="462"/>
      <c r="D1680" s="462"/>
      <c r="E1680" s="462"/>
      <c r="F1680" s="462"/>
      <c r="G1680" s="462"/>
      <c r="H1680" s="462"/>
      <c r="I1680" s="462"/>
      <c r="J1680" s="462"/>
      <c r="K1680" s="462"/>
      <c r="L1680" s="462"/>
      <c r="M1680" s="462"/>
      <c r="N1680" s="462"/>
      <c r="O1680" s="462"/>
      <c r="P1680" s="462"/>
      <c r="Q1680" s="462"/>
    </row>
    <row r="1681" spans="1:17" x14ac:dyDescent="0.15">
      <c r="A1681" s="462"/>
      <c r="B1681" s="462"/>
      <c r="C1681" s="462"/>
      <c r="D1681" s="462"/>
      <c r="E1681" s="462"/>
      <c r="F1681" s="462"/>
      <c r="G1681" s="462"/>
      <c r="H1681" s="462"/>
      <c r="I1681" s="462"/>
      <c r="J1681" s="462"/>
      <c r="K1681" s="462"/>
      <c r="L1681" s="462"/>
      <c r="M1681" s="462"/>
      <c r="N1681" s="462"/>
      <c r="O1681" s="462"/>
      <c r="P1681" s="462"/>
      <c r="Q1681" s="462"/>
    </row>
    <row r="1682" spans="1:17" x14ac:dyDescent="0.15">
      <c r="A1682" s="462"/>
      <c r="B1682" s="462"/>
      <c r="C1682" s="462"/>
      <c r="D1682" s="462"/>
      <c r="E1682" s="462"/>
      <c r="F1682" s="462"/>
      <c r="G1682" s="462"/>
      <c r="H1682" s="462"/>
      <c r="I1682" s="462"/>
      <c r="J1682" s="462"/>
      <c r="K1682" s="462"/>
      <c r="L1682" s="462"/>
      <c r="M1682" s="462"/>
      <c r="N1682" s="462"/>
      <c r="O1682" s="462"/>
      <c r="P1682" s="462"/>
      <c r="Q1682" s="462"/>
    </row>
    <row r="1683" spans="1:17" x14ac:dyDescent="0.15">
      <c r="A1683" s="462"/>
      <c r="B1683" s="462"/>
      <c r="C1683" s="462"/>
      <c r="D1683" s="462"/>
      <c r="E1683" s="462"/>
      <c r="F1683" s="462"/>
      <c r="G1683" s="462"/>
      <c r="H1683" s="462"/>
      <c r="I1683" s="462"/>
      <c r="J1683" s="462"/>
      <c r="K1683" s="462"/>
      <c r="L1683" s="462"/>
      <c r="M1683" s="462"/>
      <c r="N1683" s="462"/>
      <c r="O1683" s="462"/>
      <c r="P1683" s="462"/>
      <c r="Q1683" s="462"/>
    </row>
    <row r="1684" spans="1:17" x14ac:dyDescent="0.15">
      <c r="A1684" s="462"/>
      <c r="B1684" s="462"/>
      <c r="C1684" s="462"/>
      <c r="D1684" s="462"/>
      <c r="E1684" s="462"/>
      <c r="F1684" s="462"/>
      <c r="G1684" s="462"/>
      <c r="H1684" s="462"/>
      <c r="I1684" s="462"/>
      <c r="J1684" s="462"/>
      <c r="K1684" s="462"/>
      <c r="L1684" s="462"/>
      <c r="M1684" s="462"/>
      <c r="N1684" s="462"/>
      <c r="O1684" s="462"/>
      <c r="P1684" s="462"/>
      <c r="Q1684" s="462"/>
    </row>
    <row r="1685" spans="1:17" x14ac:dyDescent="0.15">
      <c r="A1685" s="462"/>
      <c r="B1685" s="462"/>
      <c r="C1685" s="462"/>
      <c r="D1685" s="462"/>
      <c r="E1685" s="462"/>
      <c r="F1685" s="462"/>
      <c r="G1685" s="462"/>
      <c r="H1685" s="462"/>
      <c r="I1685" s="462"/>
      <c r="J1685" s="462"/>
      <c r="K1685" s="462"/>
      <c r="L1685" s="462"/>
      <c r="M1685" s="462"/>
      <c r="N1685" s="462"/>
      <c r="O1685" s="462"/>
      <c r="P1685" s="462"/>
      <c r="Q1685" s="462"/>
    </row>
    <row r="1686" spans="1:17" x14ac:dyDescent="0.15">
      <c r="A1686" s="462"/>
      <c r="B1686" s="462"/>
      <c r="C1686" s="462"/>
      <c r="D1686" s="462"/>
      <c r="E1686" s="462"/>
      <c r="F1686" s="462"/>
      <c r="G1686" s="462"/>
      <c r="H1686" s="462"/>
      <c r="I1686" s="462"/>
      <c r="J1686" s="462"/>
      <c r="K1686" s="462"/>
      <c r="L1686" s="462"/>
      <c r="M1686" s="462"/>
      <c r="N1686" s="462"/>
      <c r="O1686" s="462"/>
      <c r="P1686" s="462"/>
      <c r="Q1686" s="462"/>
    </row>
    <row r="1687" spans="1:17" x14ac:dyDescent="0.15">
      <c r="A1687" s="462"/>
      <c r="B1687" s="462"/>
      <c r="C1687" s="462"/>
      <c r="D1687" s="462"/>
      <c r="E1687" s="462"/>
      <c r="F1687" s="462"/>
      <c r="G1687" s="462"/>
      <c r="H1687" s="462"/>
      <c r="I1687" s="462"/>
      <c r="J1687" s="462"/>
      <c r="K1687" s="462"/>
      <c r="L1687" s="462"/>
      <c r="M1687" s="462"/>
      <c r="N1687" s="462"/>
      <c r="O1687" s="462"/>
      <c r="P1687" s="462"/>
      <c r="Q1687" s="462"/>
    </row>
    <row r="1688" spans="1:17" x14ac:dyDescent="0.15">
      <c r="A1688" s="462"/>
      <c r="B1688" s="462"/>
      <c r="C1688" s="462"/>
      <c r="D1688" s="462"/>
      <c r="E1688" s="462"/>
      <c r="F1688" s="462"/>
      <c r="G1688" s="462"/>
      <c r="H1688" s="462"/>
      <c r="I1688" s="462"/>
      <c r="J1688" s="462"/>
      <c r="K1688" s="462"/>
      <c r="L1688" s="462"/>
      <c r="M1688" s="462"/>
      <c r="N1688" s="462"/>
      <c r="O1688" s="462"/>
      <c r="P1688" s="462"/>
      <c r="Q1688" s="462"/>
    </row>
    <row r="1689" spans="1:17" x14ac:dyDescent="0.15">
      <c r="A1689" s="462"/>
      <c r="B1689" s="462"/>
      <c r="C1689" s="462"/>
      <c r="D1689" s="462"/>
      <c r="E1689" s="462"/>
      <c r="F1689" s="462"/>
      <c r="G1689" s="462"/>
      <c r="H1689" s="462"/>
      <c r="I1689" s="462"/>
      <c r="J1689" s="462"/>
      <c r="K1689" s="462"/>
      <c r="L1689" s="462"/>
      <c r="M1689" s="462"/>
      <c r="N1689" s="462"/>
      <c r="O1689" s="462"/>
      <c r="P1689" s="462"/>
      <c r="Q1689" s="462"/>
    </row>
    <row r="1690" spans="1:17" x14ac:dyDescent="0.15">
      <c r="A1690" s="462"/>
      <c r="B1690" s="462"/>
      <c r="C1690" s="462"/>
      <c r="D1690" s="462"/>
      <c r="E1690" s="462"/>
      <c r="F1690" s="462"/>
      <c r="G1690" s="462"/>
      <c r="H1690" s="462"/>
      <c r="I1690" s="462"/>
      <c r="J1690" s="462"/>
      <c r="K1690" s="462"/>
      <c r="L1690" s="462"/>
      <c r="M1690" s="462"/>
      <c r="N1690" s="462"/>
      <c r="O1690" s="462"/>
      <c r="P1690" s="462"/>
      <c r="Q1690" s="462"/>
    </row>
    <row r="1691" spans="1:17" x14ac:dyDescent="0.15">
      <c r="A1691" s="462"/>
      <c r="B1691" s="462"/>
      <c r="C1691" s="462"/>
      <c r="D1691" s="462"/>
      <c r="E1691" s="462"/>
      <c r="F1691" s="462"/>
      <c r="G1691" s="462"/>
      <c r="H1691" s="462"/>
      <c r="I1691" s="462"/>
      <c r="J1691" s="462"/>
      <c r="K1691" s="462"/>
      <c r="L1691" s="462"/>
      <c r="M1691" s="462"/>
      <c r="N1691" s="462"/>
      <c r="O1691" s="462"/>
      <c r="P1691" s="462"/>
      <c r="Q1691" s="462"/>
    </row>
    <row r="1692" spans="1:17" x14ac:dyDescent="0.15">
      <c r="A1692" s="462"/>
      <c r="B1692" s="462"/>
      <c r="C1692" s="462"/>
      <c r="D1692" s="462"/>
      <c r="E1692" s="462"/>
      <c r="F1692" s="462"/>
      <c r="G1692" s="462"/>
      <c r="H1692" s="462"/>
      <c r="I1692" s="462"/>
      <c r="J1692" s="462"/>
      <c r="K1692" s="462"/>
      <c r="L1692" s="462"/>
      <c r="M1692" s="462"/>
      <c r="N1692" s="462"/>
      <c r="O1692" s="462"/>
      <c r="P1692" s="462"/>
      <c r="Q1692" s="462"/>
    </row>
    <row r="1693" spans="1:17" x14ac:dyDescent="0.15">
      <c r="A1693" s="462"/>
      <c r="B1693" s="462"/>
      <c r="C1693" s="462"/>
      <c r="D1693" s="462"/>
      <c r="E1693" s="462"/>
      <c r="F1693" s="462"/>
      <c r="G1693" s="462"/>
      <c r="H1693" s="462"/>
      <c r="I1693" s="462"/>
      <c r="J1693" s="462"/>
      <c r="K1693" s="462"/>
      <c r="L1693" s="462"/>
      <c r="M1693" s="462"/>
      <c r="N1693" s="462"/>
      <c r="O1693" s="462"/>
      <c r="P1693" s="462"/>
      <c r="Q1693" s="462"/>
    </row>
    <row r="1694" spans="1:17" x14ac:dyDescent="0.15">
      <c r="A1694" s="462"/>
      <c r="B1694" s="462"/>
      <c r="C1694" s="462"/>
      <c r="D1694" s="462"/>
      <c r="E1694" s="462"/>
      <c r="F1694" s="462"/>
      <c r="G1694" s="462"/>
      <c r="H1694" s="462"/>
      <c r="I1694" s="462"/>
      <c r="J1694" s="462"/>
      <c r="K1694" s="462"/>
      <c r="L1694" s="462"/>
      <c r="M1694" s="462"/>
      <c r="N1694" s="462"/>
      <c r="O1694" s="462"/>
      <c r="P1694" s="462"/>
      <c r="Q1694" s="462"/>
    </row>
    <row r="1695" spans="1:17" x14ac:dyDescent="0.15">
      <c r="A1695" s="462"/>
      <c r="B1695" s="462"/>
      <c r="C1695" s="462"/>
      <c r="D1695" s="462"/>
      <c r="E1695" s="462"/>
      <c r="F1695" s="462"/>
      <c r="G1695" s="462"/>
      <c r="H1695" s="462"/>
      <c r="I1695" s="462"/>
      <c r="J1695" s="462"/>
      <c r="K1695" s="462"/>
      <c r="L1695" s="462"/>
      <c r="M1695" s="462"/>
      <c r="N1695" s="462"/>
      <c r="O1695" s="462"/>
      <c r="P1695" s="462"/>
      <c r="Q1695" s="462"/>
    </row>
    <row r="1696" spans="1:17" x14ac:dyDescent="0.15">
      <c r="A1696" s="462"/>
      <c r="B1696" s="462"/>
      <c r="C1696" s="462"/>
      <c r="D1696" s="462"/>
      <c r="E1696" s="462"/>
      <c r="F1696" s="462"/>
      <c r="G1696" s="462"/>
      <c r="H1696" s="462"/>
      <c r="I1696" s="462"/>
      <c r="J1696" s="462"/>
      <c r="K1696" s="462"/>
      <c r="L1696" s="462"/>
      <c r="M1696" s="462"/>
      <c r="N1696" s="462"/>
      <c r="O1696" s="462"/>
      <c r="P1696" s="462"/>
      <c r="Q1696" s="462"/>
    </row>
    <row r="1697" spans="1:17" x14ac:dyDescent="0.15">
      <c r="A1697" s="462"/>
      <c r="B1697" s="462"/>
      <c r="C1697" s="462"/>
      <c r="D1697" s="462"/>
      <c r="E1697" s="462"/>
      <c r="F1697" s="462"/>
      <c r="G1697" s="462"/>
      <c r="H1697" s="462"/>
      <c r="I1697" s="462"/>
      <c r="J1697" s="462"/>
      <c r="K1697" s="462"/>
      <c r="L1697" s="462"/>
      <c r="M1697" s="462"/>
      <c r="N1697" s="462"/>
      <c r="O1697" s="462"/>
      <c r="P1697" s="462"/>
      <c r="Q1697" s="462"/>
    </row>
    <row r="1698" spans="1:17" x14ac:dyDescent="0.15">
      <c r="A1698" s="462"/>
      <c r="B1698" s="462"/>
      <c r="C1698" s="462"/>
      <c r="D1698" s="462"/>
      <c r="E1698" s="462"/>
      <c r="F1698" s="462"/>
      <c r="G1698" s="462"/>
      <c r="H1698" s="462"/>
      <c r="I1698" s="462"/>
      <c r="J1698" s="462"/>
      <c r="K1698" s="462"/>
      <c r="L1698" s="462"/>
      <c r="M1698" s="462"/>
      <c r="N1698" s="462"/>
      <c r="O1698" s="462"/>
      <c r="P1698" s="462"/>
      <c r="Q1698" s="462"/>
    </row>
    <row r="1699" spans="1:17" x14ac:dyDescent="0.15">
      <c r="A1699" s="462"/>
      <c r="B1699" s="462"/>
      <c r="C1699" s="462"/>
      <c r="D1699" s="462"/>
      <c r="E1699" s="462"/>
      <c r="F1699" s="462"/>
      <c r="G1699" s="462"/>
      <c r="H1699" s="462"/>
      <c r="I1699" s="462"/>
      <c r="J1699" s="462"/>
      <c r="K1699" s="462"/>
      <c r="L1699" s="462"/>
      <c r="M1699" s="462"/>
      <c r="N1699" s="462"/>
      <c r="O1699" s="462"/>
      <c r="P1699" s="462"/>
      <c r="Q1699" s="462"/>
    </row>
    <row r="1700" spans="1:17" x14ac:dyDescent="0.15">
      <c r="A1700" s="462"/>
      <c r="B1700" s="462"/>
      <c r="C1700" s="462"/>
      <c r="D1700" s="462"/>
      <c r="E1700" s="462"/>
      <c r="F1700" s="462"/>
      <c r="G1700" s="462"/>
      <c r="H1700" s="462"/>
      <c r="I1700" s="462"/>
      <c r="J1700" s="462"/>
      <c r="K1700" s="462"/>
      <c r="L1700" s="462"/>
      <c r="M1700" s="462"/>
      <c r="N1700" s="462"/>
      <c r="O1700" s="462"/>
      <c r="P1700" s="462"/>
      <c r="Q1700" s="462"/>
    </row>
    <row r="1701" spans="1:17" x14ac:dyDescent="0.15">
      <c r="A1701" s="462"/>
      <c r="B1701" s="462"/>
      <c r="C1701" s="462"/>
      <c r="D1701" s="462"/>
      <c r="E1701" s="462"/>
      <c r="F1701" s="462"/>
      <c r="G1701" s="462"/>
      <c r="H1701" s="462"/>
      <c r="I1701" s="462"/>
      <c r="J1701" s="462"/>
      <c r="K1701" s="462"/>
      <c r="L1701" s="462"/>
      <c r="M1701" s="462"/>
      <c r="N1701" s="462"/>
      <c r="O1701" s="462"/>
      <c r="P1701" s="462"/>
      <c r="Q1701" s="462"/>
    </row>
    <row r="1702" spans="1:17" x14ac:dyDescent="0.15">
      <c r="A1702" s="462"/>
      <c r="B1702" s="462"/>
      <c r="C1702" s="462"/>
      <c r="D1702" s="462"/>
      <c r="E1702" s="462"/>
      <c r="F1702" s="462"/>
      <c r="G1702" s="462"/>
      <c r="H1702" s="462"/>
      <c r="I1702" s="462"/>
      <c r="J1702" s="462"/>
      <c r="K1702" s="462"/>
      <c r="L1702" s="462"/>
      <c r="M1702" s="462"/>
      <c r="N1702" s="462"/>
      <c r="O1702" s="462"/>
      <c r="P1702" s="462"/>
      <c r="Q1702" s="462"/>
    </row>
    <row r="1703" spans="1:17" x14ac:dyDescent="0.15">
      <c r="A1703" s="462"/>
      <c r="B1703" s="462"/>
      <c r="C1703" s="462"/>
      <c r="D1703" s="462"/>
      <c r="E1703" s="462"/>
      <c r="F1703" s="462"/>
      <c r="G1703" s="462"/>
      <c r="H1703" s="462"/>
      <c r="I1703" s="462"/>
      <c r="J1703" s="462"/>
      <c r="K1703" s="462"/>
      <c r="L1703" s="462"/>
      <c r="M1703" s="462"/>
      <c r="N1703" s="462"/>
      <c r="O1703" s="462"/>
      <c r="P1703" s="462"/>
      <c r="Q1703" s="462"/>
    </row>
    <row r="1704" spans="1:17" x14ac:dyDescent="0.15">
      <c r="A1704" s="462"/>
      <c r="B1704" s="462"/>
      <c r="C1704" s="462"/>
      <c r="D1704" s="462"/>
      <c r="E1704" s="462"/>
      <c r="F1704" s="462"/>
      <c r="G1704" s="462"/>
      <c r="H1704" s="462"/>
      <c r="I1704" s="462"/>
      <c r="J1704" s="462"/>
      <c r="K1704" s="462"/>
      <c r="L1704" s="462"/>
      <c r="M1704" s="462"/>
      <c r="N1704" s="462"/>
      <c r="O1704" s="462"/>
      <c r="P1704" s="462"/>
      <c r="Q1704" s="462"/>
    </row>
    <row r="1705" spans="1:17" x14ac:dyDescent="0.15">
      <c r="A1705" s="462"/>
      <c r="B1705" s="462"/>
      <c r="C1705" s="462"/>
      <c r="D1705" s="462"/>
      <c r="E1705" s="462"/>
      <c r="F1705" s="462"/>
      <c r="G1705" s="462"/>
      <c r="H1705" s="462"/>
      <c r="I1705" s="462"/>
      <c r="J1705" s="462"/>
      <c r="K1705" s="462"/>
      <c r="L1705" s="462"/>
      <c r="M1705" s="462"/>
      <c r="N1705" s="462"/>
      <c r="O1705" s="462"/>
      <c r="P1705" s="462"/>
      <c r="Q1705" s="462"/>
    </row>
    <row r="1706" spans="1:17" x14ac:dyDescent="0.15">
      <c r="A1706" s="462"/>
      <c r="B1706" s="462"/>
      <c r="C1706" s="462"/>
      <c r="D1706" s="462"/>
      <c r="E1706" s="462"/>
      <c r="F1706" s="462"/>
      <c r="G1706" s="462"/>
      <c r="H1706" s="462"/>
      <c r="I1706" s="462"/>
      <c r="J1706" s="462"/>
      <c r="K1706" s="462"/>
      <c r="L1706" s="462"/>
      <c r="M1706" s="462"/>
      <c r="N1706" s="462"/>
      <c r="O1706" s="462"/>
      <c r="P1706" s="462"/>
      <c r="Q1706" s="462"/>
    </row>
    <row r="1707" spans="1:17" x14ac:dyDescent="0.15">
      <c r="A1707" s="462"/>
      <c r="B1707" s="462"/>
      <c r="C1707" s="462"/>
      <c r="D1707" s="462"/>
      <c r="E1707" s="462"/>
      <c r="F1707" s="462"/>
      <c r="G1707" s="462"/>
      <c r="H1707" s="462"/>
      <c r="I1707" s="462"/>
      <c r="J1707" s="462"/>
      <c r="K1707" s="462"/>
      <c r="L1707" s="462"/>
      <c r="M1707" s="462"/>
      <c r="N1707" s="462"/>
      <c r="O1707" s="462"/>
      <c r="P1707" s="462"/>
      <c r="Q1707" s="462"/>
    </row>
    <row r="1708" spans="1:17" x14ac:dyDescent="0.15">
      <c r="A1708" s="462"/>
      <c r="B1708" s="462"/>
      <c r="C1708" s="462"/>
      <c r="D1708" s="462"/>
      <c r="E1708" s="462"/>
      <c r="F1708" s="462"/>
      <c r="G1708" s="462"/>
      <c r="H1708" s="462"/>
      <c r="I1708" s="462"/>
      <c r="J1708" s="462"/>
      <c r="K1708" s="462"/>
      <c r="L1708" s="462"/>
      <c r="M1708" s="462"/>
      <c r="N1708" s="462"/>
      <c r="O1708" s="462"/>
      <c r="P1708" s="462"/>
      <c r="Q1708" s="462"/>
    </row>
    <row r="1709" spans="1:17" x14ac:dyDescent="0.15">
      <c r="A1709" s="462"/>
      <c r="B1709" s="462"/>
      <c r="C1709" s="462"/>
      <c r="D1709" s="462"/>
      <c r="E1709" s="462"/>
      <c r="F1709" s="462"/>
      <c r="G1709" s="462"/>
      <c r="H1709" s="462"/>
      <c r="I1709" s="462"/>
      <c r="J1709" s="462"/>
      <c r="K1709" s="462"/>
      <c r="L1709" s="462"/>
      <c r="M1709" s="462"/>
      <c r="N1709" s="462"/>
      <c r="O1709" s="462"/>
      <c r="P1709" s="462"/>
      <c r="Q1709" s="462"/>
    </row>
    <row r="1710" spans="1:17" x14ac:dyDescent="0.15">
      <c r="A1710" s="462"/>
      <c r="B1710" s="462"/>
      <c r="C1710" s="462"/>
      <c r="D1710" s="462"/>
      <c r="E1710" s="462"/>
      <c r="F1710" s="462"/>
      <c r="G1710" s="462"/>
      <c r="H1710" s="462"/>
      <c r="I1710" s="462"/>
      <c r="J1710" s="462"/>
      <c r="K1710" s="462"/>
      <c r="L1710" s="462"/>
      <c r="M1710" s="462"/>
      <c r="N1710" s="462"/>
      <c r="O1710" s="462"/>
      <c r="P1710" s="462"/>
      <c r="Q1710" s="462"/>
    </row>
    <row r="1711" spans="1:17" x14ac:dyDescent="0.15">
      <c r="A1711" s="462"/>
      <c r="B1711" s="462"/>
      <c r="C1711" s="462"/>
      <c r="D1711" s="462"/>
      <c r="E1711" s="462"/>
      <c r="F1711" s="462"/>
      <c r="G1711" s="462"/>
      <c r="H1711" s="462"/>
      <c r="I1711" s="462"/>
      <c r="J1711" s="462"/>
      <c r="K1711" s="462"/>
      <c r="L1711" s="462"/>
      <c r="M1711" s="462"/>
      <c r="N1711" s="462"/>
      <c r="O1711" s="462"/>
      <c r="P1711" s="462"/>
      <c r="Q1711" s="462"/>
    </row>
    <row r="1712" spans="1:17" x14ac:dyDescent="0.15">
      <c r="A1712" s="462"/>
      <c r="B1712" s="462"/>
      <c r="C1712" s="462"/>
      <c r="D1712" s="462"/>
      <c r="E1712" s="462"/>
      <c r="F1712" s="462"/>
      <c r="G1712" s="462"/>
      <c r="H1712" s="462"/>
      <c r="I1712" s="462"/>
      <c r="J1712" s="462"/>
      <c r="K1712" s="462"/>
      <c r="L1712" s="462"/>
      <c r="M1712" s="462"/>
      <c r="N1712" s="462"/>
      <c r="O1712" s="462"/>
      <c r="P1712" s="462"/>
      <c r="Q1712" s="462"/>
    </row>
    <row r="1713" spans="1:17" x14ac:dyDescent="0.15">
      <c r="A1713" s="462"/>
      <c r="B1713" s="462"/>
      <c r="C1713" s="462"/>
      <c r="D1713" s="462"/>
      <c r="E1713" s="462"/>
      <c r="F1713" s="462"/>
      <c r="G1713" s="462"/>
      <c r="H1713" s="462"/>
      <c r="I1713" s="462"/>
      <c r="J1713" s="462"/>
      <c r="K1713" s="462"/>
      <c r="L1713" s="462"/>
      <c r="M1713" s="462"/>
      <c r="N1713" s="462"/>
      <c r="O1713" s="462"/>
      <c r="P1713" s="462"/>
      <c r="Q1713" s="462"/>
    </row>
    <row r="1714" spans="1:17" x14ac:dyDescent="0.15">
      <c r="A1714" s="462"/>
      <c r="B1714" s="462"/>
      <c r="C1714" s="462"/>
      <c r="D1714" s="462"/>
      <c r="E1714" s="462"/>
      <c r="F1714" s="462"/>
      <c r="G1714" s="462"/>
      <c r="H1714" s="462"/>
      <c r="I1714" s="462"/>
      <c r="J1714" s="462"/>
      <c r="K1714" s="462"/>
      <c r="L1714" s="462"/>
      <c r="M1714" s="462"/>
      <c r="N1714" s="462"/>
      <c r="O1714" s="462"/>
      <c r="P1714" s="462"/>
      <c r="Q1714" s="462"/>
    </row>
    <row r="1715" spans="1:17" x14ac:dyDescent="0.15">
      <c r="A1715" s="462"/>
      <c r="B1715" s="462"/>
      <c r="C1715" s="462"/>
      <c r="D1715" s="462"/>
      <c r="E1715" s="462"/>
      <c r="F1715" s="462"/>
      <c r="G1715" s="462"/>
      <c r="H1715" s="462"/>
      <c r="I1715" s="462"/>
      <c r="J1715" s="462"/>
      <c r="K1715" s="462"/>
      <c r="L1715" s="462"/>
      <c r="M1715" s="462"/>
      <c r="N1715" s="462"/>
      <c r="O1715" s="462"/>
      <c r="P1715" s="462"/>
      <c r="Q1715" s="462"/>
    </row>
    <row r="1716" spans="1:17" x14ac:dyDescent="0.15">
      <c r="A1716" s="462"/>
      <c r="B1716" s="462"/>
      <c r="C1716" s="462"/>
      <c r="D1716" s="462"/>
      <c r="E1716" s="462"/>
      <c r="F1716" s="462"/>
      <c r="G1716" s="462"/>
      <c r="H1716" s="462"/>
      <c r="I1716" s="462"/>
      <c r="J1716" s="462"/>
      <c r="K1716" s="462"/>
      <c r="L1716" s="462"/>
      <c r="M1716" s="462"/>
      <c r="N1716" s="462"/>
      <c r="O1716" s="462"/>
      <c r="P1716" s="462"/>
      <c r="Q1716" s="462"/>
    </row>
    <row r="1717" spans="1:17" x14ac:dyDescent="0.15">
      <c r="A1717" s="462"/>
      <c r="B1717" s="462"/>
      <c r="C1717" s="462"/>
      <c r="D1717" s="462"/>
      <c r="E1717" s="462"/>
      <c r="F1717" s="462"/>
      <c r="G1717" s="462"/>
      <c r="H1717" s="462"/>
      <c r="I1717" s="462"/>
      <c r="J1717" s="462"/>
      <c r="K1717" s="462"/>
      <c r="L1717" s="462"/>
      <c r="M1717" s="462"/>
      <c r="N1717" s="462"/>
      <c r="O1717" s="462"/>
      <c r="P1717" s="462"/>
      <c r="Q1717" s="462"/>
    </row>
    <row r="1718" spans="1:17" x14ac:dyDescent="0.15">
      <c r="A1718" s="462"/>
      <c r="B1718" s="462"/>
      <c r="C1718" s="462"/>
      <c r="D1718" s="462"/>
      <c r="E1718" s="462"/>
      <c r="F1718" s="462"/>
      <c r="G1718" s="462"/>
      <c r="H1718" s="462"/>
      <c r="I1718" s="462"/>
      <c r="J1718" s="462"/>
      <c r="K1718" s="462"/>
      <c r="L1718" s="462"/>
      <c r="M1718" s="462"/>
      <c r="N1718" s="462"/>
      <c r="O1718" s="462"/>
      <c r="P1718" s="462"/>
      <c r="Q1718" s="462"/>
    </row>
    <row r="1719" spans="1:17" x14ac:dyDescent="0.15">
      <c r="A1719" s="462"/>
      <c r="B1719" s="462"/>
      <c r="C1719" s="462"/>
      <c r="D1719" s="462"/>
      <c r="E1719" s="462"/>
      <c r="F1719" s="462"/>
      <c r="G1719" s="462"/>
      <c r="H1719" s="462"/>
      <c r="I1719" s="462"/>
      <c r="J1719" s="462"/>
      <c r="K1719" s="462"/>
      <c r="L1719" s="462"/>
      <c r="M1719" s="462"/>
      <c r="N1719" s="462"/>
      <c r="O1719" s="462"/>
      <c r="P1719" s="462"/>
      <c r="Q1719" s="462"/>
    </row>
    <row r="1720" spans="1:17" x14ac:dyDescent="0.15">
      <c r="A1720" s="462"/>
      <c r="B1720" s="462"/>
      <c r="C1720" s="462"/>
      <c r="D1720" s="462"/>
      <c r="E1720" s="462"/>
      <c r="F1720" s="462"/>
      <c r="G1720" s="462"/>
      <c r="H1720" s="462"/>
      <c r="I1720" s="462"/>
      <c r="J1720" s="462"/>
      <c r="K1720" s="462"/>
      <c r="L1720" s="462"/>
      <c r="M1720" s="462"/>
      <c r="N1720" s="462"/>
      <c r="O1720" s="462"/>
      <c r="P1720" s="462"/>
      <c r="Q1720" s="462"/>
    </row>
    <row r="1721" spans="1:17" x14ac:dyDescent="0.15">
      <c r="A1721" s="462"/>
      <c r="B1721" s="462"/>
      <c r="C1721" s="462"/>
      <c r="D1721" s="462"/>
      <c r="E1721" s="462"/>
      <c r="F1721" s="462"/>
      <c r="G1721" s="462"/>
      <c r="H1721" s="462"/>
      <c r="I1721" s="462"/>
      <c r="J1721" s="462"/>
      <c r="K1721" s="462"/>
      <c r="L1721" s="462"/>
      <c r="M1721" s="462"/>
      <c r="N1721" s="462"/>
      <c r="O1721" s="462"/>
      <c r="P1721" s="462"/>
      <c r="Q1721" s="462"/>
    </row>
    <row r="1722" spans="1:17" x14ac:dyDescent="0.15">
      <c r="A1722" s="462"/>
      <c r="B1722" s="462"/>
      <c r="C1722" s="462"/>
      <c r="D1722" s="462"/>
      <c r="E1722" s="462"/>
      <c r="F1722" s="462"/>
      <c r="G1722" s="462"/>
      <c r="H1722" s="462"/>
      <c r="I1722" s="462"/>
      <c r="J1722" s="462"/>
      <c r="K1722" s="462"/>
      <c r="L1722" s="462"/>
      <c r="M1722" s="462"/>
      <c r="N1722" s="462"/>
      <c r="O1722" s="462"/>
      <c r="P1722" s="462"/>
      <c r="Q1722" s="462"/>
    </row>
    <row r="1723" spans="1:17" x14ac:dyDescent="0.15">
      <c r="A1723" s="462"/>
      <c r="B1723" s="462"/>
      <c r="C1723" s="462"/>
      <c r="D1723" s="462"/>
      <c r="E1723" s="462"/>
      <c r="F1723" s="462"/>
      <c r="G1723" s="462"/>
      <c r="H1723" s="462"/>
      <c r="I1723" s="462"/>
      <c r="J1723" s="462"/>
      <c r="K1723" s="462"/>
      <c r="L1723" s="462"/>
      <c r="M1723" s="462"/>
      <c r="N1723" s="462"/>
      <c r="O1723" s="462"/>
      <c r="P1723" s="462"/>
      <c r="Q1723" s="462"/>
    </row>
    <row r="1724" spans="1:17" x14ac:dyDescent="0.15">
      <c r="A1724" s="462"/>
      <c r="B1724" s="462"/>
      <c r="C1724" s="462"/>
      <c r="D1724" s="462"/>
      <c r="E1724" s="462"/>
      <c r="F1724" s="462"/>
      <c r="G1724" s="462"/>
      <c r="H1724" s="462"/>
      <c r="I1724" s="462"/>
      <c r="J1724" s="462"/>
      <c r="K1724" s="462"/>
      <c r="L1724" s="462"/>
      <c r="M1724" s="462"/>
      <c r="N1724" s="462"/>
      <c r="O1724" s="462"/>
      <c r="P1724" s="462"/>
      <c r="Q1724" s="462"/>
    </row>
    <row r="1725" spans="1:17" x14ac:dyDescent="0.15">
      <c r="A1725" s="462"/>
      <c r="B1725" s="462"/>
      <c r="C1725" s="462"/>
      <c r="D1725" s="462"/>
      <c r="E1725" s="462"/>
      <c r="F1725" s="462"/>
      <c r="G1725" s="462"/>
      <c r="H1725" s="462"/>
      <c r="I1725" s="462"/>
      <c r="J1725" s="462"/>
      <c r="K1725" s="462"/>
      <c r="L1725" s="462"/>
      <c r="M1725" s="462"/>
      <c r="N1725" s="462"/>
      <c r="O1725" s="462"/>
      <c r="P1725" s="462"/>
      <c r="Q1725" s="462"/>
    </row>
    <row r="1726" spans="1:17" x14ac:dyDescent="0.15">
      <c r="A1726" s="462"/>
      <c r="B1726" s="462"/>
      <c r="C1726" s="462"/>
      <c r="D1726" s="462"/>
      <c r="E1726" s="462"/>
      <c r="F1726" s="462"/>
      <c r="G1726" s="462"/>
      <c r="H1726" s="462"/>
      <c r="I1726" s="462"/>
      <c r="J1726" s="462"/>
      <c r="K1726" s="462"/>
      <c r="L1726" s="462"/>
      <c r="M1726" s="462"/>
      <c r="N1726" s="462"/>
      <c r="O1726" s="462"/>
      <c r="P1726" s="462"/>
      <c r="Q1726" s="462"/>
    </row>
    <row r="1727" spans="1:17" x14ac:dyDescent="0.15">
      <c r="A1727" s="462"/>
      <c r="B1727" s="462"/>
      <c r="C1727" s="462"/>
      <c r="D1727" s="462"/>
      <c r="E1727" s="462"/>
      <c r="F1727" s="462"/>
      <c r="G1727" s="462"/>
      <c r="H1727" s="462"/>
      <c r="I1727" s="462"/>
      <c r="J1727" s="462"/>
      <c r="K1727" s="462"/>
      <c r="L1727" s="462"/>
      <c r="M1727" s="462"/>
      <c r="N1727" s="462"/>
      <c r="O1727" s="462"/>
      <c r="P1727" s="462"/>
      <c r="Q1727" s="462"/>
    </row>
    <row r="1728" spans="1:17" x14ac:dyDescent="0.15">
      <c r="A1728" s="462"/>
      <c r="B1728" s="462"/>
      <c r="C1728" s="462"/>
      <c r="D1728" s="462"/>
      <c r="E1728" s="462"/>
      <c r="F1728" s="462"/>
      <c r="G1728" s="462"/>
      <c r="H1728" s="462"/>
      <c r="I1728" s="462"/>
      <c r="J1728" s="462"/>
      <c r="K1728" s="462"/>
      <c r="L1728" s="462"/>
      <c r="M1728" s="462"/>
      <c r="N1728" s="462"/>
      <c r="O1728" s="462"/>
      <c r="P1728" s="462"/>
      <c r="Q1728" s="462"/>
    </row>
    <row r="1729" spans="1:17" x14ac:dyDescent="0.15">
      <c r="A1729" s="462"/>
      <c r="B1729" s="462"/>
      <c r="C1729" s="462"/>
      <c r="D1729" s="462"/>
      <c r="E1729" s="462"/>
      <c r="F1729" s="462"/>
      <c r="G1729" s="462"/>
      <c r="H1729" s="462"/>
      <c r="I1729" s="462"/>
      <c r="J1729" s="462"/>
      <c r="K1729" s="462"/>
      <c r="L1729" s="462"/>
      <c r="M1729" s="462"/>
      <c r="N1729" s="462"/>
      <c r="O1729" s="462"/>
      <c r="P1729" s="462"/>
      <c r="Q1729" s="462"/>
    </row>
    <row r="1730" spans="1:17" x14ac:dyDescent="0.15">
      <c r="A1730" s="462"/>
      <c r="B1730" s="462"/>
      <c r="C1730" s="462"/>
      <c r="D1730" s="462"/>
      <c r="E1730" s="462"/>
      <c r="F1730" s="462"/>
      <c r="G1730" s="462"/>
      <c r="H1730" s="462"/>
      <c r="I1730" s="462"/>
      <c r="J1730" s="462"/>
      <c r="K1730" s="462"/>
      <c r="L1730" s="462"/>
      <c r="M1730" s="462"/>
      <c r="N1730" s="462"/>
      <c r="O1730" s="462"/>
      <c r="P1730" s="462"/>
      <c r="Q1730" s="462"/>
    </row>
    <row r="1731" spans="1:17" x14ac:dyDescent="0.15">
      <c r="A1731" s="462"/>
      <c r="B1731" s="462"/>
      <c r="C1731" s="462"/>
      <c r="D1731" s="462"/>
      <c r="E1731" s="462"/>
      <c r="F1731" s="462"/>
      <c r="G1731" s="462"/>
      <c r="H1731" s="462"/>
      <c r="I1731" s="462"/>
      <c r="J1731" s="462"/>
      <c r="K1731" s="462"/>
      <c r="L1731" s="462"/>
      <c r="M1731" s="462"/>
      <c r="N1731" s="462"/>
      <c r="O1731" s="462"/>
      <c r="P1731" s="462"/>
      <c r="Q1731" s="462"/>
    </row>
    <row r="1732" spans="1:17" x14ac:dyDescent="0.15">
      <c r="A1732" s="462"/>
      <c r="B1732" s="462"/>
      <c r="C1732" s="462"/>
      <c r="D1732" s="462"/>
      <c r="E1732" s="462"/>
      <c r="F1732" s="462"/>
      <c r="G1732" s="462"/>
      <c r="H1732" s="462"/>
      <c r="I1732" s="462"/>
      <c r="J1732" s="462"/>
      <c r="K1732" s="462"/>
      <c r="L1732" s="462"/>
      <c r="M1732" s="462"/>
      <c r="N1732" s="462"/>
      <c r="O1732" s="462"/>
      <c r="P1732" s="462"/>
      <c r="Q1732" s="462"/>
    </row>
    <row r="1733" spans="1:17" x14ac:dyDescent="0.15">
      <c r="A1733" s="462"/>
      <c r="B1733" s="462"/>
      <c r="C1733" s="462"/>
      <c r="D1733" s="462"/>
      <c r="E1733" s="462"/>
      <c r="F1733" s="462"/>
      <c r="G1733" s="462"/>
      <c r="H1733" s="462"/>
      <c r="I1733" s="462"/>
      <c r="J1733" s="462"/>
      <c r="K1733" s="462"/>
      <c r="L1733" s="462"/>
      <c r="M1733" s="462"/>
      <c r="N1733" s="462"/>
      <c r="O1733" s="462"/>
      <c r="P1733" s="462"/>
      <c r="Q1733" s="462"/>
    </row>
    <row r="1734" spans="1:17" x14ac:dyDescent="0.15">
      <c r="A1734" s="462"/>
      <c r="B1734" s="462"/>
      <c r="C1734" s="462"/>
      <c r="D1734" s="462"/>
      <c r="E1734" s="462"/>
      <c r="F1734" s="462"/>
      <c r="G1734" s="462"/>
      <c r="H1734" s="462"/>
      <c r="I1734" s="462"/>
      <c r="J1734" s="462"/>
      <c r="K1734" s="462"/>
      <c r="L1734" s="462"/>
      <c r="M1734" s="462"/>
      <c r="N1734" s="462"/>
      <c r="O1734" s="462"/>
      <c r="P1734" s="462"/>
      <c r="Q1734" s="462"/>
    </row>
    <row r="1735" spans="1:17" x14ac:dyDescent="0.15">
      <c r="A1735" s="462"/>
      <c r="B1735" s="462"/>
      <c r="C1735" s="462"/>
      <c r="D1735" s="462"/>
      <c r="E1735" s="462"/>
      <c r="F1735" s="462"/>
      <c r="G1735" s="462"/>
      <c r="H1735" s="462"/>
      <c r="I1735" s="462"/>
      <c r="J1735" s="462"/>
      <c r="K1735" s="462"/>
      <c r="L1735" s="462"/>
      <c r="M1735" s="462"/>
      <c r="N1735" s="462"/>
      <c r="O1735" s="462"/>
      <c r="P1735" s="462"/>
      <c r="Q1735" s="462"/>
    </row>
    <row r="1736" spans="1:17" x14ac:dyDescent="0.15">
      <c r="A1736" s="462"/>
      <c r="B1736" s="462"/>
      <c r="C1736" s="462"/>
      <c r="D1736" s="462"/>
      <c r="E1736" s="462"/>
      <c r="F1736" s="462"/>
      <c r="G1736" s="462"/>
      <c r="H1736" s="462"/>
      <c r="I1736" s="462"/>
      <c r="J1736" s="462"/>
      <c r="K1736" s="462"/>
      <c r="L1736" s="462"/>
      <c r="M1736" s="462"/>
      <c r="N1736" s="462"/>
      <c r="O1736" s="462"/>
      <c r="P1736" s="462"/>
      <c r="Q1736" s="462"/>
    </row>
    <row r="1737" spans="1:17" x14ac:dyDescent="0.15">
      <c r="A1737" s="462"/>
      <c r="B1737" s="462"/>
      <c r="C1737" s="462"/>
      <c r="D1737" s="462"/>
      <c r="E1737" s="462"/>
      <c r="F1737" s="462"/>
      <c r="G1737" s="462"/>
      <c r="H1737" s="462"/>
      <c r="I1737" s="462"/>
      <c r="J1737" s="462"/>
      <c r="K1737" s="462"/>
      <c r="L1737" s="462"/>
      <c r="M1737" s="462"/>
      <c r="N1737" s="462"/>
      <c r="O1737" s="462"/>
      <c r="P1737" s="462"/>
      <c r="Q1737" s="462"/>
    </row>
    <row r="1738" spans="1:17" x14ac:dyDescent="0.15">
      <c r="A1738" s="462"/>
      <c r="B1738" s="462"/>
      <c r="C1738" s="462"/>
      <c r="D1738" s="462"/>
      <c r="E1738" s="462"/>
      <c r="F1738" s="462"/>
      <c r="G1738" s="462"/>
      <c r="H1738" s="462"/>
      <c r="I1738" s="462"/>
      <c r="J1738" s="462"/>
      <c r="K1738" s="462"/>
      <c r="L1738" s="462"/>
      <c r="M1738" s="462"/>
      <c r="N1738" s="462"/>
      <c r="O1738" s="462"/>
      <c r="P1738" s="462"/>
      <c r="Q1738" s="462"/>
    </row>
    <row r="1739" spans="1:17" x14ac:dyDescent="0.15">
      <c r="A1739" s="462"/>
      <c r="B1739" s="462"/>
      <c r="C1739" s="462"/>
      <c r="D1739" s="462"/>
      <c r="E1739" s="462"/>
      <c r="F1739" s="462"/>
      <c r="G1739" s="462"/>
      <c r="H1739" s="462"/>
      <c r="I1739" s="462"/>
      <c r="J1739" s="462"/>
      <c r="K1739" s="462"/>
      <c r="L1739" s="462"/>
      <c r="M1739" s="462"/>
      <c r="N1739" s="462"/>
      <c r="O1739" s="462"/>
      <c r="P1739" s="462"/>
      <c r="Q1739" s="462"/>
    </row>
    <row r="1740" spans="1:17" x14ac:dyDescent="0.15">
      <c r="A1740" s="462"/>
      <c r="B1740" s="462"/>
      <c r="C1740" s="462"/>
      <c r="D1740" s="462"/>
      <c r="E1740" s="462"/>
      <c r="F1740" s="462"/>
      <c r="G1740" s="462"/>
      <c r="H1740" s="462"/>
      <c r="I1740" s="462"/>
      <c r="J1740" s="462"/>
      <c r="K1740" s="462"/>
      <c r="L1740" s="462"/>
      <c r="M1740" s="462"/>
      <c r="N1740" s="462"/>
      <c r="O1740" s="462"/>
      <c r="P1740" s="462"/>
      <c r="Q1740" s="462"/>
    </row>
    <row r="1741" spans="1:17" x14ac:dyDescent="0.15">
      <c r="A1741" s="462"/>
      <c r="B1741" s="462"/>
      <c r="C1741" s="462"/>
      <c r="D1741" s="462"/>
      <c r="E1741" s="462"/>
      <c r="F1741" s="462"/>
      <c r="G1741" s="462"/>
      <c r="H1741" s="462"/>
      <c r="I1741" s="462"/>
      <c r="J1741" s="462"/>
      <c r="K1741" s="462"/>
      <c r="L1741" s="462"/>
      <c r="M1741" s="462"/>
      <c r="N1741" s="462"/>
      <c r="O1741" s="462"/>
      <c r="P1741" s="462"/>
      <c r="Q1741" s="462"/>
    </row>
    <row r="1742" spans="1:17" x14ac:dyDescent="0.15">
      <c r="A1742" s="462"/>
      <c r="B1742" s="462"/>
      <c r="C1742" s="462"/>
      <c r="D1742" s="462"/>
      <c r="E1742" s="462"/>
      <c r="F1742" s="462"/>
      <c r="G1742" s="462"/>
      <c r="H1742" s="462"/>
      <c r="I1742" s="462"/>
      <c r="J1742" s="462"/>
      <c r="K1742" s="462"/>
      <c r="L1742" s="462"/>
      <c r="M1742" s="462"/>
      <c r="N1742" s="462"/>
      <c r="O1742" s="462"/>
      <c r="P1742" s="462"/>
      <c r="Q1742" s="462"/>
    </row>
    <row r="1743" spans="1:17" x14ac:dyDescent="0.15">
      <c r="A1743" s="462"/>
      <c r="B1743" s="462"/>
      <c r="C1743" s="462"/>
      <c r="D1743" s="462"/>
      <c r="E1743" s="462"/>
      <c r="F1743" s="462"/>
      <c r="G1743" s="462"/>
      <c r="H1743" s="462"/>
      <c r="I1743" s="462"/>
      <c r="J1743" s="462"/>
      <c r="K1743" s="462"/>
      <c r="L1743" s="462"/>
      <c r="M1743" s="462"/>
      <c r="N1743" s="462"/>
      <c r="O1743" s="462"/>
      <c r="P1743" s="462"/>
      <c r="Q1743" s="462"/>
    </row>
    <row r="1744" spans="1:17" x14ac:dyDescent="0.15">
      <c r="A1744" s="462"/>
      <c r="B1744" s="462"/>
      <c r="C1744" s="462"/>
      <c r="D1744" s="462"/>
      <c r="E1744" s="462"/>
      <c r="F1744" s="462"/>
      <c r="G1744" s="462"/>
      <c r="H1744" s="462"/>
      <c r="I1744" s="462"/>
      <c r="J1744" s="462"/>
      <c r="K1744" s="462"/>
      <c r="L1744" s="462"/>
      <c r="M1744" s="462"/>
      <c r="N1744" s="462"/>
      <c r="O1744" s="462"/>
      <c r="P1744" s="462"/>
      <c r="Q1744" s="462"/>
    </row>
    <row r="1745" spans="1:17" x14ac:dyDescent="0.15">
      <c r="A1745" s="462"/>
      <c r="B1745" s="462"/>
      <c r="C1745" s="462"/>
      <c r="D1745" s="462"/>
      <c r="E1745" s="462"/>
      <c r="F1745" s="462"/>
      <c r="G1745" s="462"/>
      <c r="H1745" s="462"/>
      <c r="I1745" s="462"/>
      <c r="J1745" s="462"/>
      <c r="K1745" s="462"/>
      <c r="L1745" s="462"/>
      <c r="M1745" s="462"/>
      <c r="N1745" s="462"/>
      <c r="O1745" s="462"/>
      <c r="P1745" s="462"/>
      <c r="Q1745" s="462"/>
    </row>
    <row r="1746" spans="1:17" x14ac:dyDescent="0.15">
      <c r="A1746" s="462"/>
      <c r="B1746" s="462"/>
      <c r="C1746" s="462"/>
      <c r="D1746" s="462"/>
      <c r="E1746" s="462"/>
      <c r="F1746" s="462"/>
      <c r="G1746" s="462"/>
      <c r="H1746" s="462"/>
      <c r="I1746" s="462"/>
      <c r="J1746" s="462"/>
      <c r="K1746" s="462"/>
      <c r="L1746" s="462"/>
      <c r="M1746" s="462"/>
      <c r="N1746" s="462"/>
      <c r="O1746" s="462"/>
      <c r="P1746" s="462"/>
      <c r="Q1746" s="462"/>
    </row>
    <row r="1747" spans="1:17" x14ac:dyDescent="0.15">
      <c r="A1747" s="462"/>
      <c r="B1747" s="462"/>
      <c r="C1747" s="462"/>
      <c r="D1747" s="462"/>
      <c r="E1747" s="462"/>
      <c r="F1747" s="462"/>
      <c r="G1747" s="462"/>
      <c r="H1747" s="462"/>
      <c r="I1747" s="462"/>
      <c r="J1747" s="462"/>
      <c r="K1747" s="462"/>
      <c r="L1747" s="462"/>
      <c r="M1747" s="462"/>
      <c r="N1747" s="462"/>
      <c r="O1747" s="462"/>
      <c r="P1747" s="462"/>
      <c r="Q1747" s="462"/>
    </row>
    <row r="1748" spans="1:17" x14ac:dyDescent="0.15">
      <c r="A1748" s="462"/>
      <c r="B1748" s="462"/>
      <c r="C1748" s="462"/>
      <c r="D1748" s="462"/>
      <c r="E1748" s="462"/>
      <c r="F1748" s="462"/>
      <c r="G1748" s="462"/>
      <c r="H1748" s="462"/>
      <c r="I1748" s="462"/>
      <c r="J1748" s="462"/>
      <c r="K1748" s="462"/>
      <c r="L1748" s="462"/>
      <c r="M1748" s="462"/>
      <c r="N1748" s="462"/>
      <c r="O1748" s="462"/>
      <c r="P1748" s="462"/>
      <c r="Q1748" s="462"/>
    </row>
    <row r="1749" spans="1:17" x14ac:dyDescent="0.15">
      <c r="A1749" s="462"/>
      <c r="B1749" s="462"/>
      <c r="C1749" s="462"/>
      <c r="D1749" s="462"/>
      <c r="E1749" s="462"/>
      <c r="F1749" s="462"/>
      <c r="G1749" s="462"/>
      <c r="H1749" s="462"/>
      <c r="I1749" s="462"/>
      <c r="J1749" s="462"/>
      <c r="K1749" s="462"/>
      <c r="L1749" s="462"/>
      <c r="M1749" s="462"/>
      <c r="N1749" s="462"/>
      <c r="O1749" s="462"/>
      <c r="P1749" s="462"/>
      <c r="Q1749" s="462"/>
    </row>
    <row r="1750" spans="1:17" x14ac:dyDescent="0.15">
      <c r="A1750" s="462"/>
      <c r="B1750" s="462"/>
      <c r="C1750" s="462"/>
      <c r="D1750" s="462"/>
      <c r="E1750" s="462"/>
      <c r="F1750" s="462"/>
      <c r="G1750" s="462"/>
      <c r="H1750" s="462"/>
      <c r="I1750" s="462"/>
      <c r="J1750" s="462"/>
      <c r="K1750" s="462"/>
      <c r="L1750" s="462"/>
      <c r="M1750" s="462"/>
      <c r="N1750" s="462"/>
      <c r="O1750" s="462"/>
      <c r="P1750" s="462"/>
      <c r="Q1750" s="462"/>
    </row>
    <row r="1751" spans="1:17" x14ac:dyDescent="0.15">
      <c r="A1751" s="462"/>
      <c r="B1751" s="462"/>
      <c r="C1751" s="462"/>
      <c r="D1751" s="462"/>
      <c r="E1751" s="462"/>
      <c r="F1751" s="462"/>
      <c r="G1751" s="462"/>
      <c r="H1751" s="462"/>
      <c r="I1751" s="462"/>
      <c r="J1751" s="462"/>
      <c r="K1751" s="462"/>
      <c r="L1751" s="462"/>
      <c r="M1751" s="462"/>
      <c r="N1751" s="462"/>
      <c r="O1751" s="462"/>
      <c r="P1751" s="462"/>
      <c r="Q1751" s="462"/>
    </row>
    <row r="1752" spans="1:17" x14ac:dyDescent="0.15">
      <c r="A1752" s="462"/>
      <c r="B1752" s="462"/>
      <c r="C1752" s="462"/>
      <c r="D1752" s="462"/>
      <c r="E1752" s="462"/>
      <c r="F1752" s="462"/>
      <c r="G1752" s="462"/>
      <c r="H1752" s="462"/>
      <c r="I1752" s="462"/>
      <c r="J1752" s="462"/>
      <c r="K1752" s="462"/>
      <c r="L1752" s="462"/>
      <c r="M1752" s="462"/>
      <c r="N1752" s="462"/>
      <c r="O1752" s="462"/>
      <c r="P1752" s="462"/>
      <c r="Q1752" s="462"/>
    </row>
    <row r="1753" spans="1:17" x14ac:dyDescent="0.15">
      <c r="A1753" s="462"/>
      <c r="B1753" s="462"/>
      <c r="C1753" s="462"/>
      <c r="D1753" s="462"/>
      <c r="E1753" s="462"/>
      <c r="F1753" s="462"/>
      <c r="G1753" s="462"/>
      <c r="H1753" s="462"/>
      <c r="I1753" s="462"/>
      <c r="J1753" s="462"/>
      <c r="K1753" s="462"/>
      <c r="L1753" s="462"/>
      <c r="M1753" s="462"/>
      <c r="N1753" s="462"/>
      <c r="O1753" s="462"/>
      <c r="P1753" s="462"/>
      <c r="Q1753" s="462"/>
    </row>
    <row r="1754" spans="1:17" x14ac:dyDescent="0.15">
      <c r="A1754" s="462"/>
      <c r="B1754" s="462"/>
      <c r="C1754" s="462"/>
      <c r="D1754" s="462"/>
      <c r="E1754" s="462"/>
      <c r="F1754" s="462"/>
      <c r="G1754" s="462"/>
      <c r="H1754" s="462"/>
      <c r="I1754" s="462"/>
      <c r="J1754" s="462"/>
      <c r="K1754" s="462"/>
      <c r="L1754" s="462"/>
      <c r="M1754" s="462"/>
      <c r="N1754" s="462"/>
      <c r="O1754" s="462"/>
      <c r="P1754" s="462"/>
      <c r="Q1754" s="462"/>
    </row>
    <row r="1755" spans="1:17" x14ac:dyDescent="0.15">
      <c r="A1755" s="462"/>
      <c r="B1755" s="462"/>
      <c r="C1755" s="462"/>
      <c r="D1755" s="462"/>
      <c r="E1755" s="462"/>
      <c r="F1755" s="462"/>
      <c r="G1755" s="462"/>
      <c r="H1755" s="462"/>
      <c r="I1755" s="462"/>
      <c r="J1755" s="462"/>
      <c r="K1755" s="462"/>
      <c r="L1755" s="462"/>
      <c r="M1755" s="462"/>
      <c r="N1755" s="462"/>
      <c r="O1755" s="462"/>
      <c r="P1755" s="462"/>
      <c r="Q1755" s="462"/>
    </row>
    <row r="1756" spans="1:17" x14ac:dyDescent="0.15">
      <c r="A1756" s="462"/>
      <c r="B1756" s="462"/>
      <c r="C1756" s="462"/>
      <c r="D1756" s="462"/>
      <c r="E1756" s="462"/>
      <c r="F1756" s="462"/>
      <c r="G1756" s="462"/>
      <c r="H1756" s="462"/>
      <c r="I1756" s="462"/>
      <c r="J1756" s="462"/>
      <c r="K1756" s="462"/>
      <c r="L1756" s="462"/>
      <c r="M1756" s="462"/>
      <c r="N1756" s="462"/>
      <c r="O1756" s="462"/>
      <c r="P1756" s="462"/>
      <c r="Q1756" s="462"/>
    </row>
    <row r="1757" spans="1:17" x14ac:dyDescent="0.15">
      <c r="A1757" s="462"/>
      <c r="B1757" s="462"/>
      <c r="C1757" s="462"/>
      <c r="D1757" s="462"/>
      <c r="E1757" s="462"/>
      <c r="F1757" s="462"/>
      <c r="G1757" s="462"/>
      <c r="H1757" s="462"/>
      <c r="I1757" s="462"/>
      <c r="J1757" s="462"/>
      <c r="K1757" s="462"/>
      <c r="L1757" s="462"/>
      <c r="M1757" s="462"/>
      <c r="N1757" s="462"/>
      <c r="O1757" s="462"/>
      <c r="P1757" s="462"/>
      <c r="Q1757" s="462"/>
    </row>
    <row r="1758" spans="1:17" x14ac:dyDescent="0.15">
      <c r="A1758" s="462"/>
      <c r="B1758" s="462"/>
      <c r="C1758" s="462"/>
      <c r="D1758" s="462"/>
      <c r="E1758" s="462"/>
      <c r="F1758" s="462"/>
      <c r="G1758" s="462"/>
      <c r="H1758" s="462"/>
      <c r="I1758" s="462"/>
      <c r="J1758" s="462"/>
      <c r="K1758" s="462"/>
      <c r="L1758" s="462"/>
      <c r="M1758" s="462"/>
      <c r="N1758" s="462"/>
      <c r="O1758" s="462"/>
      <c r="P1758" s="462"/>
      <c r="Q1758" s="462"/>
    </row>
    <row r="1759" spans="1:17" x14ac:dyDescent="0.15">
      <c r="A1759" s="462"/>
      <c r="B1759" s="462"/>
      <c r="C1759" s="462"/>
      <c r="D1759" s="462"/>
      <c r="E1759" s="462"/>
      <c r="F1759" s="462"/>
      <c r="G1759" s="462"/>
      <c r="H1759" s="462"/>
      <c r="I1759" s="462"/>
      <c r="J1759" s="462"/>
      <c r="K1759" s="462"/>
      <c r="L1759" s="462"/>
      <c r="M1759" s="462"/>
      <c r="N1759" s="462"/>
      <c r="O1759" s="462"/>
      <c r="P1759" s="462"/>
      <c r="Q1759" s="462"/>
    </row>
    <row r="1760" spans="1:17" x14ac:dyDescent="0.15">
      <c r="A1760" s="462"/>
      <c r="B1760" s="462"/>
      <c r="C1760" s="462"/>
      <c r="D1760" s="462"/>
      <c r="E1760" s="462"/>
      <c r="F1760" s="462"/>
      <c r="G1760" s="462"/>
      <c r="H1760" s="462"/>
      <c r="I1760" s="462"/>
      <c r="J1760" s="462"/>
      <c r="K1760" s="462"/>
      <c r="L1760" s="462"/>
      <c r="M1760" s="462"/>
      <c r="N1760" s="462"/>
      <c r="O1760" s="462"/>
      <c r="P1760" s="462"/>
      <c r="Q1760" s="462"/>
    </row>
    <row r="1761" spans="1:17" x14ac:dyDescent="0.15">
      <c r="A1761" s="462"/>
      <c r="B1761" s="462"/>
      <c r="C1761" s="462"/>
      <c r="D1761" s="462"/>
      <c r="E1761" s="462"/>
      <c r="F1761" s="462"/>
      <c r="G1761" s="462"/>
      <c r="H1761" s="462"/>
      <c r="I1761" s="462"/>
      <c r="J1761" s="462"/>
      <c r="K1761" s="462"/>
      <c r="L1761" s="462"/>
      <c r="M1761" s="462"/>
      <c r="N1761" s="462"/>
      <c r="O1761" s="462"/>
      <c r="P1761" s="462"/>
      <c r="Q1761" s="462"/>
    </row>
    <row r="1762" spans="1:17" x14ac:dyDescent="0.15">
      <c r="A1762" s="462"/>
      <c r="B1762" s="462"/>
      <c r="C1762" s="462"/>
      <c r="D1762" s="462"/>
      <c r="E1762" s="462"/>
      <c r="F1762" s="462"/>
      <c r="G1762" s="462"/>
      <c r="H1762" s="462"/>
      <c r="I1762" s="462"/>
      <c r="J1762" s="462"/>
      <c r="K1762" s="462"/>
      <c r="L1762" s="462"/>
      <c r="M1762" s="462"/>
      <c r="N1762" s="462"/>
      <c r="O1762" s="462"/>
      <c r="P1762" s="462"/>
      <c r="Q1762" s="462"/>
    </row>
    <row r="1763" spans="1:17" x14ac:dyDescent="0.15">
      <c r="A1763" s="462"/>
      <c r="B1763" s="462"/>
      <c r="C1763" s="462"/>
      <c r="D1763" s="462"/>
      <c r="E1763" s="462"/>
      <c r="F1763" s="462"/>
      <c r="G1763" s="462"/>
      <c r="H1763" s="462"/>
      <c r="I1763" s="462"/>
      <c r="J1763" s="462"/>
      <c r="K1763" s="462"/>
      <c r="L1763" s="462"/>
      <c r="M1763" s="462"/>
      <c r="N1763" s="462"/>
      <c r="O1763" s="462"/>
      <c r="P1763" s="462"/>
      <c r="Q1763" s="462"/>
    </row>
    <row r="1764" spans="1:17" x14ac:dyDescent="0.15">
      <c r="A1764" s="462"/>
      <c r="B1764" s="462"/>
      <c r="C1764" s="462"/>
      <c r="D1764" s="462"/>
      <c r="E1764" s="462"/>
      <c r="F1764" s="462"/>
      <c r="G1764" s="462"/>
      <c r="H1764" s="462"/>
      <c r="I1764" s="462"/>
      <c r="J1764" s="462"/>
      <c r="K1764" s="462"/>
      <c r="L1764" s="462"/>
      <c r="M1764" s="462"/>
      <c r="N1764" s="462"/>
      <c r="O1764" s="462"/>
      <c r="P1764" s="462"/>
      <c r="Q1764" s="462"/>
    </row>
    <row r="1765" spans="1:17" x14ac:dyDescent="0.15">
      <c r="A1765" s="462"/>
      <c r="B1765" s="462"/>
      <c r="C1765" s="462"/>
      <c r="D1765" s="462"/>
      <c r="E1765" s="462"/>
      <c r="F1765" s="462"/>
      <c r="G1765" s="462"/>
      <c r="H1765" s="462"/>
      <c r="I1765" s="462"/>
      <c r="J1765" s="462"/>
      <c r="K1765" s="462"/>
      <c r="L1765" s="462"/>
      <c r="M1765" s="462"/>
      <c r="N1765" s="462"/>
      <c r="O1765" s="462"/>
      <c r="P1765" s="462"/>
      <c r="Q1765" s="462"/>
    </row>
    <row r="1766" spans="1:17" x14ac:dyDescent="0.15">
      <c r="A1766" s="462"/>
      <c r="B1766" s="462"/>
      <c r="C1766" s="462"/>
      <c r="D1766" s="462"/>
      <c r="E1766" s="462"/>
      <c r="F1766" s="462"/>
      <c r="G1766" s="462"/>
      <c r="H1766" s="462"/>
      <c r="I1766" s="462"/>
      <c r="J1766" s="462"/>
      <c r="K1766" s="462"/>
      <c r="L1766" s="462"/>
      <c r="M1766" s="462"/>
      <c r="N1766" s="462"/>
      <c r="O1766" s="462"/>
      <c r="P1766" s="462"/>
      <c r="Q1766" s="462"/>
    </row>
    <row r="1767" spans="1:17" x14ac:dyDescent="0.15">
      <c r="A1767" s="462"/>
      <c r="B1767" s="462"/>
      <c r="C1767" s="462"/>
      <c r="D1767" s="462"/>
      <c r="E1767" s="462"/>
      <c r="F1767" s="462"/>
      <c r="G1767" s="462"/>
      <c r="H1767" s="462"/>
      <c r="I1767" s="462"/>
      <c r="J1767" s="462"/>
      <c r="K1767" s="462"/>
      <c r="L1767" s="462"/>
      <c r="M1767" s="462"/>
      <c r="N1767" s="462"/>
      <c r="O1767" s="462"/>
      <c r="P1767" s="462"/>
      <c r="Q1767" s="462"/>
    </row>
    <row r="1768" spans="1:17" x14ac:dyDescent="0.15">
      <c r="A1768" s="462"/>
      <c r="B1768" s="462"/>
      <c r="C1768" s="462"/>
      <c r="D1768" s="462"/>
      <c r="E1768" s="462"/>
      <c r="F1768" s="462"/>
      <c r="G1768" s="462"/>
      <c r="H1768" s="462"/>
      <c r="I1768" s="462"/>
      <c r="J1768" s="462"/>
      <c r="K1768" s="462"/>
      <c r="L1768" s="462"/>
      <c r="M1768" s="462"/>
      <c r="N1768" s="462"/>
      <c r="O1768" s="462"/>
      <c r="P1768" s="462"/>
      <c r="Q1768" s="462"/>
    </row>
    <row r="1769" spans="1:17" x14ac:dyDescent="0.15">
      <c r="A1769" s="462"/>
      <c r="B1769" s="462"/>
      <c r="C1769" s="462"/>
      <c r="D1769" s="462"/>
      <c r="E1769" s="462"/>
      <c r="F1769" s="462"/>
      <c r="G1769" s="462"/>
      <c r="H1769" s="462"/>
      <c r="I1769" s="462"/>
      <c r="J1769" s="462"/>
      <c r="K1769" s="462"/>
      <c r="L1769" s="462"/>
      <c r="M1769" s="462"/>
      <c r="N1769" s="462"/>
      <c r="O1769" s="462"/>
      <c r="P1769" s="462"/>
      <c r="Q1769" s="462"/>
    </row>
    <row r="1770" spans="1:17" x14ac:dyDescent="0.15">
      <c r="A1770" s="462"/>
      <c r="B1770" s="462"/>
      <c r="C1770" s="462"/>
      <c r="D1770" s="462"/>
      <c r="E1770" s="462"/>
      <c r="F1770" s="462"/>
      <c r="G1770" s="462"/>
      <c r="H1770" s="462"/>
      <c r="I1770" s="462"/>
      <c r="J1770" s="462"/>
      <c r="K1770" s="462"/>
      <c r="L1770" s="462"/>
      <c r="M1770" s="462"/>
      <c r="N1770" s="462"/>
      <c r="O1770" s="462"/>
      <c r="P1770" s="462"/>
      <c r="Q1770" s="462"/>
    </row>
    <row r="1771" spans="1:17" x14ac:dyDescent="0.15">
      <c r="A1771" s="462"/>
      <c r="B1771" s="462"/>
      <c r="C1771" s="462"/>
      <c r="D1771" s="462"/>
      <c r="E1771" s="462"/>
      <c r="F1771" s="462"/>
      <c r="G1771" s="462"/>
      <c r="H1771" s="462"/>
      <c r="I1771" s="462"/>
      <c r="J1771" s="462"/>
      <c r="K1771" s="462"/>
      <c r="L1771" s="462"/>
      <c r="M1771" s="462"/>
      <c r="N1771" s="462"/>
      <c r="O1771" s="462"/>
      <c r="P1771" s="462"/>
      <c r="Q1771" s="462"/>
    </row>
    <row r="1772" spans="1:17" x14ac:dyDescent="0.15">
      <c r="A1772" s="462"/>
      <c r="B1772" s="462"/>
      <c r="C1772" s="462"/>
      <c r="D1772" s="462"/>
      <c r="E1772" s="462"/>
      <c r="F1772" s="462"/>
      <c r="G1772" s="462"/>
      <c r="H1772" s="462"/>
      <c r="I1772" s="462"/>
      <c r="J1772" s="462"/>
      <c r="K1772" s="462"/>
      <c r="L1772" s="462"/>
      <c r="M1772" s="462"/>
      <c r="N1772" s="462"/>
      <c r="O1772" s="462"/>
      <c r="P1772" s="462"/>
      <c r="Q1772" s="462"/>
    </row>
    <row r="1773" spans="1:17" x14ac:dyDescent="0.15">
      <c r="A1773" s="462"/>
      <c r="B1773" s="462"/>
      <c r="C1773" s="462"/>
      <c r="D1773" s="462"/>
      <c r="E1773" s="462"/>
      <c r="F1773" s="462"/>
      <c r="G1773" s="462"/>
      <c r="H1773" s="462"/>
      <c r="I1773" s="462"/>
      <c r="J1773" s="462"/>
      <c r="K1773" s="462"/>
      <c r="L1773" s="462"/>
      <c r="M1773" s="462"/>
      <c r="N1773" s="462"/>
      <c r="O1773" s="462"/>
      <c r="P1773" s="462"/>
      <c r="Q1773" s="462"/>
    </row>
    <row r="1774" spans="1:17" x14ac:dyDescent="0.15">
      <c r="A1774" s="462"/>
      <c r="B1774" s="462"/>
      <c r="C1774" s="462"/>
      <c r="D1774" s="462"/>
      <c r="E1774" s="462"/>
      <c r="F1774" s="462"/>
      <c r="G1774" s="462"/>
      <c r="H1774" s="462"/>
      <c r="I1774" s="462"/>
      <c r="J1774" s="462"/>
      <c r="K1774" s="462"/>
      <c r="L1774" s="462"/>
      <c r="M1774" s="462"/>
      <c r="N1774" s="462"/>
      <c r="O1774" s="462"/>
      <c r="P1774" s="462"/>
      <c r="Q1774" s="462"/>
    </row>
    <row r="1775" spans="1:17" x14ac:dyDescent="0.15">
      <c r="A1775" s="462"/>
      <c r="B1775" s="462"/>
      <c r="C1775" s="462"/>
      <c r="D1775" s="462"/>
      <c r="E1775" s="462"/>
      <c r="F1775" s="462"/>
      <c r="G1775" s="462"/>
      <c r="H1775" s="462"/>
      <c r="I1775" s="462"/>
      <c r="J1775" s="462"/>
      <c r="K1775" s="462"/>
      <c r="L1775" s="462"/>
      <c r="M1775" s="462"/>
      <c r="N1775" s="462"/>
      <c r="O1775" s="462"/>
      <c r="P1775" s="462"/>
      <c r="Q1775" s="462"/>
    </row>
    <row r="1776" spans="1:17" x14ac:dyDescent="0.15">
      <c r="A1776" s="462"/>
      <c r="B1776" s="462"/>
      <c r="C1776" s="462"/>
      <c r="D1776" s="462"/>
      <c r="E1776" s="462"/>
      <c r="F1776" s="462"/>
      <c r="G1776" s="462"/>
      <c r="H1776" s="462"/>
      <c r="I1776" s="462"/>
      <c r="J1776" s="462"/>
      <c r="K1776" s="462"/>
      <c r="L1776" s="462"/>
      <c r="M1776" s="462"/>
      <c r="N1776" s="462"/>
      <c r="O1776" s="462"/>
      <c r="P1776" s="462"/>
      <c r="Q1776" s="462"/>
    </row>
    <row r="1777" spans="1:17" x14ac:dyDescent="0.15">
      <c r="A1777" s="462"/>
      <c r="B1777" s="462"/>
      <c r="C1777" s="462"/>
      <c r="D1777" s="462"/>
      <c r="E1777" s="462"/>
      <c r="F1777" s="462"/>
      <c r="G1777" s="462"/>
      <c r="H1777" s="462"/>
      <c r="I1777" s="462"/>
      <c r="J1777" s="462"/>
      <c r="K1777" s="462"/>
      <c r="L1777" s="462"/>
      <c r="M1777" s="462"/>
      <c r="N1777" s="462"/>
      <c r="O1777" s="462"/>
      <c r="P1777" s="462"/>
      <c r="Q1777" s="462"/>
    </row>
    <row r="1778" spans="1:17" x14ac:dyDescent="0.15">
      <c r="A1778" s="462"/>
      <c r="B1778" s="462"/>
      <c r="C1778" s="462"/>
      <c r="D1778" s="462"/>
      <c r="E1778" s="462"/>
      <c r="F1778" s="462"/>
      <c r="G1778" s="462"/>
      <c r="H1778" s="462"/>
      <c r="I1778" s="462"/>
      <c r="J1778" s="462"/>
      <c r="K1778" s="462"/>
      <c r="L1778" s="462"/>
      <c r="M1778" s="462"/>
      <c r="N1778" s="462"/>
      <c r="O1778" s="462"/>
      <c r="P1778" s="462"/>
      <c r="Q1778" s="462"/>
    </row>
    <row r="1779" spans="1:17" x14ac:dyDescent="0.15">
      <c r="A1779" s="462"/>
      <c r="B1779" s="462"/>
      <c r="C1779" s="462"/>
      <c r="D1779" s="462"/>
      <c r="E1779" s="462"/>
      <c r="F1779" s="462"/>
      <c r="G1779" s="462"/>
      <c r="H1779" s="462"/>
      <c r="I1779" s="462"/>
      <c r="J1779" s="462"/>
      <c r="K1779" s="462"/>
      <c r="L1779" s="462"/>
      <c r="M1779" s="462"/>
      <c r="N1779" s="462"/>
      <c r="O1779" s="462"/>
      <c r="P1779" s="462"/>
      <c r="Q1779" s="462"/>
    </row>
    <row r="1780" spans="1:17" x14ac:dyDescent="0.15">
      <c r="A1780" s="462"/>
      <c r="B1780" s="462"/>
      <c r="C1780" s="462"/>
      <c r="D1780" s="462"/>
      <c r="E1780" s="462"/>
      <c r="F1780" s="462"/>
      <c r="G1780" s="462"/>
      <c r="H1780" s="462"/>
      <c r="I1780" s="462"/>
      <c r="J1780" s="462"/>
      <c r="K1780" s="462"/>
      <c r="L1780" s="462"/>
      <c r="M1780" s="462"/>
      <c r="N1780" s="462"/>
      <c r="O1780" s="462"/>
      <c r="P1780" s="462"/>
      <c r="Q1780" s="462"/>
    </row>
    <row r="1781" spans="1:17" x14ac:dyDescent="0.15">
      <c r="A1781" s="462"/>
      <c r="B1781" s="462"/>
      <c r="C1781" s="462"/>
      <c r="D1781" s="462"/>
      <c r="E1781" s="462"/>
      <c r="F1781" s="462"/>
      <c r="G1781" s="462"/>
      <c r="H1781" s="462"/>
      <c r="I1781" s="462"/>
      <c r="J1781" s="462"/>
      <c r="K1781" s="462"/>
      <c r="L1781" s="462"/>
      <c r="M1781" s="462"/>
      <c r="N1781" s="462"/>
      <c r="O1781" s="462"/>
      <c r="P1781" s="462"/>
      <c r="Q1781" s="462"/>
    </row>
    <row r="1782" spans="1:17" x14ac:dyDescent="0.15">
      <c r="A1782" s="462"/>
      <c r="B1782" s="462"/>
      <c r="C1782" s="462"/>
      <c r="D1782" s="462"/>
      <c r="E1782" s="462"/>
      <c r="F1782" s="462"/>
      <c r="G1782" s="462"/>
      <c r="H1782" s="462"/>
      <c r="I1782" s="462"/>
      <c r="J1782" s="462"/>
      <c r="K1782" s="462"/>
      <c r="L1782" s="462"/>
      <c r="M1782" s="462"/>
      <c r="N1782" s="462"/>
      <c r="O1782" s="462"/>
      <c r="P1782" s="462"/>
      <c r="Q1782" s="462"/>
    </row>
    <row r="1783" spans="1:17" x14ac:dyDescent="0.15">
      <c r="A1783" s="462"/>
      <c r="B1783" s="462"/>
      <c r="C1783" s="462"/>
      <c r="D1783" s="462"/>
      <c r="E1783" s="462"/>
      <c r="F1783" s="462"/>
      <c r="G1783" s="462"/>
      <c r="H1783" s="462"/>
      <c r="I1783" s="462"/>
      <c r="J1783" s="462"/>
      <c r="K1783" s="462"/>
      <c r="L1783" s="462"/>
      <c r="M1783" s="462"/>
      <c r="N1783" s="462"/>
      <c r="O1783" s="462"/>
      <c r="P1783" s="462"/>
      <c r="Q1783" s="462"/>
    </row>
    <row r="1784" spans="1:17" x14ac:dyDescent="0.15">
      <c r="A1784" s="462"/>
      <c r="B1784" s="462"/>
      <c r="C1784" s="462"/>
      <c r="D1784" s="462"/>
      <c r="E1784" s="462"/>
      <c r="F1784" s="462"/>
      <c r="G1784" s="462"/>
      <c r="H1784" s="462"/>
      <c r="I1784" s="462"/>
      <c r="J1784" s="462"/>
      <c r="K1784" s="462"/>
      <c r="L1784" s="462"/>
      <c r="M1784" s="462"/>
      <c r="N1784" s="462"/>
      <c r="O1784" s="462"/>
      <c r="P1784" s="462"/>
      <c r="Q1784" s="462"/>
    </row>
    <row r="1785" spans="1:17" x14ac:dyDescent="0.15">
      <c r="A1785" s="462"/>
      <c r="B1785" s="462"/>
      <c r="C1785" s="462"/>
      <c r="D1785" s="462"/>
      <c r="E1785" s="462"/>
      <c r="F1785" s="462"/>
      <c r="G1785" s="462"/>
      <c r="H1785" s="462"/>
      <c r="I1785" s="462"/>
      <c r="J1785" s="462"/>
      <c r="K1785" s="462"/>
      <c r="L1785" s="462"/>
      <c r="M1785" s="462"/>
      <c r="N1785" s="462"/>
      <c r="O1785" s="462"/>
      <c r="P1785" s="462"/>
      <c r="Q1785" s="462"/>
    </row>
    <row r="1786" spans="1:17" x14ac:dyDescent="0.15">
      <c r="A1786" s="462"/>
      <c r="B1786" s="462"/>
      <c r="C1786" s="462"/>
      <c r="D1786" s="462"/>
      <c r="E1786" s="462"/>
      <c r="F1786" s="462"/>
      <c r="G1786" s="462"/>
      <c r="H1786" s="462"/>
      <c r="I1786" s="462"/>
      <c r="J1786" s="462"/>
      <c r="K1786" s="462"/>
      <c r="L1786" s="462"/>
      <c r="M1786" s="462"/>
      <c r="N1786" s="462"/>
      <c r="O1786" s="462"/>
      <c r="P1786" s="462"/>
      <c r="Q1786" s="462"/>
    </row>
    <row r="1787" spans="1:17" x14ac:dyDescent="0.15">
      <c r="A1787" s="462"/>
      <c r="B1787" s="462"/>
      <c r="C1787" s="462"/>
      <c r="D1787" s="462"/>
      <c r="E1787" s="462"/>
      <c r="F1787" s="462"/>
      <c r="G1787" s="462"/>
      <c r="H1787" s="462"/>
      <c r="I1787" s="462"/>
      <c r="J1787" s="462"/>
      <c r="K1787" s="462"/>
      <c r="L1787" s="462"/>
      <c r="M1787" s="462"/>
      <c r="N1787" s="462"/>
      <c r="O1787" s="462"/>
      <c r="P1787" s="462"/>
      <c r="Q1787" s="462"/>
    </row>
    <row r="1788" spans="1:17" x14ac:dyDescent="0.15">
      <c r="A1788" s="462"/>
      <c r="B1788" s="462"/>
      <c r="C1788" s="462"/>
      <c r="D1788" s="462"/>
      <c r="E1788" s="462"/>
      <c r="F1788" s="462"/>
      <c r="G1788" s="462"/>
      <c r="H1788" s="462"/>
      <c r="I1788" s="462"/>
      <c r="J1788" s="462"/>
      <c r="K1788" s="462"/>
      <c r="L1788" s="462"/>
      <c r="M1788" s="462"/>
      <c r="N1788" s="462"/>
      <c r="O1788" s="462"/>
      <c r="P1788" s="462"/>
      <c r="Q1788" s="462"/>
    </row>
    <row r="1789" spans="1:17" x14ac:dyDescent="0.15">
      <c r="A1789" s="462"/>
      <c r="B1789" s="462"/>
      <c r="C1789" s="462"/>
      <c r="D1789" s="462"/>
      <c r="E1789" s="462"/>
      <c r="F1789" s="462"/>
      <c r="G1789" s="462"/>
      <c r="H1789" s="462"/>
      <c r="I1789" s="462"/>
      <c r="J1789" s="462"/>
      <c r="K1789" s="462"/>
      <c r="L1789" s="462"/>
      <c r="M1789" s="462"/>
      <c r="N1789" s="462"/>
      <c r="O1789" s="462"/>
      <c r="P1789" s="462"/>
      <c r="Q1789" s="462"/>
    </row>
    <row r="1790" spans="1:17" x14ac:dyDescent="0.15">
      <c r="A1790" s="462"/>
      <c r="B1790" s="462"/>
      <c r="C1790" s="462"/>
      <c r="D1790" s="462"/>
      <c r="E1790" s="462"/>
      <c r="F1790" s="462"/>
      <c r="G1790" s="462"/>
      <c r="H1790" s="462"/>
      <c r="I1790" s="462"/>
      <c r="J1790" s="462"/>
      <c r="K1790" s="462"/>
      <c r="L1790" s="462"/>
      <c r="M1790" s="462"/>
      <c r="N1790" s="462"/>
      <c r="O1790" s="462"/>
      <c r="P1790" s="462"/>
      <c r="Q1790" s="462"/>
    </row>
    <row r="1791" spans="1:17" x14ac:dyDescent="0.15">
      <c r="A1791" s="462"/>
      <c r="B1791" s="462"/>
      <c r="C1791" s="462"/>
      <c r="D1791" s="462"/>
      <c r="E1791" s="462"/>
      <c r="F1791" s="462"/>
      <c r="G1791" s="462"/>
      <c r="H1791" s="462"/>
      <c r="I1791" s="462"/>
      <c r="J1791" s="462"/>
      <c r="K1791" s="462"/>
      <c r="L1791" s="462"/>
      <c r="M1791" s="462"/>
      <c r="N1791" s="462"/>
      <c r="O1791" s="462"/>
      <c r="P1791" s="462"/>
      <c r="Q1791" s="462"/>
    </row>
    <row r="1792" spans="1:17" x14ac:dyDescent="0.15">
      <c r="A1792" s="462"/>
      <c r="B1792" s="462"/>
      <c r="C1792" s="462"/>
      <c r="D1792" s="462"/>
      <c r="E1792" s="462"/>
      <c r="F1792" s="462"/>
      <c r="G1792" s="462"/>
      <c r="H1792" s="462"/>
      <c r="I1792" s="462"/>
      <c r="J1792" s="462"/>
      <c r="K1792" s="462"/>
      <c r="L1792" s="462"/>
      <c r="M1792" s="462"/>
      <c r="N1792" s="462"/>
      <c r="O1792" s="462"/>
      <c r="P1792" s="462"/>
      <c r="Q1792" s="462"/>
    </row>
    <row r="1793" spans="1:17" x14ac:dyDescent="0.15">
      <c r="A1793" s="462"/>
      <c r="B1793" s="462"/>
      <c r="C1793" s="462"/>
      <c r="D1793" s="462"/>
      <c r="E1793" s="462"/>
      <c r="F1793" s="462"/>
      <c r="G1793" s="462"/>
      <c r="H1793" s="462"/>
      <c r="I1793" s="462"/>
      <c r="J1793" s="462"/>
      <c r="K1793" s="462"/>
      <c r="L1793" s="462"/>
      <c r="M1793" s="462"/>
      <c r="N1793" s="462"/>
      <c r="O1793" s="462"/>
      <c r="P1793" s="462"/>
      <c r="Q1793" s="462"/>
    </row>
    <row r="1794" spans="1:17" x14ac:dyDescent="0.15">
      <c r="A1794" s="462"/>
      <c r="B1794" s="462"/>
      <c r="C1794" s="462"/>
      <c r="D1794" s="462"/>
      <c r="E1794" s="462"/>
      <c r="F1794" s="462"/>
      <c r="G1794" s="462"/>
      <c r="H1794" s="462"/>
      <c r="I1794" s="462"/>
      <c r="J1794" s="462"/>
      <c r="K1794" s="462"/>
      <c r="L1794" s="462"/>
      <c r="M1794" s="462"/>
      <c r="N1794" s="462"/>
      <c r="O1794" s="462"/>
      <c r="P1794" s="462"/>
      <c r="Q1794" s="462"/>
    </row>
    <row r="1795" spans="1:17" x14ac:dyDescent="0.15">
      <c r="A1795" s="462"/>
      <c r="B1795" s="462"/>
      <c r="C1795" s="462"/>
      <c r="D1795" s="462"/>
      <c r="E1795" s="462"/>
      <c r="F1795" s="462"/>
      <c r="G1795" s="462"/>
      <c r="H1795" s="462"/>
      <c r="I1795" s="462"/>
      <c r="J1795" s="462"/>
      <c r="K1795" s="462"/>
      <c r="L1795" s="462"/>
      <c r="M1795" s="462"/>
      <c r="N1795" s="462"/>
      <c r="O1795" s="462"/>
      <c r="P1795" s="462"/>
      <c r="Q1795" s="462"/>
    </row>
    <row r="1796" spans="1:17" x14ac:dyDescent="0.15">
      <c r="A1796" s="462"/>
      <c r="B1796" s="462"/>
      <c r="C1796" s="462"/>
      <c r="D1796" s="462"/>
      <c r="E1796" s="462"/>
      <c r="F1796" s="462"/>
      <c r="G1796" s="462"/>
      <c r="H1796" s="462"/>
      <c r="I1796" s="462"/>
      <c r="J1796" s="462"/>
      <c r="K1796" s="462"/>
      <c r="L1796" s="462"/>
      <c r="M1796" s="462"/>
      <c r="N1796" s="462"/>
      <c r="O1796" s="462"/>
      <c r="P1796" s="462"/>
      <c r="Q1796" s="462"/>
    </row>
    <row r="1797" spans="1:17" x14ac:dyDescent="0.15">
      <c r="A1797" s="462"/>
      <c r="B1797" s="462"/>
      <c r="C1797" s="462"/>
      <c r="D1797" s="462"/>
      <c r="E1797" s="462"/>
      <c r="F1797" s="462"/>
      <c r="G1797" s="462"/>
      <c r="H1797" s="462"/>
      <c r="I1797" s="462"/>
      <c r="J1797" s="462"/>
      <c r="K1797" s="462"/>
      <c r="L1797" s="462"/>
      <c r="M1797" s="462"/>
      <c r="N1797" s="462"/>
      <c r="O1797" s="462"/>
      <c r="P1797" s="462"/>
      <c r="Q1797" s="462"/>
    </row>
    <row r="1798" spans="1:17" x14ac:dyDescent="0.15">
      <c r="A1798" s="462"/>
      <c r="B1798" s="462"/>
      <c r="C1798" s="462"/>
      <c r="D1798" s="462"/>
      <c r="E1798" s="462"/>
      <c r="F1798" s="462"/>
      <c r="G1798" s="462"/>
      <c r="H1798" s="462"/>
      <c r="I1798" s="462"/>
      <c r="J1798" s="462"/>
      <c r="K1798" s="462"/>
      <c r="L1798" s="462"/>
      <c r="M1798" s="462"/>
      <c r="N1798" s="462"/>
      <c r="O1798" s="462"/>
      <c r="P1798" s="462"/>
      <c r="Q1798" s="462"/>
    </row>
    <row r="1799" spans="1:17" x14ac:dyDescent="0.15">
      <c r="A1799" s="462"/>
      <c r="B1799" s="462"/>
      <c r="C1799" s="462"/>
      <c r="D1799" s="462"/>
      <c r="E1799" s="462"/>
      <c r="F1799" s="462"/>
      <c r="G1799" s="462"/>
      <c r="H1799" s="462"/>
      <c r="I1799" s="462"/>
      <c r="J1799" s="462"/>
      <c r="K1799" s="462"/>
      <c r="L1799" s="462"/>
      <c r="M1799" s="462"/>
      <c r="N1799" s="462"/>
      <c r="O1799" s="462"/>
      <c r="P1799" s="462"/>
      <c r="Q1799" s="462"/>
    </row>
    <row r="1800" spans="1:17" x14ac:dyDescent="0.15">
      <c r="A1800" s="462"/>
      <c r="B1800" s="462"/>
      <c r="C1800" s="462"/>
      <c r="D1800" s="462"/>
      <c r="E1800" s="462"/>
      <c r="F1800" s="462"/>
      <c r="G1800" s="462"/>
      <c r="H1800" s="462"/>
      <c r="I1800" s="462"/>
      <c r="J1800" s="462"/>
      <c r="K1800" s="462"/>
      <c r="L1800" s="462"/>
      <c r="M1800" s="462"/>
      <c r="N1800" s="462"/>
      <c r="O1800" s="462"/>
      <c r="P1800" s="462"/>
      <c r="Q1800" s="462"/>
    </row>
    <row r="1801" spans="1:17" x14ac:dyDescent="0.15">
      <c r="A1801" s="462"/>
      <c r="B1801" s="462"/>
      <c r="C1801" s="462"/>
      <c r="D1801" s="462"/>
      <c r="E1801" s="462"/>
      <c r="F1801" s="462"/>
      <c r="G1801" s="462"/>
      <c r="H1801" s="462"/>
      <c r="I1801" s="462"/>
      <c r="J1801" s="462"/>
      <c r="K1801" s="462"/>
      <c r="L1801" s="462"/>
      <c r="M1801" s="462"/>
      <c r="N1801" s="462"/>
      <c r="O1801" s="462"/>
      <c r="P1801" s="462"/>
      <c r="Q1801" s="462"/>
    </row>
    <row r="1802" spans="1:17" x14ac:dyDescent="0.15">
      <c r="A1802" s="462"/>
      <c r="B1802" s="462"/>
      <c r="C1802" s="462"/>
      <c r="D1802" s="462"/>
      <c r="E1802" s="462"/>
      <c r="F1802" s="462"/>
      <c r="G1802" s="462"/>
      <c r="H1802" s="462"/>
      <c r="I1802" s="462"/>
      <c r="J1802" s="462"/>
      <c r="K1802" s="462"/>
      <c r="L1802" s="462"/>
      <c r="M1802" s="462"/>
      <c r="N1802" s="462"/>
      <c r="O1802" s="462"/>
      <c r="P1802" s="462"/>
      <c r="Q1802" s="462"/>
    </row>
    <row r="1803" spans="1:17" x14ac:dyDescent="0.15">
      <c r="A1803" s="462"/>
      <c r="B1803" s="462"/>
      <c r="C1803" s="462"/>
      <c r="D1803" s="462"/>
      <c r="E1803" s="462"/>
      <c r="F1803" s="462"/>
      <c r="G1803" s="462"/>
      <c r="H1803" s="462"/>
      <c r="I1803" s="462"/>
      <c r="J1803" s="462"/>
      <c r="K1803" s="462"/>
      <c r="L1803" s="462"/>
      <c r="M1803" s="462"/>
      <c r="N1803" s="462"/>
      <c r="O1803" s="462"/>
      <c r="P1803" s="462"/>
      <c r="Q1803" s="462"/>
    </row>
    <row r="1804" spans="1:17" x14ac:dyDescent="0.15">
      <c r="A1804" s="462"/>
      <c r="B1804" s="462"/>
      <c r="C1804" s="462"/>
      <c r="D1804" s="462"/>
      <c r="E1804" s="462"/>
      <c r="F1804" s="462"/>
      <c r="G1804" s="462"/>
      <c r="H1804" s="462"/>
      <c r="I1804" s="462"/>
      <c r="J1804" s="462"/>
      <c r="K1804" s="462"/>
      <c r="L1804" s="462"/>
      <c r="M1804" s="462"/>
      <c r="N1804" s="462"/>
      <c r="O1804" s="462"/>
      <c r="P1804" s="462"/>
      <c r="Q1804" s="462"/>
    </row>
    <row r="1805" spans="1:17" x14ac:dyDescent="0.15">
      <c r="A1805" s="462"/>
      <c r="B1805" s="462"/>
      <c r="C1805" s="462"/>
      <c r="D1805" s="462"/>
      <c r="E1805" s="462"/>
      <c r="F1805" s="462"/>
      <c r="G1805" s="462"/>
      <c r="H1805" s="462"/>
      <c r="I1805" s="462"/>
      <c r="J1805" s="462"/>
      <c r="K1805" s="462"/>
      <c r="L1805" s="462"/>
      <c r="M1805" s="462"/>
      <c r="N1805" s="462"/>
      <c r="O1805" s="462"/>
      <c r="P1805" s="462"/>
      <c r="Q1805" s="462"/>
    </row>
    <row r="1806" spans="1:17" x14ac:dyDescent="0.15">
      <c r="A1806" s="462"/>
      <c r="B1806" s="462"/>
      <c r="C1806" s="462"/>
      <c r="D1806" s="462"/>
      <c r="E1806" s="462"/>
      <c r="F1806" s="462"/>
      <c r="G1806" s="462"/>
      <c r="H1806" s="462"/>
      <c r="I1806" s="462"/>
      <c r="J1806" s="462"/>
      <c r="K1806" s="462"/>
      <c r="L1806" s="462"/>
      <c r="M1806" s="462"/>
      <c r="N1806" s="462"/>
      <c r="O1806" s="462"/>
      <c r="P1806" s="462"/>
      <c r="Q1806" s="462"/>
    </row>
    <row r="1807" spans="1:17" x14ac:dyDescent="0.15">
      <c r="A1807" s="462"/>
      <c r="B1807" s="462"/>
      <c r="C1807" s="462"/>
      <c r="D1807" s="462"/>
      <c r="E1807" s="462"/>
      <c r="F1807" s="462"/>
      <c r="G1807" s="462"/>
      <c r="H1807" s="462"/>
      <c r="I1807" s="462"/>
      <c r="J1807" s="462"/>
      <c r="K1807" s="462"/>
      <c r="L1807" s="462"/>
      <c r="M1807" s="462"/>
      <c r="N1807" s="462"/>
      <c r="O1807" s="462"/>
      <c r="P1807" s="462"/>
      <c r="Q1807" s="462"/>
    </row>
    <row r="1808" spans="1:17" x14ac:dyDescent="0.15">
      <c r="A1808" s="462"/>
      <c r="B1808" s="462"/>
      <c r="C1808" s="462"/>
      <c r="D1808" s="462"/>
      <c r="E1808" s="462"/>
      <c r="F1808" s="462"/>
      <c r="G1808" s="462"/>
      <c r="H1808" s="462"/>
      <c r="I1808" s="462"/>
      <c r="J1808" s="462"/>
      <c r="K1808" s="462"/>
      <c r="L1808" s="462"/>
      <c r="M1808" s="462"/>
      <c r="N1808" s="462"/>
      <c r="O1808" s="462"/>
      <c r="P1808" s="462"/>
      <c r="Q1808" s="462"/>
    </row>
    <row r="1809" spans="1:17" x14ac:dyDescent="0.15">
      <c r="A1809" s="462"/>
      <c r="B1809" s="462"/>
      <c r="C1809" s="462"/>
      <c r="D1809" s="462"/>
      <c r="E1809" s="462"/>
      <c r="F1809" s="462"/>
      <c r="G1809" s="462"/>
      <c r="H1809" s="462"/>
      <c r="I1809" s="462"/>
      <c r="J1809" s="462"/>
      <c r="K1809" s="462"/>
      <c r="L1809" s="462"/>
      <c r="M1809" s="462"/>
      <c r="N1809" s="462"/>
      <c r="O1809" s="462"/>
      <c r="P1809" s="462"/>
      <c r="Q1809" s="462"/>
    </row>
    <row r="1810" spans="1:17" x14ac:dyDescent="0.15">
      <c r="A1810" s="462"/>
      <c r="B1810" s="462"/>
      <c r="C1810" s="462"/>
      <c r="D1810" s="462"/>
      <c r="E1810" s="462"/>
      <c r="F1810" s="462"/>
      <c r="G1810" s="462"/>
      <c r="H1810" s="462"/>
      <c r="I1810" s="462"/>
      <c r="J1810" s="462"/>
      <c r="K1810" s="462"/>
      <c r="L1810" s="462"/>
      <c r="M1810" s="462"/>
      <c r="N1810" s="462"/>
      <c r="O1810" s="462"/>
      <c r="P1810" s="462"/>
      <c r="Q1810" s="462"/>
    </row>
    <row r="1811" spans="1:17" x14ac:dyDescent="0.15">
      <c r="A1811" s="462"/>
      <c r="B1811" s="462"/>
      <c r="C1811" s="462"/>
      <c r="D1811" s="462"/>
      <c r="E1811" s="462"/>
      <c r="F1811" s="462"/>
      <c r="G1811" s="462"/>
      <c r="H1811" s="462"/>
      <c r="I1811" s="462"/>
      <c r="J1811" s="462"/>
      <c r="K1811" s="462"/>
      <c r="L1811" s="462"/>
      <c r="M1811" s="462"/>
      <c r="N1811" s="462"/>
      <c r="O1811" s="462"/>
      <c r="P1811" s="462"/>
      <c r="Q1811" s="462"/>
    </row>
    <row r="1812" spans="1:17" x14ac:dyDescent="0.15">
      <c r="A1812" s="462"/>
      <c r="B1812" s="462"/>
      <c r="C1812" s="462"/>
      <c r="D1812" s="462"/>
      <c r="E1812" s="462"/>
      <c r="F1812" s="462"/>
      <c r="G1812" s="462"/>
      <c r="H1812" s="462"/>
      <c r="I1812" s="462"/>
      <c r="J1812" s="462"/>
      <c r="K1812" s="462"/>
      <c r="L1812" s="462"/>
      <c r="M1812" s="462"/>
      <c r="N1812" s="462"/>
      <c r="O1812" s="462"/>
      <c r="P1812" s="462"/>
      <c r="Q1812" s="462"/>
    </row>
    <row r="1813" spans="1:17" x14ac:dyDescent="0.15">
      <c r="A1813" s="462"/>
      <c r="B1813" s="462"/>
      <c r="C1813" s="462"/>
      <c r="D1813" s="462"/>
      <c r="E1813" s="462"/>
      <c r="F1813" s="462"/>
      <c r="G1813" s="462"/>
      <c r="H1813" s="462"/>
      <c r="I1813" s="462"/>
      <c r="J1813" s="462"/>
      <c r="K1813" s="462"/>
      <c r="L1813" s="462"/>
      <c r="M1813" s="462"/>
      <c r="N1813" s="462"/>
      <c r="O1813" s="462"/>
      <c r="P1813" s="462"/>
      <c r="Q1813" s="462"/>
    </row>
    <row r="1814" spans="1:17" x14ac:dyDescent="0.15">
      <c r="A1814" s="462"/>
      <c r="B1814" s="462"/>
      <c r="C1814" s="462"/>
      <c r="D1814" s="462"/>
      <c r="E1814" s="462"/>
      <c r="F1814" s="462"/>
      <c r="G1814" s="462"/>
      <c r="H1814" s="462"/>
      <c r="I1814" s="462"/>
      <c r="J1814" s="462"/>
      <c r="K1814" s="462"/>
      <c r="L1814" s="462"/>
      <c r="M1814" s="462"/>
      <c r="N1814" s="462"/>
      <c r="O1814" s="462"/>
      <c r="P1814" s="462"/>
      <c r="Q1814" s="462"/>
    </row>
    <row r="1815" spans="1:17" x14ac:dyDescent="0.15">
      <c r="A1815" s="462"/>
      <c r="B1815" s="462"/>
      <c r="C1815" s="462"/>
      <c r="D1815" s="462"/>
      <c r="E1815" s="462"/>
      <c r="F1815" s="462"/>
      <c r="G1815" s="462"/>
      <c r="H1815" s="462"/>
      <c r="I1815" s="462"/>
      <c r="J1815" s="462"/>
      <c r="K1815" s="462"/>
      <c r="L1815" s="462"/>
      <c r="M1815" s="462"/>
      <c r="N1815" s="462"/>
      <c r="O1815" s="462"/>
      <c r="P1815" s="462"/>
      <c r="Q1815" s="462"/>
    </row>
    <row r="1816" spans="1:17" x14ac:dyDescent="0.15">
      <c r="A1816" s="462"/>
      <c r="B1816" s="462"/>
      <c r="C1816" s="462"/>
      <c r="D1816" s="462"/>
      <c r="E1816" s="462"/>
      <c r="F1816" s="462"/>
      <c r="G1816" s="462"/>
      <c r="H1816" s="462"/>
      <c r="I1816" s="462"/>
      <c r="J1816" s="462"/>
      <c r="K1816" s="462"/>
      <c r="L1816" s="462"/>
      <c r="M1816" s="462"/>
      <c r="N1816" s="462"/>
      <c r="O1816" s="462"/>
      <c r="P1816" s="462"/>
      <c r="Q1816" s="462"/>
    </row>
    <row r="1817" spans="1:17" x14ac:dyDescent="0.15">
      <c r="A1817" s="462"/>
      <c r="B1817" s="462"/>
      <c r="C1817" s="462"/>
      <c r="D1817" s="462"/>
      <c r="E1817" s="462"/>
      <c r="F1817" s="462"/>
      <c r="G1817" s="462"/>
      <c r="H1817" s="462"/>
      <c r="I1817" s="462"/>
      <c r="J1817" s="462"/>
      <c r="K1817" s="462"/>
      <c r="L1817" s="462"/>
      <c r="M1817" s="462"/>
      <c r="N1817" s="462"/>
      <c r="O1817" s="462"/>
      <c r="P1817" s="462"/>
      <c r="Q1817" s="462"/>
    </row>
    <row r="1818" spans="1:17" x14ac:dyDescent="0.15">
      <c r="A1818" s="462"/>
      <c r="B1818" s="462"/>
      <c r="C1818" s="462"/>
      <c r="D1818" s="462"/>
      <c r="E1818" s="462"/>
      <c r="F1818" s="462"/>
      <c r="G1818" s="462"/>
      <c r="H1818" s="462"/>
      <c r="I1818" s="462"/>
      <c r="J1818" s="462"/>
      <c r="K1818" s="462"/>
      <c r="L1818" s="462"/>
      <c r="M1818" s="462"/>
      <c r="N1818" s="462"/>
      <c r="O1818" s="462"/>
      <c r="P1818" s="462"/>
      <c r="Q1818" s="462"/>
    </row>
    <row r="1819" spans="1:17" x14ac:dyDescent="0.15">
      <c r="A1819" s="462"/>
      <c r="B1819" s="462"/>
      <c r="C1819" s="462"/>
      <c r="D1819" s="462"/>
      <c r="E1819" s="462"/>
      <c r="F1819" s="462"/>
      <c r="G1819" s="462"/>
      <c r="H1819" s="462"/>
      <c r="I1819" s="462"/>
      <c r="J1819" s="462"/>
      <c r="K1819" s="462"/>
      <c r="L1819" s="462"/>
      <c r="M1819" s="462"/>
      <c r="N1819" s="462"/>
      <c r="O1819" s="462"/>
      <c r="P1819" s="462"/>
      <c r="Q1819" s="462"/>
    </row>
    <row r="1820" spans="1:17" x14ac:dyDescent="0.15">
      <c r="A1820" s="462"/>
      <c r="B1820" s="462"/>
      <c r="C1820" s="462"/>
      <c r="D1820" s="462"/>
      <c r="E1820" s="462"/>
      <c r="F1820" s="462"/>
      <c r="G1820" s="462"/>
      <c r="H1820" s="462"/>
      <c r="I1820" s="462"/>
      <c r="J1820" s="462"/>
      <c r="K1820" s="462"/>
      <c r="L1820" s="462"/>
      <c r="M1820" s="462"/>
      <c r="N1820" s="462"/>
      <c r="O1820" s="462"/>
      <c r="P1820" s="462"/>
      <c r="Q1820" s="462"/>
    </row>
    <row r="1821" spans="1:17" x14ac:dyDescent="0.15">
      <c r="A1821" s="462"/>
      <c r="B1821" s="462"/>
      <c r="C1821" s="462"/>
      <c r="D1821" s="462"/>
      <c r="E1821" s="462"/>
      <c r="F1821" s="462"/>
      <c r="G1821" s="462"/>
      <c r="H1821" s="462"/>
      <c r="I1821" s="462"/>
      <c r="J1821" s="462"/>
      <c r="K1821" s="462"/>
      <c r="L1821" s="462"/>
      <c r="M1821" s="462"/>
      <c r="N1821" s="462"/>
      <c r="O1821" s="462"/>
      <c r="P1821" s="462"/>
      <c r="Q1821" s="462"/>
    </row>
    <row r="1822" spans="1:17" x14ac:dyDescent="0.15">
      <c r="A1822" s="462"/>
      <c r="B1822" s="462"/>
      <c r="C1822" s="462"/>
      <c r="D1822" s="462"/>
      <c r="E1822" s="462"/>
      <c r="F1822" s="462"/>
      <c r="G1822" s="462"/>
      <c r="H1822" s="462"/>
      <c r="I1822" s="462"/>
      <c r="J1822" s="462"/>
      <c r="K1822" s="462"/>
      <c r="L1822" s="462"/>
      <c r="M1822" s="462"/>
      <c r="N1822" s="462"/>
      <c r="O1822" s="462"/>
      <c r="P1822" s="462"/>
      <c r="Q1822" s="462"/>
    </row>
    <row r="1823" spans="1:17" x14ac:dyDescent="0.15">
      <c r="A1823" s="462"/>
      <c r="B1823" s="462"/>
      <c r="C1823" s="462"/>
      <c r="D1823" s="462"/>
      <c r="E1823" s="462"/>
      <c r="F1823" s="462"/>
      <c r="G1823" s="462"/>
      <c r="H1823" s="462"/>
      <c r="I1823" s="462"/>
      <c r="J1823" s="462"/>
      <c r="K1823" s="462"/>
      <c r="L1823" s="462"/>
      <c r="M1823" s="462"/>
      <c r="N1823" s="462"/>
      <c r="O1823" s="462"/>
      <c r="P1823" s="462"/>
      <c r="Q1823" s="462"/>
    </row>
    <row r="1824" spans="1:17" x14ac:dyDescent="0.15">
      <c r="A1824" s="462"/>
      <c r="B1824" s="462"/>
      <c r="C1824" s="462"/>
      <c r="D1824" s="462"/>
      <c r="E1824" s="462"/>
      <c r="F1824" s="462"/>
      <c r="G1824" s="462"/>
      <c r="H1824" s="462"/>
      <c r="I1824" s="462"/>
      <c r="J1824" s="462"/>
      <c r="K1824" s="462"/>
      <c r="L1824" s="462"/>
      <c r="M1824" s="462"/>
      <c r="N1824" s="462"/>
      <c r="O1824" s="462"/>
      <c r="P1824" s="462"/>
      <c r="Q1824" s="462"/>
    </row>
    <row r="1825" spans="1:17" x14ac:dyDescent="0.15">
      <c r="A1825" s="462"/>
      <c r="B1825" s="462"/>
      <c r="C1825" s="462"/>
      <c r="D1825" s="462"/>
      <c r="E1825" s="462"/>
      <c r="F1825" s="462"/>
      <c r="G1825" s="462"/>
      <c r="H1825" s="462"/>
      <c r="I1825" s="462"/>
      <c r="J1825" s="462"/>
      <c r="K1825" s="462"/>
      <c r="L1825" s="462"/>
      <c r="M1825" s="462"/>
      <c r="N1825" s="462"/>
      <c r="O1825" s="462"/>
      <c r="P1825" s="462"/>
      <c r="Q1825" s="462"/>
    </row>
    <row r="1826" spans="1:17" x14ac:dyDescent="0.15">
      <c r="A1826" s="462"/>
      <c r="B1826" s="462"/>
      <c r="C1826" s="462"/>
      <c r="D1826" s="462"/>
      <c r="E1826" s="462"/>
      <c r="F1826" s="462"/>
      <c r="G1826" s="462"/>
      <c r="H1826" s="462"/>
      <c r="I1826" s="462"/>
      <c r="J1826" s="462"/>
      <c r="K1826" s="462"/>
      <c r="L1826" s="462"/>
      <c r="M1826" s="462"/>
      <c r="N1826" s="462"/>
      <c r="O1826" s="462"/>
      <c r="P1826" s="462"/>
      <c r="Q1826" s="462"/>
    </row>
    <row r="1827" spans="1:17" x14ac:dyDescent="0.15">
      <c r="A1827" s="462"/>
      <c r="B1827" s="462"/>
      <c r="C1827" s="462"/>
      <c r="D1827" s="462"/>
      <c r="E1827" s="462"/>
      <c r="F1827" s="462"/>
      <c r="G1827" s="462"/>
      <c r="H1827" s="462"/>
      <c r="I1827" s="462"/>
      <c r="J1827" s="462"/>
      <c r="K1827" s="462"/>
      <c r="L1827" s="462"/>
      <c r="M1827" s="462"/>
      <c r="N1827" s="462"/>
      <c r="O1827" s="462"/>
      <c r="P1827" s="462"/>
      <c r="Q1827" s="462"/>
    </row>
    <row r="1828" spans="1:17" x14ac:dyDescent="0.15">
      <c r="A1828" s="462"/>
      <c r="B1828" s="462"/>
      <c r="C1828" s="462"/>
      <c r="D1828" s="462"/>
      <c r="E1828" s="462"/>
      <c r="F1828" s="462"/>
      <c r="G1828" s="462"/>
      <c r="H1828" s="462"/>
      <c r="I1828" s="462"/>
      <c r="J1828" s="462"/>
      <c r="K1828" s="462"/>
      <c r="L1828" s="462"/>
      <c r="M1828" s="462"/>
      <c r="N1828" s="462"/>
      <c r="O1828" s="462"/>
      <c r="P1828" s="462"/>
      <c r="Q1828" s="462"/>
    </row>
    <row r="1829" spans="1:17" x14ac:dyDescent="0.15">
      <c r="A1829" s="462"/>
      <c r="B1829" s="462"/>
      <c r="C1829" s="462"/>
      <c r="D1829" s="462"/>
      <c r="E1829" s="462"/>
      <c r="F1829" s="462"/>
      <c r="G1829" s="462"/>
      <c r="H1829" s="462"/>
      <c r="I1829" s="462"/>
      <c r="J1829" s="462"/>
      <c r="K1829" s="462"/>
      <c r="L1829" s="462"/>
      <c r="M1829" s="462"/>
      <c r="N1829" s="462"/>
      <c r="O1829" s="462"/>
      <c r="P1829" s="462"/>
      <c r="Q1829" s="462"/>
    </row>
    <row r="1830" spans="1:17" x14ac:dyDescent="0.15">
      <c r="A1830" s="462"/>
      <c r="B1830" s="462"/>
      <c r="C1830" s="462"/>
      <c r="D1830" s="462"/>
      <c r="E1830" s="462"/>
      <c r="F1830" s="462"/>
      <c r="G1830" s="462"/>
      <c r="H1830" s="462"/>
      <c r="I1830" s="462"/>
      <c r="J1830" s="462"/>
      <c r="K1830" s="462"/>
      <c r="L1830" s="462"/>
      <c r="M1830" s="462"/>
      <c r="N1830" s="462"/>
      <c r="O1830" s="462"/>
      <c r="P1830" s="462"/>
      <c r="Q1830" s="462"/>
    </row>
    <row r="1831" spans="1:17" x14ac:dyDescent="0.15">
      <c r="A1831" s="462"/>
      <c r="B1831" s="462"/>
      <c r="C1831" s="462"/>
      <c r="D1831" s="462"/>
      <c r="E1831" s="462"/>
      <c r="F1831" s="462"/>
      <c r="G1831" s="462"/>
      <c r="H1831" s="462"/>
      <c r="I1831" s="462"/>
      <c r="J1831" s="462"/>
      <c r="K1831" s="462"/>
      <c r="L1831" s="462"/>
      <c r="M1831" s="462"/>
      <c r="N1831" s="462"/>
      <c r="O1831" s="462"/>
      <c r="P1831" s="462"/>
      <c r="Q1831" s="462"/>
    </row>
    <row r="1832" spans="1:17" x14ac:dyDescent="0.15">
      <c r="A1832" s="462"/>
      <c r="B1832" s="462"/>
      <c r="C1832" s="462"/>
      <c r="D1832" s="462"/>
      <c r="E1832" s="462"/>
      <c r="F1832" s="462"/>
      <c r="G1832" s="462"/>
      <c r="H1832" s="462"/>
      <c r="I1832" s="462"/>
      <c r="J1832" s="462"/>
      <c r="K1832" s="462"/>
      <c r="L1832" s="462"/>
      <c r="M1832" s="462"/>
      <c r="N1832" s="462"/>
      <c r="O1832" s="462"/>
      <c r="P1832" s="462"/>
      <c r="Q1832" s="462"/>
    </row>
    <row r="1833" spans="1:17" x14ac:dyDescent="0.15">
      <c r="A1833" s="462"/>
      <c r="B1833" s="462"/>
      <c r="C1833" s="462"/>
      <c r="D1833" s="462"/>
      <c r="E1833" s="462"/>
      <c r="F1833" s="462"/>
      <c r="G1833" s="462"/>
      <c r="H1833" s="462"/>
      <c r="I1833" s="462"/>
      <c r="J1833" s="462"/>
      <c r="K1833" s="462"/>
      <c r="L1833" s="462"/>
      <c r="M1833" s="462"/>
      <c r="N1833" s="462"/>
      <c r="O1833" s="462"/>
      <c r="P1833" s="462"/>
      <c r="Q1833" s="462"/>
    </row>
    <row r="1834" spans="1:17" x14ac:dyDescent="0.15">
      <c r="A1834" s="462"/>
      <c r="B1834" s="462"/>
      <c r="C1834" s="462"/>
      <c r="D1834" s="462"/>
      <c r="E1834" s="462"/>
      <c r="F1834" s="462"/>
      <c r="G1834" s="462"/>
      <c r="H1834" s="462"/>
      <c r="I1834" s="462"/>
      <c r="J1834" s="462"/>
      <c r="K1834" s="462"/>
      <c r="L1834" s="462"/>
      <c r="M1834" s="462"/>
      <c r="N1834" s="462"/>
      <c r="O1834" s="462"/>
      <c r="P1834" s="462"/>
      <c r="Q1834" s="462"/>
    </row>
    <row r="1835" spans="1:17" x14ac:dyDescent="0.15">
      <c r="A1835" s="462"/>
      <c r="B1835" s="462"/>
      <c r="C1835" s="462"/>
      <c r="D1835" s="462"/>
      <c r="E1835" s="462"/>
      <c r="F1835" s="462"/>
      <c r="G1835" s="462"/>
      <c r="H1835" s="462"/>
      <c r="I1835" s="462"/>
      <c r="J1835" s="462"/>
      <c r="K1835" s="462"/>
      <c r="L1835" s="462"/>
      <c r="M1835" s="462"/>
      <c r="N1835" s="462"/>
      <c r="O1835" s="462"/>
      <c r="P1835" s="462"/>
      <c r="Q1835" s="462"/>
    </row>
    <row r="1836" spans="1:17" x14ac:dyDescent="0.15">
      <c r="A1836" s="462"/>
      <c r="B1836" s="462"/>
      <c r="C1836" s="462"/>
      <c r="D1836" s="462"/>
      <c r="E1836" s="462"/>
      <c r="F1836" s="462"/>
      <c r="G1836" s="462"/>
      <c r="H1836" s="462"/>
      <c r="I1836" s="462"/>
      <c r="J1836" s="462"/>
      <c r="K1836" s="462"/>
      <c r="L1836" s="462"/>
      <c r="M1836" s="462"/>
      <c r="N1836" s="462"/>
      <c r="O1836" s="462"/>
      <c r="P1836" s="462"/>
      <c r="Q1836" s="462"/>
    </row>
    <row r="1837" spans="1:17" x14ac:dyDescent="0.15">
      <c r="A1837" s="462"/>
      <c r="B1837" s="462"/>
      <c r="C1837" s="462"/>
      <c r="D1837" s="462"/>
      <c r="E1837" s="462"/>
      <c r="F1837" s="462"/>
      <c r="G1837" s="462"/>
      <c r="H1837" s="462"/>
      <c r="I1837" s="462"/>
      <c r="J1837" s="462"/>
      <c r="K1837" s="462"/>
      <c r="L1837" s="462"/>
      <c r="M1837" s="462"/>
      <c r="N1837" s="462"/>
      <c r="O1837" s="462"/>
      <c r="P1837" s="462"/>
      <c r="Q1837" s="462"/>
    </row>
    <row r="1838" spans="1:17" x14ac:dyDescent="0.15">
      <c r="A1838" s="462"/>
      <c r="B1838" s="462"/>
      <c r="C1838" s="462"/>
      <c r="D1838" s="462"/>
      <c r="E1838" s="462"/>
      <c r="F1838" s="462"/>
      <c r="G1838" s="462"/>
      <c r="H1838" s="462"/>
      <c r="I1838" s="462"/>
      <c r="J1838" s="462"/>
      <c r="K1838" s="462"/>
      <c r="L1838" s="462"/>
      <c r="M1838" s="462"/>
      <c r="N1838" s="462"/>
      <c r="O1838" s="462"/>
      <c r="P1838" s="462"/>
      <c r="Q1838" s="462"/>
    </row>
    <row r="1839" spans="1:17" x14ac:dyDescent="0.15">
      <c r="A1839" s="462"/>
      <c r="B1839" s="462"/>
      <c r="C1839" s="462"/>
      <c r="D1839" s="462"/>
      <c r="E1839" s="462"/>
      <c r="F1839" s="462"/>
      <c r="G1839" s="462"/>
      <c r="H1839" s="462"/>
      <c r="I1839" s="462"/>
      <c r="J1839" s="462"/>
      <c r="K1839" s="462"/>
      <c r="L1839" s="462"/>
      <c r="M1839" s="462"/>
      <c r="N1839" s="462"/>
      <c r="O1839" s="462"/>
      <c r="P1839" s="462"/>
      <c r="Q1839" s="462"/>
    </row>
    <row r="1840" spans="1:17" x14ac:dyDescent="0.15">
      <c r="A1840" s="462"/>
      <c r="B1840" s="462"/>
      <c r="C1840" s="462"/>
      <c r="D1840" s="462"/>
      <c r="E1840" s="462"/>
      <c r="F1840" s="462"/>
      <c r="G1840" s="462"/>
      <c r="H1840" s="462"/>
      <c r="I1840" s="462"/>
      <c r="J1840" s="462"/>
      <c r="K1840" s="462"/>
      <c r="L1840" s="462"/>
      <c r="M1840" s="462"/>
      <c r="N1840" s="462"/>
      <c r="O1840" s="462"/>
      <c r="P1840" s="462"/>
      <c r="Q1840" s="462"/>
    </row>
    <row r="1841" spans="1:17" x14ac:dyDescent="0.15">
      <c r="A1841" s="462"/>
      <c r="B1841" s="462"/>
      <c r="C1841" s="462"/>
      <c r="D1841" s="462"/>
      <c r="E1841" s="462"/>
      <c r="F1841" s="462"/>
      <c r="G1841" s="462"/>
      <c r="H1841" s="462"/>
      <c r="I1841" s="462"/>
      <c r="J1841" s="462"/>
      <c r="K1841" s="462"/>
      <c r="L1841" s="462"/>
      <c r="M1841" s="462"/>
      <c r="N1841" s="462"/>
      <c r="O1841" s="462"/>
      <c r="P1841" s="462"/>
      <c r="Q1841" s="462"/>
    </row>
    <row r="1842" spans="1:17" x14ac:dyDescent="0.15">
      <c r="A1842" s="462"/>
      <c r="B1842" s="462"/>
      <c r="C1842" s="462"/>
      <c r="D1842" s="462"/>
      <c r="E1842" s="462"/>
      <c r="F1842" s="462"/>
      <c r="G1842" s="462"/>
      <c r="H1842" s="462"/>
      <c r="I1842" s="462"/>
      <c r="J1842" s="462"/>
      <c r="K1842" s="462"/>
      <c r="L1842" s="462"/>
      <c r="M1842" s="462"/>
      <c r="N1842" s="462"/>
      <c r="O1842" s="462"/>
      <c r="P1842" s="462"/>
      <c r="Q1842" s="462"/>
    </row>
    <row r="1843" spans="1:17" x14ac:dyDescent="0.15">
      <c r="A1843" s="462"/>
      <c r="B1843" s="462"/>
      <c r="C1843" s="462"/>
      <c r="D1843" s="462"/>
      <c r="E1843" s="462"/>
      <c r="F1843" s="462"/>
      <c r="G1843" s="462"/>
      <c r="H1843" s="462"/>
      <c r="I1843" s="462"/>
      <c r="J1843" s="462"/>
      <c r="K1843" s="462"/>
      <c r="L1843" s="462"/>
      <c r="M1843" s="462"/>
      <c r="N1843" s="462"/>
      <c r="O1843" s="462"/>
      <c r="P1843" s="462"/>
      <c r="Q1843" s="462"/>
    </row>
    <row r="1844" spans="1:17" x14ac:dyDescent="0.15">
      <c r="A1844" s="462"/>
      <c r="B1844" s="462"/>
      <c r="C1844" s="462"/>
      <c r="D1844" s="462"/>
      <c r="E1844" s="462"/>
      <c r="F1844" s="462"/>
      <c r="G1844" s="462"/>
      <c r="H1844" s="462"/>
      <c r="I1844" s="462"/>
      <c r="J1844" s="462"/>
      <c r="K1844" s="462"/>
      <c r="L1844" s="462"/>
      <c r="M1844" s="462"/>
      <c r="N1844" s="462"/>
      <c r="O1844" s="462"/>
      <c r="P1844" s="462"/>
      <c r="Q1844" s="462"/>
    </row>
    <row r="1845" spans="1:17" x14ac:dyDescent="0.15">
      <c r="A1845" s="462"/>
      <c r="B1845" s="462"/>
      <c r="C1845" s="462"/>
      <c r="D1845" s="462"/>
      <c r="E1845" s="462"/>
      <c r="F1845" s="462"/>
      <c r="G1845" s="462"/>
      <c r="H1845" s="462"/>
      <c r="I1845" s="462"/>
      <c r="J1845" s="462"/>
      <c r="K1845" s="462"/>
      <c r="L1845" s="462"/>
      <c r="M1845" s="462"/>
      <c r="N1845" s="462"/>
      <c r="O1845" s="462"/>
      <c r="P1845" s="462"/>
      <c r="Q1845" s="462"/>
    </row>
    <row r="1846" spans="1:17" x14ac:dyDescent="0.15">
      <c r="A1846" s="462"/>
      <c r="B1846" s="462"/>
      <c r="C1846" s="462"/>
      <c r="D1846" s="462"/>
      <c r="E1846" s="462"/>
      <c r="F1846" s="462"/>
      <c r="G1846" s="462"/>
      <c r="H1846" s="462"/>
      <c r="I1846" s="462"/>
      <c r="J1846" s="462"/>
      <c r="K1846" s="462"/>
      <c r="L1846" s="462"/>
      <c r="M1846" s="462"/>
      <c r="N1846" s="462"/>
      <c r="O1846" s="462"/>
      <c r="P1846" s="462"/>
      <c r="Q1846" s="462"/>
    </row>
    <row r="1847" spans="1:17" x14ac:dyDescent="0.15">
      <c r="A1847" s="462"/>
      <c r="B1847" s="462"/>
      <c r="C1847" s="462"/>
      <c r="D1847" s="462"/>
      <c r="E1847" s="462"/>
      <c r="F1847" s="462"/>
      <c r="G1847" s="462"/>
      <c r="H1847" s="462"/>
      <c r="I1847" s="462"/>
      <c r="J1847" s="462"/>
      <c r="K1847" s="462"/>
      <c r="L1847" s="462"/>
      <c r="M1847" s="462"/>
      <c r="N1847" s="462"/>
      <c r="O1847" s="462"/>
      <c r="P1847" s="462"/>
      <c r="Q1847" s="462"/>
    </row>
    <row r="1848" spans="1:17" x14ac:dyDescent="0.15">
      <c r="A1848" s="462"/>
      <c r="B1848" s="462"/>
      <c r="C1848" s="462"/>
      <c r="D1848" s="462"/>
      <c r="E1848" s="462"/>
      <c r="F1848" s="462"/>
      <c r="G1848" s="462"/>
      <c r="H1848" s="462"/>
      <c r="I1848" s="462"/>
      <c r="J1848" s="462"/>
      <c r="K1848" s="462"/>
      <c r="L1848" s="462"/>
      <c r="M1848" s="462"/>
      <c r="N1848" s="462"/>
      <c r="O1848" s="462"/>
      <c r="P1848" s="462"/>
      <c r="Q1848" s="462"/>
    </row>
    <row r="1849" spans="1:17" x14ac:dyDescent="0.15">
      <c r="A1849" s="462"/>
      <c r="B1849" s="462"/>
      <c r="C1849" s="462"/>
      <c r="D1849" s="462"/>
      <c r="E1849" s="462"/>
      <c r="F1849" s="462"/>
      <c r="G1849" s="462"/>
      <c r="H1849" s="462"/>
      <c r="I1849" s="462"/>
      <c r="J1849" s="462"/>
      <c r="K1849" s="462"/>
      <c r="L1849" s="462"/>
      <c r="M1849" s="462"/>
      <c r="N1849" s="462"/>
      <c r="O1849" s="462"/>
      <c r="P1849" s="462"/>
      <c r="Q1849" s="462"/>
    </row>
    <row r="1850" spans="1:17" x14ac:dyDescent="0.15">
      <c r="A1850" s="462"/>
      <c r="B1850" s="462"/>
      <c r="C1850" s="462"/>
      <c r="D1850" s="462"/>
      <c r="E1850" s="462"/>
      <c r="F1850" s="462"/>
      <c r="G1850" s="462"/>
      <c r="H1850" s="462"/>
      <c r="I1850" s="462"/>
      <c r="J1850" s="462"/>
      <c r="K1850" s="462"/>
      <c r="L1850" s="462"/>
      <c r="M1850" s="462"/>
      <c r="N1850" s="462"/>
      <c r="O1850" s="462"/>
      <c r="P1850" s="462"/>
      <c r="Q1850" s="462"/>
    </row>
    <row r="1851" spans="1:17" x14ac:dyDescent="0.15">
      <c r="A1851" s="462"/>
      <c r="B1851" s="462"/>
      <c r="C1851" s="462"/>
      <c r="D1851" s="462"/>
      <c r="E1851" s="462"/>
      <c r="F1851" s="462"/>
      <c r="G1851" s="462"/>
      <c r="H1851" s="462"/>
      <c r="I1851" s="462"/>
      <c r="J1851" s="462"/>
      <c r="K1851" s="462"/>
      <c r="L1851" s="462"/>
      <c r="M1851" s="462"/>
      <c r="N1851" s="462"/>
      <c r="O1851" s="462"/>
      <c r="P1851" s="462"/>
      <c r="Q1851" s="462"/>
    </row>
    <row r="1852" spans="1:17" x14ac:dyDescent="0.15">
      <c r="A1852" s="462"/>
      <c r="B1852" s="462"/>
      <c r="C1852" s="462"/>
      <c r="D1852" s="462"/>
      <c r="E1852" s="462"/>
      <c r="F1852" s="462"/>
      <c r="G1852" s="462"/>
      <c r="H1852" s="462"/>
      <c r="I1852" s="462"/>
      <c r="J1852" s="462"/>
      <c r="K1852" s="462"/>
      <c r="L1852" s="462"/>
      <c r="M1852" s="462"/>
      <c r="N1852" s="462"/>
      <c r="O1852" s="462"/>
      <c r="P1852" s="462"/>
      <c r="Q1852" s="462"/>
    </row>
    <row r="1853" spans="1:17" x14ac:dyDescent="0.15">
      <c r="A1853" s="462"/>
      <c r="B1853" s="462"/>
      <c r="C1853" s="462"/>
      <c r="D1853" s="462"/>
      <c r="E1853" s="462"/>
      <c r="F1853" s="462"/>
      <c r="G1853" s="462"/>
      <c r="H1853" s="462"/>
      <c r="I1853" s="462"/>
      <c r="J1853" s="462"/>
      <c r="K1853" s="462"/>
      <c r="L1853" s="462"/>
      <c r="M1853" s="462"/>
      <c r="N1853" s="462"/>
      <c r="O1853" s="462"/>
      <c r="P1853" s="462"/>
      <c r="Q1853" s="462"/>
    </row>
    <row r="1854" spans="1:17" x14ac:dyDescent="0.15">
      <c r="A1854" s="462"/>
      <c r="B1854" s="462"/>
      <c r="C1854" s="462"/>
      <c r="D1854" s="462"/>
      <c r="E1854" s="462"/>
      <c r="F1854" s="462"/>
      <c r="G1854" s="462"/>
      <c r="H1854" s="462"/>
      <c r="I1854" s="462"/>
      <c r="J1854" s="462"/>
      <c r="K1854" s="462"/>
      <c r="L1854" s="462"/>
      <c r="M1854" s="462"/>
      <c r="N1854" s="462"/>
      <c r="O1854" s="462"/>
      <c r="P1854" s="462"/>
      <c r="Q1854" s="462"/>
    </row>
    <row r="1855" spans="1:17" x14ac:dyDescent="0.15">
      <c r="A1855" s="462"/>
      <c r="B1855" s="462"/>
      <c r="C1855" s="462"/>
      <c r="D1855" s="462"/>
      <c r="E1855" s="462"/>
      <c r="F1855" s="462"/>
      <c r="G1855" s="462"/>
      <c r="H1855" s="462"/>
      <c r="I1855" s="462"/>
      <c r="J1855" s="462"/>
      <c r="K1855" s="462"/>
      <c r="L1855" s="462"/>
      <c r="M1855" s="462"/>
      <c r="N1855" s="462"/>
      <c r="O1855" s="462"/>
      <c r="P1855" s="462"/>
      <c r="Q1855" s="462"/>
    </row>
    <row r="1856" spans="1:17" x14ac:dyDescent="0.15">
      <c r="A1856" s="462"/>
      <c r="B1856" s="462"/>
      <c r="C1856" s="462"/>
      <c r="D1856" s="462"/>
      <c r="E1856" s="462"/>
      <c r="F1856" s="462"/>
      <c r="G1856" s="462"/>
      <c r="H1856" s="462"/>
      <c r="I1856" s="462"/>
      <c r="J1856" s="462"/>
      <c r="K1856" s="462"/>
      <c r="L1856" s="462"/>
      <c r="M1856" s="462"/>
      <c r="N1856" s="462"/>
      <c r="O1856" s="462"/>
      <c r="P1856" s="462"/>
      <c r="Q1856" s="462"/>
    </row>
    <row r="1857" spans="1:17" x14ac:dyDescent="0.15">
      <c r="A1857" s="462"/>
      <c r="B1857" s="462"/>
      <c r="C1857" s="462"/>
      <c r="D1857" s="462"/>
      <c r="E1857" s="462"/>
      <c r="F1857" s="462"/>
      <c r="G1857" s="462"/>
      <c r="H1857" s="462"/>
      <c r="I1857" s="462"/>
      <c r="J1857" s="462"/>
      <c r="K1857" s="462"/>
      <c r="L1857" s="462"/>
      <c r="M1857" s="462"/>
      <c r="N1857" s="462"/>
      <c r="O1857" s="462"/>
      <c r="P1857" s="462"/>
      <c r="Q1857" s="462"/>
    </row>
    <row r="1858" spans="1:17" x14ac:dyDescent="0.15">
      <c r="A1858" s="462"/>
      <c r="B1858" s="462"/>
      <c r="C1858" s="462"/>
      <c r="D1858" s="462"/>
      <c r="E1858" s="462"/>
      <c r="F1858" s="462"/>
      <c r="G1858" s="462"/>
      <c r="H1858" s="462"/>
      <c r="I1858" s="462"/>
      <c r="J1858" s="462"/>
      <c r="K1858" s="462"/>
      <c r="L1858" s="462"/>
      <c r="M1858" s="462"/>
      <c r="N1858" s="462"/>
      <c r="O1858" s="462"/>
      <c r="P1858" s="462"/>
      <c r="Q1858" s="462"/>
    </row>
    <row r="1859" spans="1:17" x14ac:dyDescent="0.15">
      <c r="A1859" s="462"/>
      <c r="B1859" s="462"/>
      <c r="C1859" s="462"/>
      <c r="D1859" s="462"/>
      <c r="E1859" s="462"/>
      <c r="F1859" s="462"/>
      <c r="G1859" s="462"/>
      <c r="H1859" s="462"/>
      <c r="I1859" s="462"/>
      <c r="J1859" s="462"/>
      <c r="K1859" s="462"/>
      <c r="L1859" s="462"/>
      <c r="M1859" s="462"/>
      <c r="N1859" s="462"/>
      <c r="O1859" s="462"/>
      <c r="P1859" s="462"/>
      <c r="Q1859" s="462"/>
    </row>
    <row r="1860" spans="1:17" x14ac:dyDescent="0.15">
      <c r="A1860" s="462"/>
      <c r="B1860" s="462"/>
      <c r="C1860" s="462"/>
      <c r="D1860" s="462"/>
      <c r="E1860" s="462"/>
      <c r="F1860" s="462"/>
      <c r="G1860" s="462"/>
      <c r="H1860" s="462"/>
      <c r="I1860" s="462"/>
      <c r="J1860" s="462"/>
      <c r="K1860" s="462"/>
      <c r="L1860" s="462"/>
      <c r="M1860" s="462"/>
      <c r="N1860" s="462"/>
      <c r="O1860" s="462"/>
      <c r="P1860" s="462"/>
      <c r="Q1860" s="462"/>
    </row>
    <row r="1861" spans="1:17" x14ac:dyDescent="0.15">
      <c r="A1861" s="462"/>
      <c r="B1861" s="462"/>
      <c r="C1861" s="462"/>
      <c r="D1861" s="462"/>
      <c r="E1861" s="462"/>
      <c r="F1861" s="462"/>
      <c r="G1861" s="462"/>
      <c r="H1861" s="462"/>
      <c r="I1861" s="462"/>
      <c r="J1861" s="462"/>
      <c r="K1861" s="462"/>
      <c r="L1861" s="462"/>
      <c r="M1861" s="462"/>
      <c r="N1861" s="462"/>
      <c r="O1861" s="462"/>
      <c r="P1861" s="462"/>
      <c r="Q1861" s="462"/>
    </row>
    <row r="1862" spans="1:17" x14ac:dyDescent="0.15">
      <c r="A1862" s="462"/>
      <c r="B1862" s="462"/>
      <c r="C1862" s="462"/>
      <c r="D1862" s="462"/>
      <c r="E1862" s="462"/>
      <c r="F1862" s="462"/>
      <c r="G1862" s="462"/>
      <c r="H1862" s="462"/>
      <c r="I1862" s="462"/>
      <c r="J1862" s="462"/>
      <c r="K1862" s="462"/>
      <c r="L1862" s="462"/>
      <c r="M1862" s="462"/>
      <c r="N1862" s="462"/>
      <c r="O1862" s="462"/>
      <c r="P1862" s="462"/>
      <c r="Q1862" s="462"/>
    </row>
    <row r="1863" spans="1:17" x14ac:dyDescent="0.15">
      <c r="A1863" s="462"/>
      <c r="B1863" s="462"/>
      <c r="C1863" s="462"/>
      <c r="D1863" s="462"/>
      <c r="E1863" s="462"/>
      <c r="F1863" s="462"/>
      <c r="G1863" s="462"/>
      <c r="H1863" s="462"/>
      <c r="I1863" s="462"/>
      <c r="J1863" s="462"/>
      <c r="K1863" s="462"/>
      <c r="L1863" s="462"/>
      <c r="M1863" s="462"/>
      <c r="N1863" s="462"/>
      <c r="O1863" s="462"/>
      <c r="P1863" s="462"/>
      <c r="Q1863" s="462"/>
    </row>
    <row r="1864" spans="1:17" x14ac:dyDescent="0.15">
      <c r="A1864" s="462"/>
      <c r="B1864" s="462"/>
      <c r="C1864" s="462"/>
      <c r="D1864" s="462"/>
      <c r="E1864" s="462"/>
      <c r="F1864" s="462"/>
      <c r="G1864" s="462"/>
      <c r="H1864" s="462"/>
      <c r="I1864" s="462"/>
      <c r="J1864" s="462"/>
      <c r="K1864" s="462"/>
      <c r="L1864" s="462"/>
      <c r="M1864" s="462"/>
      <c r="N1864" s="462"/>
      <c r="O1864" s="462"/>
      <c r="P1864" s="462"/>
      <c r="Q1864" s="462"/>
    </row>
    <row r="1865" spans="1:17" x14ac:dyDescent="0.15">
      <c r="A1865" s="462"/>
      <c r="B1865" s="462"/>
      <c r="C1865" s="462"/>
      <c r="D1865" s="462"/>
      <c r="E1865" s="462"/>
      <c r="F1865" s="462"/>
      <c r="G1865" s="462"/>
      <c r="H1865" s="462"/>
      <c r="I1865" s="462"/>
      <c r="J1865" s="462"/>
      <c r="K1865" s="462"/>
      <c r="L1865" s="462"/>
      <c r="M1865" s="462"/>
      <c r="N1865" s="462"/>
      <c r="O1865" s="462"/>
      <c r="P1865" s="462"/>
      <c r="Q1865" s="462"/>
    </row>
    <row r="1866" spans="1:17" x14ac:dyDescent="0.15">
      <c r="A1866" s="462"/>
      <c r="B1866" s="462"/>
      <c r="C1866" s="462"/>
      <c r="D1866" s="462"/>
      <c r="E1866" s="462"/>
      <c r="F1866" s="462"/>
      <c r="G1866" s="462"/>
      <c r="H1866" s="462"/>
      <c r="I1866" s="462"/>
      <c r="J1866" s="462"/>
      <c r="K1866" s="462"/>
      <c r="L1866" s="462"/>
      <c r="M1866" s="462"/>
      <c r="N1866" s="462"/>
      <c r="O1866" s="462"/>
      <c r="P1866" s="462"/>
      <c r="Q1866" s="462"/>
    </row>
    <row r="1867" spans="1:17" x14ac:dyDescent="0.15">
      <c r="A1867" s="462"/>
      <c r="B1867" s="462"/>
      <c r="C1867" s="462"/>
      <c r="D1867" s="462"/>
      <c r="E1867" s="462"/>
      <c r="F1867" s="462"/>
      <c r="G1867" s="462"/>
      <c r="H1867" s="462"/>
      <c r="I1867" s="462"/>
      <c r="J1867" s="462"/>
      <c r="K1867" s="462"/>
      <c r="L1867" s="462"/>
      <c r="M1867" s="462"/>
      <c r="N1867" s="462"/>
      <c r="O1867" s="462"/>
      <c r="P1867" s="462"/>
      <c r="Q1867" s="462"/>
    </row>
    <row r="1868" spans="1:17" x14ac:dyDescent="0.15">
      <c r="A1868" s="462"/>
      <c r="B1868" s="462"/>
      <c r="C1868" s="462"/>
      <c r="D1868" s="462"/>
      <c r="E1868" s="462"/>
      <c r="F1868" s="462"/>
      <c r="G1868" s="462"/>
      <c r="H1868" s="462"/>
      <c r="I1868" s="462"/>
      <c r="J1868" s="462"/>
      <c r="K1868" s="462"/>
      <c r="L1868" s="462"/>
      <c r="M1868" s="462"/>
      <c r="N1868" s="462"/>
      <c r="O1868" s="462"/>
      <c r="P1868" s="462"/>
      <c r="Q1868" s="462"/>
    </row>
    <row r="1869" spans="1:17" x14ac:dyDescent="0.15">
      <c r="A1869" s="462"/>
      <c r="B1869" s="462"/>
      <c r="C1869" s="462"/>
      <c r="D1869" s="462"/>
      <c r="E1869" s="462"/>
      <c r="F1869" s="462"/>
      <c r="G1869" s="462"/>
      <c r="H1869" s="462"/>
      <c r="I1869" s="462"/>
      <c r="J1869" s="462"/>
      <c r="K1869" s="462"/>
      <c r="L1869" s="462"/>
      <c r="M1869" s="462"/>
      <c r="N1869" s="462"/>
      <c r="O1869" s="462"/>
      <c r="P1869" s="462"/>
      <c r="Q1869" s="462"/>
    </row>
    <row r="1870" spans="1:17" x14ac:dyDescent="0.15">
      <c r="A1870" s="462"/>
      <c r="B1870" s="462"/>
      <c r="C1870" s="462"/>
      <c r="D1870" s="462"/>
      <c r="E1870" s="462"/>
      <c r="F1870" s="462"/>
      <c r="G1870" s="462"/>
      <c r="H1870" s="462"/>
      <c r="I1870" s="462"/>
      <c r="J1870" s="462"/>
      <c r="K1870" s="462"/>
      <c r="L1870" s="462"/>
      <c r="M1870" s="462"/>
      <c r="N1870" s="462"/>
      <c r="O1870" s="462"/>
      <c r="P1870" s="462"/>
      <c r="Q1870" s="462"/>
    </row>
    <row r="1871" spans="1:17" x14ac:dyDescent="0.15">
      <c r="A1871" s="462"/>
      <c r="B1871" s="462"/>
      <c r="C1871" s="462"/>
      <c r="D1871" s="462"/>
      <c r="E1871" s="462"/>
      <c r="F1871" s="462"/>
      <c r="G1871" s="462"/>
      <c r="H1871" s="462"/>
      <c r="I1871" s="462"/>
      <c r="J1871" s="462"/>
      <c r="K1871" s="462"/>
      <c r="L1871" s="462"/>
      <c r="M1871" s="462"/>
      <c r="N1871" s="462"/>
      <c r="O1871" s="462"/>
      <c r="P1871" s="462"/>
      <c r="Q1871" s="462"/>
    </row>
    <row r="1872" spans="1:17" x14ac:dyDescent="0.15">
      <c r="A1872" s="462"/>
      <c r="B1872" s="462"/>
      <c r="C1872" s="462"/>
      <c r="D1872" s="462"/>
      <c r="E1872" s="462"/>
      <c r="F1872" s="462"/>
      <c r="G1872" s="462"/>
      <c r="H1872" s="462"/>
      <c r="I1872" s="462"/>
      <c r="J1872" s="462"/>
      <c r="K1872" s="462"/>
      <c r="L1872" s="462"/>
      <c r="M1872" s="462"/>
      <c r="N1872" s="462"/>
      <c r="O1872" s="462"/>
      <c r="P1872" s="462"/>
      <c r="Q1872" s="462"/>
    </row>
    <row r="1873" spans="1:17" x14ac:dyDescent="0.15">
      <c r="A1873" s="462"/>
      <c r="B1873" s="462"/>
      <c r="C1873" s="462"/>
      <c r="D1873" s="462"/>
      <c r="E1873" s="462"/>
      <c r="F1873" s="462"/>
      <c r="G1873" s="462"/>
      <c r="H1873" s="462"/>
      <c r="I1873" s="462"/>
      <c r="J1873" s="462"/>
      <c r="K1873" s="462"/>
      <c r="L1873" s="462"/>
      <c r="M1873" s="462"/>
      <c r="N1873" s="462"/>
      <c r="O1873" s="462"/>
      <c r="P1873" s="462"/>
      <c r="Q1873" s="462"/>
    </row>
    <row r="1874" spans="1:17" x14ac:dyDescent="0.15">
      <c r="A1874" s="462"/>
      <c r="B1874" s="462"/>
      <c r="C1874" s="462"/>
      <c r="D1874" s="462"/>
      <c r="E1874" s="462"/>
      <c r="F1874" s="462"/>
      <c r="G1874" s="462"/>
      <c r="H1874" s="462"/>
      <c r="I1874" s="462"/>
      <c r="J1874" s="462"/>
      <c r="K1874" s="462"/>
      <c r="L1874" s="462"/>
      <c r="M1874" s="462"/>
      <c r="N1874" s="462"/>
      <c r="O1874" s="462"/>
      <c r="P1874" s="462"/>
      <c r="Q1874" s="462"/>
    </row>
    <row r="1875" spans="1:17" x14ac:dyDescent="0.15">
      <c r="A1875" s="462"/>
      <c r="B1875" s="462"/>
      <c r="C1875" s="462"/>
      <c r="D1875" s="462"/>
      <c r="E1875" s="462"/>
      <c r="F1875" s="462"/>
      <c r="G1875" s="462"/>
      <c r="H1875" s="462"/>
      <c r="I1875" s="462"/>
      <c r="J1875" s="462"/>
      <c r="K1875" s="462"/>
      <c r="L1875" s="462"/>
      <c r="M1875" s="462"/>
      <c r="N1875" s="462"/>
      <c r="O1875" s="462"/>
      <c r="P1875" s="462"/>
      <c r="Q1875" s="462"/>
    </row>
    <row r="1876" spans="1:17" x14ac:dyDescent="0.15">
      <c r="A1876" s="462"/>
      <c r="B1876" s="462"/>
      <c r="C1876" s="462"/>
      <c r="D1876" s="462"/>
      <c r="E1876" s="462"/>
      <c r="F1876" s="462"/>
      <c r="G1876" s="462"/>
      <c r="H1876" s="462"/>
      <c r="I1876" s="462"/>
      <c r="J1876" s="462"/>
      <c r="K1876" s="462"/>
      <c r="L1876" s="462"/>
      <c r="M1876" s="462"/>
      <c r="N1876" s="462"/>
      <c r="O1876" s="462"/>
      <c r="P1876" s="462"/>
      <c r="Q1876" s="462"/>
    </row>
    <row r="1877" spans="1:17" x14ac:dyDescent="0.15">
      <c r="A1877" s="462"/>
      <c r="B1877" s="462"/>
      <c r="C1877" s="462"/>
      <c r="D1877" s="462"/>
      <c r="E1877" s="462"/>
      <c r="F1877" s="462"/>
      <c r="G1877" s="462"/>
      <c r="H1877" s="462"/>
      <c r="I1877" s="462"/>
      <c r="J1877" s="462"/>
      <c r="K1877" s="462"/>
      <c r="L1877" s="462"/>
      <c r="M1877" s="462"/>
      <c r="N1877" s="462"/>
      <c r="O1877" s="462"/>
      <c r="P1877" s="462"/>
      <c r="Q1877" s="462"/>
    </row>
    <row r="1878" spans="1:17" x14ac:dyDescent="0.15">
      <c r="A1878" s="462"/>
      <c r="B1878" s="462"/>
      <c r="C1878" s="462"/>
      <c r="D1878" s="462"/>
      <c r="E1878" s="462"/>
      <c r="F1878" s="462"/>
      <c r="G1878" s="462"/>
      <c r="H1878" s="462"/>
      <c r="I1878" s="462"/>
      <c r="J1878" s="462"/>
      <c r="K1878" s="462"/>
      <c r="L1878" s="462"/>
      <c r="M1878" s="462"/>
      <c r="N1878" s="462"/>
      <c r="O1878" s="462"/>
      <c r="P1878" s="462"/>
      <c r="Q1878" s="462"/>
    </row>
    <row r="1879" spans="1:17" x14ac:dyDescent="0.15">
      <c r="A1879" s="462"/>
      <c r="B1879" s="462"/>
      <c r="C1879" s="462"/>
      <c r="D1879" s="462"/>
      <c r="E1879" s="462"/>
      <c r="F1879" s="462"/>
      <c r="G1879" s="462"/>
      <c r="H1879" s="462"/>
      <c r="I1879" s="462"/>
      <c r="J1879" s="462"/>
      <c r="K1879" s="462"/>
      <c r="L1879" s="462"/>
      <c r="M1879" s="462"/>
      <c r="N1879" s="462"/>
      <c r="O1879" s="462"/>
      <c r="P1879" s="462"/>
      <c r="Q1879" s="462"/>
    </row>
    <row r="1880" spans="1:17" x14ac:dyDescent="0.15">
      <c r="A1880" s="462"/>
      <c r="B1880" s="462"/>
      <c r="C1880" s="462"/>
      <c r="D1880" s="462"/>
      <c r="E1880" s="462"/>
      <c r="F1880" s="462"/>
      <c r="G1880" s="462"/>
      <c r="H1880" s="462"/>
      <c r="I1880" s="462"/>
      <c r="J1880" s="462"/>
      <c r="K1880" s="462"/>
      <c r="L1880" s="462"/>
      <c r="M1880" s="462"/>
      <c r="N1880" s="462"/>
      <c r="O1880" s="462"/>
      <c r="P1880" s="462"/>
      <c r="Q1880" s="462"/>
    </row>
    <row r="1881" spans="1:17" x14ac:dyDescent="0.15">
      <c r="A1881" s="462"/>
      <c r="B1881" s="462"/>
      <c r="C1881" s="462"/>
      <c r="D1881" s="462"/>
      <c r="E1881" s="462"/>
      <c r="F1881" s="462"/>
      <c r="G1881" s="462"/>
      <c r="H1881" s="462"/>
      <c r="I1881" s="462"/>
      <c r="J1881" s="462"/>
      <c r="K1881" s="462"/>
      <c r="L1881" s="462"/>
      <c r="M1881" s="462"/>
      <c r="N1881" s="462"/>
      <c r="O1881" s="462"/>
      <c r="P1881" s="462"/>
      <c r="Q1881" s="462"/>
    </row>
    <row r="1882" spans="1:17" x14ac:dyDescent="0.15">
      <c r="A1882" s="462"/>
      <c r="B1882" s="462"/>
      <c r="C1882" s="462"/>
      <c r="D1882" s="462"/>
      <c r="E1882" s="462"/>
      <c r="F1882" s="462"/>
      <c r="G1882" s="462"/>
      <c r="H1882" s="462"/>
      <c r="I1882" s="462"/>
      <c r="J1882" s="462"/>
      <c r="K1882" s="462"/>
      <c r="L1882" s="462"/>
      <c r="M1882" s="462"/>
      <c r="N1882" s="462"/>
      <c r="O1882" s="462"/>
      <c r="P1882" s="462"/>
      <c r="Q1882" s="462"/>
    </row>
    <row r="1883" spans="1:17" x14ac:dyDescent="0.15">
      <c r="A1883" s="462"/>
      <c r="B1883" s="462"/>
      <c r="C1883" s="462"/>
      <c r="D1883" s="462"/>
      <c r="E1883" s="462"/>
      <c r="F1883" s="462"/>
      <c r="G1883" s="462"/>
      <c r="H1883" s="462"/>
      <c r="I1883" s="462"/>
      <c r="J1883" s="462"/>
      <c r="K1883" s="462"/>
      <c r="L1883" s="462"/>
      <c r="M1883" s="462"/>
      <c r="N1883" s="462"/>
      <c r="O1883" s="462"/>
      <c r="P1883" s="462"/>
      <c r="Q1883" s="462"/>
    </row>
    <row r="1884" spans="1:17" x14ac:dyDescent="0.15">
      <c r="A1884" s="462"/>
      <c r="B1884" s="462"/>
      <c r="C1884" s="462"/>
      <c r="D1884" s="462"/>
      <c r="E1884" s="462"/>
      <c r="F1884" s="462"/>
      <c r="G1884" s="462"/>
      <c r="H1884" s="462"/>
      <c r="I1884" s="462"/>
      <c r="J1884" s="462"/>
      <c r="K1884" s="462"/>
      <c r="L1884" s="462"/>
      <c r="M1884" s="462"/>
      <c r="N1884" s="462"/>
      <c r="O1884" s="462"/>
      <c r="P1884" s="462"/>
      <c r="Q1884" s="462"/>
    </row>
    <row r="1885" spans="1:17" x14ac:dyDescent="0.15">
      <c r="A1885" s="462"/>
      <c r="B1885" s="462"/>
      <c r="C1885" s="462"/>
      <c r="D1885" s="462"/>
      <c r="E1885" s="462"/>
      <c r="F1885" s="462"/>
      <c r="G1885" s="462"/>
      <c r="H1885" s="462"/>
      <c r="I1885" s="462"/>
      <c r="J1885" s="462"/>
      <c r="K1885" s="462"/>
      <c r="L1885" s="462"/>
      <c r="M1885" s="462"/>
      <c r="N1885" s="462"/>
      <c r="O1885" s="462"/>
      <c r="P1885" s="462"/>
      <c r="Q1885" s="462"/>
    </row>
    <row r="1886" spans="1:17" x14ac:dyDescent="0.15">
      <c r="A1886" s="462"/>
      <c r="B1886" s="462"/>
      <c r="C1886" s="462"/>
      <c r="D1886" s="462"/>
      <c r="E1886" s="462"/>
      <c r="F1886" s="462"/>
      <c r="G1886" s="462"/>
      <c r="H1886" s="462"/>
      <c r="I1886" s="462"/>
      <c r="J1886" s="462"/>
      <c r="K1886" s="462"/>
      <c r="L1886" s="462"/>
      <c r="M1886" s="462"/>
      <c r="N1886" s="462"/>
      <c r="O1886" s="462"/>
      <c r="P1886" s="462"/>
      <c r="Q1886" s="462"/>
    </row>
    <row r="1887" spans="1:17" x14ac:dyDescent="0.15">
      <c r="A1887" s="462"/>
      <c r="B1887" s="462"/>
      <c r="C1887" s="462"/>
      <c r="D1887" s="462"/>
      <c r="E1887" s="462"/>
      <c r="F1887" s="462"/>
      <c r="G1887" s="462"/>
      <c r="H1887" s="462"/>
      <c r="I1887" s="462"/>
      <c r="J1887" s="462"/>
      <c r="K1887" s="462"/>
      <c r="L1887" s="462"/>
      <c r="M1887" s="462"/>
      <c r="N1887" s="462"/>
      <c r="O1887" s="462"/>
      <c r="P1887" s="462"/>
      <c r="Q1887" s="462"/>
    </row>
  </sheetData>
  <sheetProtection selectLockedCells="1"/>
  <customSheetViews>
    <customSheetView guid="{6B23CD52-EB21-4D50-A0E9-9F9D02E9DE74}" showGridLines="0" showRowCol="0">
      <pane ySplit="1" topLeftCell="A2" activePane="bottomLeft" state="frozen"/>
      <selection pane="bottomLeft" activeCell="A2" sqref="A2"/>
      <pageMargins left="0.17" right="0.2" top="0.23" bottom="0.22" header="0.17" footer="0.17"/>
      <pageSetup scale="95" orientation="portrait" r:id="rId1"/>
    </customSheetView>
  </customSheetViews>
  <mergeCells count="11">
    <mergeCell ref="C132:O136"/>
    <mergeCell ref="F34:H34"/>
    <mergeCell ref="K2:P2"/>
    <mergeCell ref="B7:B14"/>
    <mergeCell ref="K85:P85"/>
    <mergeCell ref="B39:B46"/>
    <mergeCell ref="F66:H66"/>
    <mergeCell ref="B71:B78"/>
    <mergeCell ref="B83:B93"/>
    <mergeCell ref="B51:B61"/>
    <mergeCell ref="K53:P53"/>
  </mergeCells>
  <hyperlinks>
    <hyperlink ref="A2" location="'الصفحة الرئيسية'!D9" display="'الصفحة الرئيسية'!D9" xr:uid="{00000000-0004-0000-0100-000000000000}"/>
  </hyperlinks>
  <pageMargins left="0.17" right="0.2" top="0.23" bottom="0.22" header="0.17" footer="0.17"/>
  <pageSetup scale="95" orientation="portrait" r:id="rId2"/>
  <ignoredErrors>
    <ignoredError sqref="G5" numberStoredAsText="1"/>
  </ignoredErrors>
  <drawing r:id="rId3"/>
  <legacyDrawing r:id="rId4"/>
  <picture r:id="rId5"/>
  <controls>
    <mc:AlternateContent xmlns:mc="http://schemas.openxmlformats.org/markup-compatibility/2006">
      <mc:Choice Requires="x14">
        <control shapeId="1048" r:id="rId6" name="TextBox1">
          <controlPr defaultSize="0" autoLine="0" autoPict="0" linkedCell="G5" r:id="rId7">
            <anchor moveWithCells="1">
              <from>
                <xdr:col>11</xdr:col>
                <xdr:colOff>238125</xdr:colOff>
                <xdr:row>1</xdr:row>
                <xdr:rowOff>190500</xdr:rowOff>
              </from>
              <to>
                <xdr:col>11</xdr:col>
                <xdr:colOff>1019175</xdr:colOff>
                <xdr:row>1</xdr:row>
                <xdr:rowOff>457200</xdr:rowOff>
              </to>
            </anchor>
          </controlPr>
        </control>
      </mc:Choice>
      <mc:Fallback>
        <control shapeId="1048" r:id="rId6" name="TextBox1"/>
      </mc:Fallback>
    </mc:AlternateContent>
    <mc:AlternateContent xmlns:mc="http://schemas.openxmlformats.org/markup-compatibility/2006">
      <mc:Choice Requires="x14">
        <control shapeId="1175" r:id="rId8" name="TextBox2">
          <controlPr defaultSize="0" autoLine="0" autoPict="0" linkedCell="G3" r:id="rId9">
            <anchor moveWithCells="1">
              <from>
                <xdr:col>12</xdr:col>
                <xdr:colOff>314325</xdr:colOff>
                <xdr:row>1</xdr:row>
                <xdr:rowOff>190500</xdr:rowOff>
              </from>
              <to>
                <xdr:col>13</xdr:col>
                <xdr:colOff>247650</xdr:colOff>
                <xdr:row>1</xdr:row>
                <xdr:rowOff>457200</xdr:rowOff>
              </to>
            </anchor>
          </controlPr>
        </control>
      </mc:Choice>
      <mc:Fallback>
        <control shapeId="1175" r:id="rId8" name="Text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 tint="0.39997558519241921"/>
  </sheetPr>
  <dimension ref="A1:AI2167"/>
  <sheetViews>
    <sheetView showGridLines="0" showRowColHeaders="0" rightToLeft="1" workbookViewId="0">
      <pane ySplit="1" topLeftCell="A2" activePane="bottomLeft" state="frozen"/>
      <selection pane="bottomLeft"/>
    </sheetView>
  </sheetViews>
  <sheetFormatPr defaultColWidth="9.1484375" defaultRowHeight="14.25" x14ac:dyDescent="0.15"/>
  <cols>
    <col min="1" max="1" width="3.8984375" style="541" customWidth="1"/>
    <col min="2" max="2" width="1.6484375" style="541" customWidth="1"/>
    <col min="3" max="3" width="26.546875" style="541" bestFit="1" customWidth="1"/>
    <col min="4" max="4" width="23.546875" style="541" bestFit="1" customWidth="1"/>
    <col min="5" max="21" width="12.74609375" style="541" customWidth="1"/>
    <col min="22" max="22" width="1.6484375" style="541" customWidth="1"/>
    <col min="23" max="23" width="12.74609375" style="541" customWidth="1"/>
    <col min="24" max="16384" width="9.1484375" style="541"/>
  </cols>
  <sheetData>
    <row r="1" spans="1:35" ht="30.75" customHeight="1" x14ac:dyDescent="0.2">
      <c r="A1" s="804" t="s">
        <v>528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929" t="s">
        <v>537</v>
      </c>
      <c r="M1" s="929"/>
      <c r="N1" s="929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</row>
    <row r="2" spans="1:35" ht="42" customHeight="1" x14ac:dyDescent="0.15">
      <c r="A2" s="475"/>
      <c r="B2" s="476" t="s">
        <v>534</v>
      </c>
      <c r="C2" s="806"/>
      <c r="D2" s="496"/>
      <c r="E2" s="496"/>
      <c r="F2" s="497"/>
      <c r="G2" s="497"/>
      <c r="H2" s="497"/>
      <c r="I2" s="137"/>
      <c r="J2" s="137"/>
      <c r="K2" s="699"/>
      <c r="L2" s="700"/>
      <c r="M2" s="700"/>
      <c r="N2" s="700"/>
      <c r="O2" s="700"/>
      <c r="P2" s="700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</row>
    <row r="3" spans="1:35" s="703" customFormat="1" ht="15.75" customHeight="1" x14ac:dyDescent="0.2">
      <c r="A3" s="702"/>
      <c r="B3" s="491"/>
      <c r="C3" s="491" t="s">
        <v>531</v>
      </c>
      <c r="D3" s="494"/>
      <c r="E3" s="701">
        <v>1</v>
      </c>
      <c r="F3" s="701">
        <v>2</v>
      </c>
      <c r="G3" s="701">
        <v>3</v>
      </c>
      <c r="H3" s="701">
        <v>4</v>
      </c>
      <c r="I3" s="701">
        <v>5</v>
      </c>
      <c r="J3" s="701">
        <v>6</v>
      </c>
      <c r="K3" s="701">
        <v>7</v>
      </c>
      <c r="L3" s="701">
        <v>8</v>
      </c>
      <c r="M3" s="701">
        <v>9</v>
      </c>
      <c r="N3" s="701">
        <v>10</v>
      </c>
      <c r="O3" s="701">
        <v>11</v>
      </c>
      <c r="P3" s="701">
        <v>12</v>
      </c>
      <c r="Q3" s="492" t="s">
        <v>488</v>
      </c>
      <c r="R3" s="492" t="s">
        <v>493</v>
      </c>
      <c r="S3" s="492" t="s">
        <v>494</v>
      </c>
      <c r="T3" s="492" t="s">
        <v>495</v>
      </c>
      <c r="U3" s="492" t="s">
        <v>496</v>
      </c>
      <c r="V3" s="492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</row>
    <row r="4" spans="1:35" s="703" customFormat="1" ht="15.75" customHeight="1" x14ac:dyDescent="0.2">
      <c r="A4" s="702"/>
      <c r="B4" s="651"/>
      <c r="C4" s="652"/>
      <c r="D4" s="653"/>
      <c r="E4" s="653"/>
      <c r="F4" s="653"/>
      <c r="G4" s="653"/>
      <c r="H4" s="654"/>
      <c r="I4" s="654"/>
      <c r="J4" s="654"/>
      <c r="K4" s="654"/>
      <c r="L4" s="654"/>
      <c r="M4" s="654"/>
      <c r="N4" s="654"/>
      <c r="O4" s="654"/>
      <c r="P4" s="654"/>
      <c r="Q4" s="654"/>
      <c r="R4" s="654"/>
      <c r="S4" s="654"/>
      <c r="T4" s="654"/>
      <c r="U4" s="654"/>
      <c r="V4" s="654"/>
      <c r="W4" s="478"/>
      <c r="X4" s="478"/>
      <c r="Y4" s="478"/>
      <c r="Z4" s="478"/>
      <c r="AA4" s="478"/>
      <c r="AB4" s="478"/>
      <c r="AC4" s="478"/>
      <c r="AD4" s="478"/>
      <c r="AE4" s="478"/>
      <c r="AF4" s="478"/>
      <c r="AG4" s="478"/>
      <c r="AH4" s="478"/>
      <c r="AI4" s="478"/>
    </row>
    <row r="5" spans="1:35" s="703" customFormat="1" ht="15.75" customHeight="1" x14ac:dyDescent="0.2">
      <c r="A5" s="702"/>
      <c r="B5" s="651"/>
      <c r="C5" s="836" t="s">
        <v>485</v>
      </c>
      <c r="D5" s="836"/>
      <c r="E5" s="836">
        <v>1</v>
      </c>
      <c r="F5" s="836">
        <v>2</v>
      </c>
      <c r="G5" s="836">
        <v>3</v>
      </c>
      <c r="H5" s="836">
        <v>4</v>
      </c>
      <c r="I5" s="836">
        <v>5</v>
      </c>
      <c r="J5" s="836">
        <v>6</v>
      </c>
      <c r="K5" s="836">
        <v>7</v>
      </c>
      <c r="L5" s="836">
        <v>8</v>
      </c>
      <c r="M5" s="836">
        <v>9</v>
      </c>
      <c r="N5" s="836">
        <v>10</v>
      </c>
      <c r="O5" s="836">
        <v>11</v>
      </c>
      <c r="P5" s="836">
        <v>12</v>
      </c>
      <c r="Q5" s="836" t="s">
        <v>488</v>
      </c>
      <c r="R5" s="836" t="s">
        <v>493</v>
      </c>
      <c r="S5" s="836" t="s">
        <v>494</v>
      </c>
      <c r="T5" s="836" t="s">
        <v>495</v>
      </c>
      <c r="U5" s="836" t="s">
        <v>496</v>
      </c>
      <c r="V5" s="837"/>
      <c r="W5" s="478"/>
      <c r="X5" s="478"/>
      <c r="Y5" s="478"/>
      <c r="Z5" s="478"/>
      <c r="AA5" s="478"/>
      <c r="AB5" s="478"/>
      <c r="AC5" s="478"/>
      <c r="AD5" s="478"/>
      <c r="AE5" s="478"/>
      <c r="AF5" s="478"/>
      <c r="AG5" s="478"/>
      <c r="AH5" s="478"/>
      <c r="AI5" s="478"/>
    </row>
    <row r="6" spans="1:35" s="703" customFormat="1" ht="15.75" customHeight="1" x14ac:dyDescent="0.2">
      <c r="A6" s="702"/>
      <c r="B6" s="651"/>
      <c r="C6" s="661"/>
      <c r="D6" s="655"/>
      <c r="E6" s="654"/>
      <c r="F6" s="654"/>
      <c r="G6" s="654"/>
      <c r="H6" s="654"/>
      <c r="I6" s="654"/>
      <c r="J6" s="654"/>
      <c r="K6" s="654"/>
      <c r="L6" s="654"/>
      <c r="M6" s="654"/>
      <c r="N6" s="654"/>
      <c r="O6" s="654"/>
      <c r="P6" s="654"/>
      <c r="Q6" s="654"/>
      <c r="R6" s="654"/>
      <c r="S6" s="654"/>
      <c r="T6" s="654"/>
      <c r="U6" s="654"/>
      <c r="V6" s="654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</row>
    <row r="7" spans="1:35" s="703" customFormat="1" ht="15.75" customHeight="1" x14ac:dyDescent="0.2">
      <c r="A7" s="702"/>
      <c r="B7" s="651"/>
      <c r="C7" s="665" t="s">
        <v>486</v>
      </c>
      <c r="D7" s="666"/>
      <c r="E7" s="857"/>
      <c r="F7" s="857"/>
      <c r="G7" s="857"/>
      <c r="H7" s="857"/>
      <c r="I7" s="857"/>
      <c r="J7" s="857"/>
      <c r="K7" s="857"/>
      <c r="L7" s="857"/>
      <c r="M7" s="857"/>
      <c r="N7" s="857"/>
      <c r="O7" s="857"/>
      <c r="P7" s="858"/>
      <c r="Q7" s="894">
        <f>SUM(E7:P7)</f>
        <v>0</v>
      </c>
      <c r="R7" s="884"/>
      <c r="S7" s="884"/>
      <c r="T7" s="884"/>
      <c r="U7" s="885"/>
      <c r="V7" s="654"/>
      <c r="W7" s="478"/>
      <c r="X7" s="478"/>
      <c r="Y7" s="478"/>
      <c r="Z7" s="478"/>
      <c r="AA7" s="478"/>
      <c r="AB7" s="478"/>
      <c r="AC7" s="478"/>
      <c r="AD7" s="478"/>
      <c r="AE7" s="478"/>
      <c r="AF7" s="478"/>
      <c r="AG7" s="478"/>
      <c r="AH7" s="478"/>
      <c r="AI7" s="478"/>
    </row>
    <row r="8" spans="1:35" s="703" customFormat="1" ht="15.75" customHeight="1" x14ac:dyDescent="0.2">
      <c r="A8" s="702"/>
      <c r="B8" s="651"/>
      <c r="C8" s="662" t="s">
        <v>487</v>
      </c>
      <c r="D8" s="655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60"/>
      <c r="Q8" s="901">
        <f t="shared" ref="Q8:Q13" si="0">SUM(E8:P8)</f>
        <v>0</v>
      </c>
      <c r="R8" s="886"/>
      <c r="S8" s="886"/>
      <c r="T8" s="886"/>
      <c r="U8" s="887"/>
      <c r="V8" s="654"/>
      <c r="W8" s="478"/>
      <c r="X8" s="478"/>
      <c r="Y8" s="478"/>
      <c r="Z8" s="478"/>
      <c r="AA8" s="478"/>
      <c r="AB8" s="478"/>
      <c r="AC8" s="478"/>
      <c r="AD8" s="478"/>
      <c r="AE8" s="478"/>
      <c r="AF8" s="478"/>
      <c r="AG8" s="478"/>
      <c r="AH8" s="478"/>
      <c r="AI8" s="478"/>
    </row>
    <row r="9" spans="1:35" s="703" customFormat="1" ht="15.75" hidden="1" customHeight="1" x14ac:dyDescent="0.2">
      <c r="A9" s="702"/>
      <c r="B9" s="651"/>
      <c r="C9" s="807" t="s">
        <v>523</v>
      </c>
      <c r="D9" s="666"/>
      <c r="E9" s="809">
        <v>0</v>
      </c>
      <c r="F9" s="798">
        <v>0</v>
      </c>
      <c r="G9" s="798">
        <v>0</v>
      </c>
      <c r="H9" s="798">
        <v>0</v>
      </c>
      <c r="I9" s="798">
        <v>0</v>
      </c>
      <c r="J9" s="798">
        <v>0</v>
      </c>
      <c r="K9" s="798">
        <v>0</v>
      </c>
      <c r="L9" s="798">
        <v>0</v>
      </c>
      <c r="M9" s="798">
        <v>0</v>
      </c>
      <c r="N9" s="798">
        <v>0</v>
      </c>
      <c r="O9" s="798">
        <v>0</v>
      </c>
      <c r="P9" s="799">
        <v>0</v>
      </c>
      <c r="Q9" s="901"/>
      <c r="R9" s="791"/>
      <c r="S9" s="791"/>
      <c r="T9" s="791"/>
      <c r="U9" s="792"/>
      <c r="V9" s="654"/>
      <c r="W9" s="478"/>
      <c r="X9" s="478"/>
      <c r="Y9" s="478"/>
      <c r="Z9" s="478"/>
      <c r="AA9" s="478"/>
      <c r="AB9" s="478"/>
      <c r="AC9" s="478"/>
      <c r="AD9" s="478"/>
      <c r="AE9" s="478"/>
      <c r="AF9" s="478"/>
      <c r="AG9" s="478"/>
      <c r="AH9" s="478"/>
      <c r="AI9" s="478"/>
    </row>
    <row r="10" spans="1:35" s="703" customFormat="1" ht="15.75" customHeight="1" x14ac:dyDescent="0.2">
      <c r="A10" s="702"/>
      <c r="B10" s="651"/>
      <c r="C10" s="803" t="s">
        <v>489</v>
      </c>
      <c r="D10" s="834"/>
      <c r="E10" s="894">
        <f>SUM(E7:E8)+SUM(E7:E8)*E9</f>
        <v>0</v>
      </c>
      <c r="F10" s="894">
        <f t="shared" ref="F10:N10" si="1">SUM(F7:F8)+SUM(F7:F8)*F9</f>
        <v>0</v>
      </c>
      <c r="G10" s="894">
        <f t="shared" si="1"/>
        <v>0</v>
      </c>
      <c r="H10" s="894">
        <f t="shared" si="1"/>
        <v>0</v>
      </c>
      <c r="I10" s="894">
        <f t="shared" si="1"/>
        <v>0</v>
      </c>
      <c r="J10" s="894">
        <f t="shared" si="1"/>
        <v>0</v>
      </c>
      <c r="K10" s="894">
        <f t="shared" si="1"/>
        <v>0</v>
      </c>
      <c r="L10" s="894">
        <f t="shared" si="1"/>
        <v>0</v>
      </c>
      <c r="M10" s="894">
        <f t="shared" si="1"/>
        <v>0</v>
      </c>
      <c r="N10" s="894">
        <f t="shared" si="1"/>
        <v>0</v>
      </c>
      <c r="O10" s="894">
        <f t="shared" ref="O10" si="2">SUM(O7:O8)+SUM(O7:O8)*O9</f>
        <v>0</v>
      </c>
      <c r="P10" s="894">
        <f>SUM(P7:P8)+SUM(P7:P8)*P9</f>
        <v>0</v>
      </c>
      <c r="Q10" s="894">
        <f>SUM(E10:P10)</f>
        <v>0</v>
      </c>
      <c r="R10" s="894">
        <f>SUM(R7:R8)+SUM(R7:R8)*R9</f>
        <v>0</v>
      </c>
      <c r="S10" s="894">
        <f t="shared" ref="S10:U10" si="3">SUM(S7:S8)+SUM(S7:S8)*S9</f>
        <v>0</v>
      </c>
      <c r="T10" s="894">
        <f t="shared" si="3"/>
        <v>0</v>
      </c>
      <c r="U10" s="894">
        <f t="shared" si="3"/>
        <v>0</v>
      </c>
      <c r="V10" s="654"/>
      <c r="W10" s="478"/>
      <c r="X10" s="478"/>
      <c r="Y10" s="478"/>
      <c r="Z10" s="478"/>
      <c r="AA10" s="478"/>
      <c r="AB10" s="478"/>
      <c r="AC10" s="478"/>
      <c r="AD10" s="478"/>
      <c r="AE10" s="478"/>
      <c r="AF10" s="478"/>
      <c r="AG10" s="478"/>
      <c r="AH10" s="478"/>
      <c r="AI10" s="478"/>
    </row>
    <row r="11" spans="1:35" s="703" customFormat="1" ht="15.75" customHeight="1" x14ac:dyDescent="0.2">
      <c r="A11" s="702"/>
      <c r="B11" s="651"/>
      <c r="C11" s="663"/>
      <c r="D11" s="655"/>
      <c r="E11" s="654"/>
      <c r="F11" s="654"/>
      <c r="G11" s="654"/>
      <c r="H11" s="654"/>
      <c r="I11" s="654"/>
      <c r="J11" s="654"/>
      <c r="K11" s="654"/>
      <c r="L11" s="654"/>
      <c r="M11" s="654"/>
      <c r="N11" s="654"/>
      <c r="O11" s="654"/>
      <c r="P11" s="654"/>
      <c r="Q11" s="901"/>
      <c r="R11" s="654"/>
      <c r="S11" s="654"/>
      <c r="T11" s="654"/>
      <c r="U11" s="654"/>
      <c r="V11" s="654"/>
      <c r="W11" s="478"/>
      <c r="X11" s="478"/>
      <c r="Y11" s="478"/>
      <c r="Z11" s="478"/>
      <c r="AA11" s="478"/>
      <c r="AB11" s="478"/>
      <c r="AC11" s="478"/>
      <c r="AD11" s="478"/>
      <c r="AE11" s="478"/>
      <c r="AF11" s="478"/>
      <c r="AG11" s="478"/>
      <c r="AH11" s="478"/>
      <c r="AI11" s="478"/>
    </row>
    <row r="12" spans="1:35" s="703" customFormat="1" ht="15.75" customHeight="1" x14ac:dyDescent="0.2">
      <c r="A12" s="702"/>
      <c r="B12" s="651"/>
      <c r="C12" s="665" t="s">
        <v>430</v>
      </c>
      <c r="D12" s="666"/>
      <c r="E12" s="857"/>
      <c r="F12" s="857"/>
      <c r="G12" s="857"/>
      <c r="H12" s="857"/>
      <c r="I12" s="857"/>
      <c r="J12" s="857"/>
      <c r="K12" s="857"/>
      <c r="L12" s="857"/>
      <c r="M12" s="857"/>
      <c r="N12" s="857"/>
      <c r="O12" s="857"/>
      <c r="P12" s="858"/>
      <c r="Q12" s="894">
        <f t="shared" si="0"/>
        <v>0</v>
      </c>
      <c r="R12" s="884"/>
      <c r="S12" s="884"/>
      <c r="T12" s="884"/>
      <c r="U12" s="885"/>
      <c r="V12" s="654"/>
      <c r="W12" s="478"/>
      <c r="X12" s="478"/>
      <c r="Y12" s="478"/>
      <c r="Z12" s="478"/>
      <c r="AA12" s="478"/>
      <c r="AB12" s="478"/>
      <c r="AC12" s="478"/>
      <c r="AD12" s="478"/>
      <c r="AE12" s="478"/>
      <c r="AF12" s="478"/>
      <c r="AG12" s="478"/>
      <c r="AH12" s="478"/>
      <c r="AI12" s="478"/>
    </row>
    <row r="13" spans="1:35" s="703" customFormat="1" ht="15.75" customHeight="1" x14ac:dyDescent="0.2">
      <c r="A13" s="702"/>
      <c r="B13" s="651"/>
      <c r="C13" s="662" t="s">
        <v>491</v>
      </c>
      <c r="D13" s="655"/>
      <c r="E13" s="859"/>
      <c r="F13" s="859"/>
      <c r="G13" s="859"/>
      <c r="H13" s="859"/>
      <c r="I13" s="859"/>
      <c r="J13" s="859"/>
      <c r="K13" s="859"/>
      <c r="L13" s="859"/>
      <c r="M13" s="859"/>
      <c r="N13" s="859"/>
      <c r="O13" s="859"/>
      <c r="P13" s="860"/>
      <c r="Q13" s="901">
        <f t="shared" si="0"/>
        <v>0</v>
      </c>
      <c r="R13" s="886"/>
      <c r="S13" s="886"/>
      <c r="T13" s="886"/>
      <c r="U13" s="887"/>
      <c r="V13" s="654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</row>
    <row r="14" spans="1:35" s="703" customFormat="1" ht="15.75" customHeight="1" x14ac:dyDescent="0.2">
      <c r="A14" s="702"/>
      <c r="B14" s="651"/>
      <c r="C14" s="667" t="s">
        <v>492</v>
      </c>
      <c r="D14" s="666"/>
      <c r="E14" s="895">
        <f>E10+E12+E13</f>
        <v>0</v>
      </c>
      <c r="F14" s="895">
        <f t="shared" ref="F14:N14" si="4">F10+F12+F13</f>
        <v>0</v>
      </c>
      <c r="G14" s="895">
        <f t="shared" si="4"/>
        <v>0</v>
      </c>
      <c r="H14" s="895">
        <f t="shared" si="4"/>
        <v>0</v>
      </c>
      <c r="I14" s="895">
        <f t="shared" si="4"/>
        <v>0</v>
      </c>
      <c r="J14" s="895">
        <f t="shared" si="4"/>
        <v>0</v>
      </c>
      <c r="K14" s="895">
        <f t="shared" si="4"/>
        <v>0</v>
      </c>
      <c r="L14" s="895">
        <f t="shared" si="4"/>
        <v>0</v>
      </c>
      <c r="M14" s="895">
        <f t="shared" si="4"/>
        <v>0</v>
      </c>
      <c r="N14" s="895">
        <f t="shared" si="4"/>
        <v>0</v>
      </c>
      <c r="O14" s="895">
        <f t="shared" ref="O14" si="5">O10+O12+O13</f>
        <v>0</v>
      </c>
      <c r="P14" s="895">
        <f t="shared" ref="P14" si="6">P10+P12+P13</f>
        <v>0</v>
      </c>
      <c r="Q14" s="898">
        <f>SUM(E14:P14)</f>
        <v>0</v>
      </c>
      <c r="R14" s="894">
        <f>SUM(R12:R13)</f>
        <v>0</v>
      </c>
      <c r="S14" s="894">
        <f t="shared" ref="S14:U14" si="7">SUM(S12:S13)</f>
        <v>0</v>
      </c>
      <c r="T14" s="894">
        <f t="shared" si="7"/>
        <v>0</v>
      </c>
      <c r="U14" s="894">
        <f t="shared" si="7"/>
        <v>0</v>
      </c>
      <c r="V14" s="654"/>
      <c r="W14" s="478"/>
      <c r="X14" s="478"/>
      <c r="Y14" s="478"/>
      <c r="Z14" s="478"/>
      <c r="AA14" s="478"/>
      <c r="AB14" s="478"/>
      <c r="AC14" s="478"/>
      <c r="AD14" s="478"/>
      <c r="AE14" s="478"/>
      <c r="AF14" s="478"/>
      <c r="AG14" s="478"/>
      <c r="AH14" s="478"/>
      <c r="AI14" s="478"/>
    </row>
    <row r="15" spans="1:35" s="703" customFormat="1" ht="15.75" customHeight="1" x14ac:dyDescent="0.2">
      <c r="A15" s="702"/>
      <c r="B15" s="651"/>
      <c r="C15" s="661"/>
      <c r="D15" s="655"/>
      <c r="E15" s="654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478"/>
      <c r="X15" s="478"/>
      <c r="Y15" s="478"/>
      <c r="Z15" s="478"/>
      <c r="AA15" s="478"/>
      <c r="AB15" s="478"/>
      <c r="AC15" s="478"/>
      <c r="AD15" s="478"/>
      <c r="AE15" s="478"/>
      <c r="AF15" s="478"/>
      <c r="AG15" s="478"/>
      <c r="AH15" s="478"/>
      <c r="AI15" s="478"/>
    </row>
    <row r="16" spans="1:35" s="703" customFormat="1" ht="15.75" customHeight="1" x14ac:dyDescent="0.2">
      <c r="A16" s="702"/>
      <c r="B16" s="651"/>
      <c r="C16" s="836" t="s">
        <v>490</v>
      </c>
      <c r="D16" s="836"/>
      <c r="E16" s="836">
        <v>1</v>
      </c>
      <c r="F16" s="836">
        <v>2</v>
      </c>
      <c r="G16" s="836">
        <v>3</v>
      </c>
      <c r="H16" s="836">
        <v>4</v>
      </c>
      <c r="I16" s="836">
        <v>5</v>
      </c>
      <c r="J16" s="836">
        <v>6</v>
      </c>
      <c r="K16" s="836">
        <v>7</v>
      </c>
      <c r="L16" s="836">
        <v>8</v>
      </c>
      <c r="M16" s="836">
        <v>9</v>
      </c>
      <c r="N16" s="836">
        <v>10</v>
      </c>
      <c r="O16" s="836">
        <v>11</v>
      </c>
      <c r="P16" s="836">
        <v>12</v>
      </c>
      <c r="Q16" s="836" t="s">
        <v>488</v>
      </c>
      <c r="R16" s="836" t="s">
        <v>493</v>
      </c>
      <c r="S16" s="836" t="s">
        <v>494</v>
      </c>
      <c r="T16" s="836" t="s">
        <v>495</v>
      </c>
      <c r="U16" s="836" t="s">
        <v>496</v>
      </c>
      <c r="V16" s="837"/>
      <c r="W16" s="478"/>
      <c r="X16" s="478"/>
      <c r="Y16" s="478"/>
      <c r="Z16" s="478"/>
      <c r="AA16" s="478"/>
      <c r="AB16" s="478"/>
      <c r="AC16" s="478"/>
      <c r="AD16" s="478"/>
      <c r="AE16" s="478"/>
      <c r="AF16" s="478"/>
      <c r="AG16" s="478"/>
      <c r="AH16" s="478"/>
      <c r="AI16" s="478"/>
    </row>
    <row r="17" spans="1:35" s="703" customFormat="1" ht="15.75" customHeight="1" x14ac:dyDescent="0.2">
      <c r="A17" s="702"/>
      <c r="B17" s="651"/>
      <c r="C17" s="771"/>
      <c r="D17" s="772"/>
      <c r="E17" s="771"/>
      <c r="F17" s="771"/>
      <c r="G17" s="771"/>
      <c r="H17" s="773"/>
      <c r="I17" s="793"/>
      <c r="J17" s="779"/>
      <c r="K17" s="771"/>
      <c r="L17" s="771"/>
      <c r="M17" s="824"/>
      <c r="N17" s="824"/>
      <c r="O17" s="824"/>
      <c r="P17" s="774"/>
      <c r="Q17" s="793"/>
      <c r="R17" s="793"/>
      <c r="S17" s="793"/>
      <c r="T17" s="793"/>
      <c r="U17" s="793"/>
      <c r="V17" s="779"/>
      <c r="W17" s="478"/>
      <c r="X17" s="478"/>
      <c r="Y17" s="478"/>
      <c r="Z17" s="478"/>
      <c r="AA17" s="478"/>
      <c r="AB17" s="478"/>
      <c r="AC17" s="478"/>
      <c r="AD17" s="478"/>
      <c r="AE17" s="478"/>
      <c r="AF17" s="478"/>
      <c r="AG17" s="478"/>
      <c r="AH17" s="478"/>
      <c r="AI17" s="478"/>
    </row>
    <row r="18" spans="1:35" s="703" customFormat="1" ht="15.75" customHeight="1" x14ac:dyDescent="0.2">
      <c r="A18" s="702"/>
      <c r="B18" s="651"/>
      <c r="C18" s="775" t="s">
        <v>497</v>
      </c>
      <c r="D18" s="776"/>
      <c r="E18" s="857"/>
      <c r="F18" s="857"/>
      <c r="G18" s="857"/>
      <c r="H18" s="857"/>
      <c r="I18" s="857"/>
      <c r="J18" s="857"/>
      <c r="K18" s="857"/>
      <c r="L18" s="857"/>
      <c r="M18" s="857"/>
      <c r="N18" s="857"/>
      <c r="O18" s="857"/>
      <c r="P18" s="858"/>
      <c r="Q18" s="894">
        <f>SUM(E18:P18)</f>
        <v>0</v>
      </c>
      <c r="R18" s="888"/>
      <c r="S18" s="888"/>
      <c r="T18" s="888"/>
      <c r="U18" s="889"/>
      <c r="V18" s="779"/>
      <c r="W18" s="478"/>
      <c r="X18" s="478"/>
      <c r="Y18" s="478"/>
      <c r="Z18" s="478"/>
      <c r="AA18" s="478"/>
      <c r="AB18" s="478"/>
      <c r="AC18" s="478"/>
      <c r="AD18" s="478"/>
      <c r="AE18" s="478"/>
      <c r="AF18" s="478"/>
      <c r="AG18" s="478"/>
      <c r="AH18" s="478"/>
      <c r="AI18" s="478"/>
    </row>
    <row r="19" spans="1:35" s="703" customFormat="1" ht="15.75" customHeight="1" x14ac:dyDescent="0.2">
      <c r="A19" s="702"/>
      <c r="B19" s="651"/>
      <c r="C19" s="777" t="s">
        <v>498</v>
      </c>
      <c r="D19" s="778"/>
      <c r="E19" s="859"/>
      <c r="F19" s="859"/>
      <c r="G19" s="859"/>
      <c r="H19" s="859"/>
      <c r="I19" s="859"/>
      <c r="J19" s="859"/>
      <c r="K19" s="859"/>
      <c r="L19" s="859"/>
      <c r="M19" s="859"/>
      <c r="N19" s="859"/>
      <c r="O19" s="859"/>
      <c r="P19" s="860"/>
      <c r="Q19" s="901">
        <f t="shared" ref="Q19:Q37" si="8">SUM(E19:P19)</f>
        <v>0</v>
      </c>
      <c r="R19" s="890"/>
      <c r="S19" s="890"/>
      <c r="T19" s="890"/>
      <c r="U19" s="891"/>
      <c r="V19" s="779"/>
      <c r="W19" s="478"/>
      <c r="X19" s="478"/>
      <c r="Y19" s="478"/>
      <c r="Z19" s="478"/>
      <c r="AA19" s="478"/>
      <c r="AB19" s="478"/>
      <c r="AC19" s="478"/>
      <c r="AD19" s="478"/>
      <c r="AE19" s="478"/>
      <c r="AF19" s="478"/>
      <c r="AG19" s="478"/>
      <c r="AH19" s="478"/>
      <c r="AI19" s="478"/>
    </row>
    <row r="20" spans="1:35" s="703" customFormat="1" ht="15.75" hidden="1" customHeight="1" x14ac:dyDescent="0.2">
      <c r="A20" s="702"/>
      <c r="B20" s="651"/>
      <c r="C20" s="802" t="s">
        <v>525</v>
      </c>
      <c r="D20" s="778"/>
      <c r="E20" s="800">
        <v>0</v>
      </c>
      <c r="F20" s="800">
        <v>0</v>
      </c>
      <c r="G20" s="800">
        <v>0</v>
      </c>
      <c r="H20" s="800">
        <v>0</v>
      </c>
      <c r="I20" s="800">
        <v>0</v>
      </c>
      <c r="J20" s="800">
        <v>0</v>
      </c>
      <c r="K20" s="800">
        <v>0</v>
      </c>
      <c r="L20" s="800">
        <v>0</v>
      </c>
      <c r="M20" s="800">
        <v>0</v>
      </c>
      <c r="N20" s="800">
        <v>0</v>
      </c>
      <c r="O20" s="800">
        <v>0</v>
      </c>
      <c r="P20" s="801">
        <v>0</v>
      </c>
      <c r="Q20" s="901"/>
      <c r="R20" s="782"/>
      <c r="S20" s="782"/>
      <c r="T20" s="782"/>
      <c r="U20" s="794"/>
      <c r="V20" s="779"/>
      <c r="W20" s="478"/>
      <c r="X20" s="478"/>
      <c r="Y20" s="478"/>
      <c r="Z20" s="478"/>
      <c r="AA20" s="478"/>
      <c r="AB20" s="478"/>
      <c r="AC20" s="478"/>
      <c r="AD20" s="478"/>
      <c r="AE20" s="478"/>
      <c r="AF20" s="478"/>
      <c r="AG20" s="478"/>
      <c r="AH20" s="478"/>
      <c r="AI20" s="478"/>
    </row>
    <row r="21" spans="1:35" s="703" customFormat="1" ht="15.75" customHeight="1" x14ac:dyDescent="0.2">
      <c r="A21" s="702"/>
      <c r="B21" s="651"/>
      <c r="C21" s="789" t="s">
        <v>499</v>
      </c>
      <c r="D21" s="835"/>
      <c r="E21" s="894">
        <f>SUM(E18:E19)+SUM(E18:E19)*E20</f>
        <v>0</v>
      </c>
      <c r="F21" s="894">
        <f t="shared" ref="F21:N21" si="9">SUM(F18:F19)+SUM(F18:F19)*F20</f>
        <v>0</v>
      </c>
      <c r="G21" s="894">
        <f t="shared" si="9"/>
        <v>0</v>
      </c>
      <c r="H21" s="894">
        <f t="shared" si="9"/>
        <v>0</v>
      </c>
      <c r="I21" s="894">
        <f t="shared" si="9"/>
        <v>0</v>
      </c>
      <c r="J21" s="894">
        <f t="shared" si="9"/>
        <v>0</v>
      </c>
      <c r="K21" s="894">
        <f t="shared" si="9"/>
        <v>0</v>
      </c>
      <c r="L21" s="894">
        <f t="shared" si="9"/>
        <v>0</v>
      </c>
      <c r="M21" s="894">
        <f t="shared" si="9"/>
        <v>0</v>
      </c>
      <c r="N21" s="894">
        <f t="shared" si="9"/>
        <v>0</v>
      </c>
      <c r="O21" s="894">
        <f t="shared" ref="O21" si="10">SUM(O18:O19)+SUM(O18:O19)*O20</f>
        <v>0</v>
      </c>
      <c r="P21" s="894">
        <f>SUM(P18:P19)+SUM(P18:P19)*P20</f>
        <v>0</v>
      </c>
      <c r="Q21" s="894">
        <f t="shared" si="8"/>
        <v>0</v>
      </c>
      <c r="R21" s="894">
        <f>SUM(R18:R19)+SUM(R18:R19)*R20</f>
        <v>0</v>
      </c>
      <c r="S21" s="894">
        <f t="shared" ref="S21:U21" si="11">SUM(S18:S19)+SUM(S18:S19)*S20</f>
        <v>0</v>
      </c>
      <c r="T21" s="894">
        <f t="shared" si="11"/>
        <v>0</v>
      </c>
      <c r="U21" s="894">
        <f t="shared" si="11"/>
        <v>0</v>
      </c>
      <c r="V21" s="779"/>
      <c r="W21" s="478"/>
      <c r="X21" s="478"/>
      <c r="Y21" s="478"/>
      <c r="Z21" s="478"/>
      <c r="AA21" s="478"/>
      <c r="AB21" s="478"/>
      <c r="AC21" s="478"/>
      <c r="AD21" s="478"/>
      <c r="AE21" s="478"/>
      <c r="AF21" s="478"/>
      <c r="AG21" s="478"/>
      <c r="AH21" s="478"/>
      <c r="AI21" s="478"/>
    </row>
    <row r="22" spans="1:35" s="703" customFormat="1" ht="15.75" customHeight="1" x14ac:dyDescent="0.2">
      <c r="A22" s="702"/>
      <c r="B22" s="651"/>
      <c r="C22" s="829"/>
      <c r="D22" s="830"/>
      <c r="E22" s="831"/>
      <c r="F22" s="831"/>
      <c r="G22" s="831"/>
      <c r="H22" s="832"/>
      <c r="I22" s="793"/>
      <c r="J22" s="779"/>
      <c r="K22" s="771"/>
      <c r="L22" s="771"/>
      <c r="M22" s="824"/>
      <c r="N22" s="824"/>
      <c r="O22" s="824"/>
      <c r="P22" s="774"/>
      <c r="Q22" s="901"/>
      <c r="R22" s="793"/>
      <c r="S22" s="793"/>
      <c r="T22" s="793"/>
      <c r="U22" s="793"/>
      <c r="V22" s="779"/>
      <c r="W22" s="478"/>
      <c r="X22" s="478"/>
      <c r="Y22" s="478"/>
      <c r="Z22" s="478"/>
      <c r="AA22" s="478"/>
      <c r="AB22" s="478"/>
      <c r="AC22" s="478"/>
      <c r="AD22" s="478"/>
      <c r="AE22" s="478"/>
      <c r="AF22" s="478"/>
      <c r="AG22" s="478"/>
      <c r="AH22" s="478"/>
      <c r="AI22" s="478"/>
    </row>
    <row r="23" spans="1:35" s="703" customFormat="1" ht="15.75" customHeight="1" x14ac:dyDescent="0.2">
      <c r="A23" s="702"/>
      <c r="B23" s="656"/>
      <c r="C23" s="783" t="s">
        <v>526</v>
      </c>
      <c r="D23" s="784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2"/>
      <c r="Q23" s="894">
        <f t="shared" si="8"/>
        <v>0</v>
      </c>
      <c r="R23" s="888"/>
      <c r="S23" s="888"/>
      <c r="T23" s="888"/>
      <c r="U23" s="889"/>
      <c r="V23" s="779"/>
      <c r="W23" s="478"/>
      <c r="X23" s="478"/>
      <c r="Y23" s="478"/>
      <c r="Z23" s="478"/>
      <c r="AA23" s="478"/>
      <c r="AB23" s="478"/>
      <c r="AC23" s="478"/>
      <c r="AD23" s="478"/>
      <c r="AE23" s="478"/>
      <c r="AF23" s="478"/>
      <c r="AG23" s="478"/>
      <c r="AH23" s="478"/>
      <c r="AI23" s="478"/>
    </row>
    <row r="24" spans="1:35" s="703" customFormat="1" ht="15.75" customHeight="1" x14ac:dyDescent="0.2">
      <c r="A24" s="702"/>
      <c r="B24" s="656"/>
      <c r="C24" s="779" t="s">
        <v>527</v>
      </c>
      <c r="D24" s="833"/>
      <c r="E24" s="780"/>
      <c r="F24" s="780"/>
      <c r="G24" s="780"/>
      <c r="H24" s="863"/>
      <c r="I24" s="864"/>
      <c r="J24" s="864"/>
      <c r="K24" s="780"/>
      <c r="L24" s="780"/>
      <c r="M24" s="780"/>
      <c r="N24" s="780"/>
      <c r="O24" s="780"/>
      <c r="P24" s="865"/>
      <c r="Q24" s="901">
        <f t="shared" si="8"/>
        <v>0</v>
      </c>
      <c r="R24" s="890"/>
      <c r="S24" s="890"/>
      <c r="T24" s="890"/>
      <c r="U24" s="891"/>
      <c r="V24" s="779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</row>
    <row r="25" spans="1:35" s="703" customFormat="1" ht="15.75" hidden="1" customHeight="1" x14ac:dyDescent="0.2">
      <c r="A25" s="702"/>
      <c r="B25" s="657"/>
      <c r="C25" s="802" t="s">
        <v>524</v>
      </c>
      <c r="D25" s="772"/>
      <c r="E25" s="838">
        <v>0</v>
      </c>
      <c r="F25" s="838">
        <v>0</v>
      </c>
      <c r="G25" s="838">
        <v>0</v>
      </c>
      <c r="H25" s="838">
        <v>0</v>
      </c>
      <c r="I25" s="795">
        <v>0</v>
      </c>
      <c r="J25" s="795">
        <v>0</v>
      </c>
      <c r="K25" s="796">
        <v>0</v>
      </c>
      <c r="L25" s="796">
        <v>0</v>
      </c>
      <c r="M25" s="796">
        <v>0</v>
      </c>
      <c r="N25" s="796">
        <v>0</v>
      </c>
      <c r="O25" s="796">
        <v>0</v>
      </c>
      <c r="P25" s="797">
        <v>0</v>
      </c>
      <c r="Q25" s="901">
        <f t="shared" si="8"/>
        <v>0</v>
      </c>
      <c r="R25" s="782"/>
      <c r="S25" s="782"/>
      <c r="T25" s="782"/>
      <c r="U25" s="794"/>
      <c r="V25" s="779"/>
      <c r="W25" s="478"/>
      <c r="X25" s="478"/>
      <c r="Y25" s="478"/>
      <c r="Z25" s="478"/>
      <c r="AA25" s="478"/>
      <c r="AB25" s="478"/>
      <c r="AC25" s="478"/>
      <c r="AD25" s="478"/>
      <c r="AE25" s="478"/>
      <c r="AF25" s="478"/>
      <c r="AG25" s="478"/>
      <c r="AH25" s="478"/>
      <c r="AI25" s="478"/>
    </row>
    <row r="26" spans="1:35" s="703" customFormat="1" ht="15.75" customHeight="1" x14ac:dyDescent="0.2">
      <c r="A26" s="702"/>
      <c r="B26" s="657"/>
      <c r="C26" s="789" t="s">
        <v>500</v>
      </c>
      <c r="D26" s="776"/>
      <c r="E26" s="894">
        <f t="shared" ref="E26:O26" si="12">SUM(E23:E24)+SUM(E23:E24)*E25</f>
        <v>0</v>
      </c>
      <c r="F26" s="894">
        <f t="shared" si="12"/>
        <v>0</v>
      </c>
      <c r="G26" s="894">
        <f t="shared" si="12"/>
        <v>0</v>
      </c>
      <c r="H26" s="894">
        <f t="shared" si="12"/>
        <v>0</v>
      </c>
      <c r="I26" s="894">
        <f t="shared" si="12"/>
        <v>0</v>
      </c>
      <c r="J26" s="894">
        <f t="shared" si="12"/>
        <v>0</v>
      </c>
      <c r="K26" s="894">
        <f t="shared" si="12"/>
        <v>0</v>
      </c>
      <c r="L26" s="894">
        <f t="shared" si="12"/>
        <v>0</v>
      </c>
      <c r="M26" s="894">
        <f t="shared" si="12"/>
        <v>0</v>
      </c>
      <c r="N26" s="894">
        <f t="shared" si="12"/>
        <v>0</v>
      </c>
      <c r="O26" s="894">
        <f t="shared" si="12"/>
        <v>0</v>
      </c>
      <c r="P26" s="894">
        <f>SUM(P23:P24)+SUM(P23:P24)*P25</f>
        <v>0</v>
      </c>
      <c r="Q26" s="894">
        <f t="shared" si="8"/>
        <v>0</v>
      </c>
      <c r="R26" s="894">
        <f>SUM(R23:R24)+SUM(R23:R24)*R25</f>
        <v>0</v>
      </c>
      <c r="S26" s="894">
        <f t="shared" ref="S26:U26" si="13">SUM(S23:S24)+SUM(S23:S24)*S25</f>
        <v>0</v>
      </c>
      <c r="T26" s="894">
        <f t="shared" si="13"/>
        <v>0</v>
      </c>
      <c r="U26" s="894">
        <f t="shared" si="13"/>
        <v>0</v>
      </c>
      <c r="V26" s="779"/>
      <c r="W26" s="478"/>
      <c r="X26" s="478"/>
      <c r="Y26" s="478"/>
      <c r="Z26" s="478"/>
      <c r="AA26" s="478"/>
      <c r="AB26" s="478"/>
      <c r="AC26" s="478"/>
      <c r="AD26" s="478"/>
      <c r="AE26" s="478"/>
      <c r="AF26" s="478"/>
      <c r="AG26" s="478"/>
      <c r="AH26" s="478"/>
      <c r="AI26" s="478"/>
    </row>
    <row r="27" spans="1:35" s="703" customFormat="1" ht="15.75" customHeight="1" x14ac:dyDescent="0.2">
      <c r="A27" s="702"/>
      <c r="B27" s="657"/>
      <c r="C27" s="771"/>
      <c r="D27" s="772"/>
      <c r="E27" s="824"/>
      <c r="F27" s="824"/>
      <c r="G27" s="824"/>
      <c r="H27" s="774"/>
      <c r="I27" s="785"/>
      <c r="J27" s="785"/>
      <c r="K27" s="779"/>
      <c r="L27" s="779"/>
      <c r="M27" s="779"/>
      <c r="N27" s="779"/>
      <c r="O27" s="779"/>
      <c r="P27" s="779"/>
      <c r="Q27" s="901"/>
      <c r="R27" s="793"/>
      <c r="S27" s="793"/>
      <c r="T27" s="793"/>
      <c r="U27" s="793"/>
      <c r="V27" s="779"/>
      <c r="W27" s="478"/>
      <c r="X27" s="478"/>
      <c r="Y27" s="478"/>
      <c r="Z27" s="478"/>
      <c r="AA27" s="478"/>
      <c r="AB27" s="478"/>
      <c r="AC27" s="478"/>
      <c r="AD27" s="478"/>
      <c r="AE27" s="478"/>
      <c r="AF27" s="478"/>
      <c r="AG27" s="478"/>
      <c r="AH27" s="478"/>
      <c r="AI27" s="478"/>
    </row>
    <row r="28" spans="1:35" s="703" customFormat="1" ht="15.75" customHeight="1" x14ac:dyDescent="0.2">
      <c r="A28" s="702"/>
      <c r="B28" s="657"/>
      <c r="C28" s="775" t="s">
        <v>501</v>
      </c>
      <c r="D28" s="776"/>
      <c r="E28" s="786"/>
      <c r="F28" s="786"/>
      <c r="G28" s="786"/>
      <c r="H28" s="866"/>
      <c r="I28" s="867"/>
      <c r="J28" s="867"/>
      <c r="K28" s="866"/>
      <c r="L28" s="866"/>
      <c r="M28" s="866"/>
      <c r="N28" s="866"/>
      <c r="O28" s="866"/>
      <c r="P28" s="868"/>
      <c r="Q28" s="894">
        <f t="shared" si="8"/>
        <v>0</v>
      </c>
      <c r="R28" s="888"/>
      <c r="S28" s="888"/>
      <c r="T28" s="888"/>
      <c r="U28" s="889"/>
      <c r="V28" s="779"/>
      <c r="W28" s="478"/>
      <c r="X28" s="478"/>
      <c r="Y28" s="478"/>
      <c r="Z28" s="478"/>
      <c r="AA28" s="478"/>
      <c r="AB28" s="478"/>
      <c r="AC28" s="478"/>
      <c r="AD28" s="478"/>
      <c r="AE28" s="478"/>
      <c r="AF28" s="478"/>
      <c r="AG28" s="478"/>
      <c r="AH28" s="478"/>
      <c r="AI28" s="478"/>
    </row>
    <row r="29" spans="1:35" s="703" customFormat="1" ht="15.75" customHeight="1" x14ac:dyDescent="0.2">
      <c r="A29" s="702"/>
      <c r="B29" s="657"/>
      <c r="C29" s="771" t="s">
        <v>502</v>
      </c>
      <c r="D29" s="814"/>
      <c r="E29" s="780"/>
      <c r="F29" s="780"/>
      <c r="G29" s="780"/>
      <c r="H29" s="869"/>
      <c r="I29" s="870"/>
      <c r="J29" s="870"/>
      <c r="K29" s="864"/>
      <c r="L29" s="864"/>
      <c r="M29" s="864"/>
      <c r="N29" s="864"/>
      <c r="O29" s="864"/>
      <c r="P29" s="865"/>
      <c r="Q29" s="901">
        <f t="shared" si="8"/>
        <v>0</v>
      </c>
      <c r="R29" s="890"/>
      <c r="S29" s="890"/>
      <c r="T29" s="890"/>
      <c r="U29" s="891"/>
      <c r="V29" s="779"/>
      <c r="W29" s="478"/>
      <c r="X29" s="478"/>
      <c r="Y29" s="478"/>
      <c r="Z29" s="478"/>
      <c r="AA29" s="478"/>
      <c r="AB29" s="478"/>
      <c r="AC29" s="478"/>
      <c r="AD29" s="478"/>
      <c r="AE29" s="478"/>
      <c r="AF29" s="478"/>
      <c r="AG29" s="478"/>
      <c r="AH29" s="478"/>
      <c r="AI29" s="478"/>
    </row>
    <row r="30" spans="1:35" s="703" customFormat="1" ht="15.75" customHeight="1" x14ac:dyDescent="0.2">
      <c r="A30" s="702"/>
      <c r="B30" s="658"/>
      <c r="C30" s="775" t="s">
        <v>503</v>
      </c>
      <c r="D30" s="819"/>
      <c r="E30" s="871"/>
      <c r="F30" s="871"/>
      <c r="G30" s="871"/>
      <c r="H30" s="872"/>
      <c r="I30" s="870"/>
      <c r="J30" s="870"/>
      <c r="K30" s="864"/>
      <c r="L30" s="864"/>
      <c r="M30" s="864"/>
      <c r="N30" s="864"/>
      <c r="O30" s="864"/>
      <c r="P30" s="865"/>
      <c r="Q30" s="894">
        <f t="shared" si="8"/>
        <v>0</v>
      </c>
      <c r="R30" s="890"/>
      <c r="S30" s="890"/>
      <c r="T30" s="890"/>
      <c r="U30" s="891"/>
      <c r="V30" s="779"/>
      <c r="W30" s="478"/>
      <c r="X30" s="478"/>
      <c r="Y30" s="478"/>
      <c r="Z30" s="478"/>
      <c r="AA30" s="478"/>
      <c r="AB30" s="478"/>
      <c r="AC30" s="478"/>
      <c r="AD30" s="478"/>
      <c r="AE30" s="478"/>
      <c r="AF30" s="478"/>
      <c r="AG30" s="478"/>
      <c r="AH30" s="478"/>
      <c r="AI30" s="478"/>
    </row>
    <row r="31" spans="1:35" s="703" customFormat="1" ht="15.75" customHeight="1" x14ac:dyDescent="0.2">
      <c r="A31" s="787"/>
      <c r="B31" s="788"/>
      <c r="C31" s="771" t="s">
        <v>504</v>
      </c>
      <c r="D31" s="815"/>
      <c r="E31" s="873"/>
      <c r="F31" s="873"/>
      <c r="G31" s="873"/>
      <c r="H31" s="874"/>
      <c r="I31" s="870"/>
      <c r="J31" s="870"/>
      <c r="K31" s="864"/>
      <c r="L31" s="864"/>
      <c r="M31" s="864"/>
      <c r="N31" s="864"/>
      <c r="O31" s="864"/>
      <c r="P31" s="865"/>
      <c r="Q31" s="901">
        <f t="shared" si="8"/>
        <v>0</v>
      </c>
      <c r="R31" s="890"/>
      <c r="S31" s="890"/>
      <c r="T31" s="890"/>
      <c r="U31" s="891"/>
      <c r="V31" s="779"/>
      <c r="W31" s="478"/>
      <c r="X31" s="478"/>
      <c r="Y31" s="478"/>
      <c r="Z31" s="478"/>
      <c r="AA31" s="478"/>
      <c r="AB31" s="478"/>
      <c r="AC31" s="478"/>
      <c r="AD31" s="478"/>
      <c r="AE31" s="478"/>
      <c r="AF31" s="478"/>
      <c r="AG31" s="478"/>
      <c r="AH31" s="478"/>
      <c r="AI31" s="478"/>
    </row>
    <row r="32" spans="1:35" s="703" customFormat="1" ht="15.75" customHeight="1" x14ac:dyDescent="0.2">
      <c r="A32" s="702"/>
      <c r="B32" s="785"/>
      <c r="C32" s="789" t="s">
        <v>505</v>
      </c>
      <c r="D32" s="783"/>
      <c r="E32" s="896">
        <f>SUM(E28:E31)</f>
        <v>0</v>
      </c>
      <c r="F32" s="896">
        <f t="shared" ref="F32:M32" si="14">SUM(F28:F31)</f>
        <v>0</v>
      </c>
      <c r="G32" s="896">
        <f t="shared" si="14"/>
        <v>0</v>
      </c>
      <c r="H32" s="896">
        <f t="shared" si="14"/>
        <v>0</v>
      </c>
      <c r="I32" s="896">
        <f t="shared" si="14"/>
        <v>0</v>
      </c>
      <c r="J32" s="896">
        <f t="shared" si="14"/>
        <v>0</v>
      </c>
      <c r="K32" s="896">
        <f t="shared" si="14"/>
        <v>0</v>
      </c>
      <c r="L32" s="896">
        <f>SUM(L28:L31)</f>
        <v>0</v>
      </c>
      <c r="M32" s="896">
        <f t="shared" si="14"/>
        <v>0</v>
      </c>
      <c r="N32" s="896">
        <f t="shared" ref="N32" si="15">SUM(N28:N31)</f>
        <v>0</v>
      </c>
      <c r="O32" s="896">
        <f t="shared" ref="O32" si="16">SUM(O28:O31)</f>
        <v>0</v>
      </c>
      <c r="P32" s="896">
        <f t="shared" ref="P32" si="17">SUM(P28:P31)</f>
        <v>0</v>
      </c>
      <c r="Q32" s="894">
        <f t="shared" si="8"/>
        <v>0</v>
      </c>
      <c r="R32" s="902">
        <f>SUM(R28:R31)</f>
        <v>0</v>
      </c>
      <c r="S32" s="902">
        <f t="shared" ref="S32:U32" si="18">SUM(S28:S31)</f>
        <v>0</v>
      </c>
      <c r="T32" s="902">
        <f t="shared" si="18"/>
        <v>0</v>
      </c>
      <c r="U32" s="902">
        <f t="shared" si="18"/>
        <v>0</v>
      </c>
      <c r="V32" s="779"/>
      <c r="W32" s="478"/>
      <c r="X32" s="478"/>
      <c r="Y32" s="478"/>
      <c r="Z32" s="478"/>
      <c r="AA32" s="478"/>
      <c r="AB32" s="478"/>
      <c r="AC32" s="478"/>
      <c r="AD32" s="478"/>
      <c r="AE32" s="478"/>
      <c r="AF32" s="478"/>
      <c r="AG32" s="478"/>
      <c r="AH32" s="478"/>
      <c r="AI32" s="478"/>
    </row>
    <row r="33" spans="1:35" s="703" customFormat="1" ht="15.75" customHeight="1" x14ac:dyDescent="0.2">
      <c r="A33" s="702"/>
      <c r="B33" s="785"/>
      <c r="C33" s="785"/>
      <c r="D33" s="785"/>
      <c r="E33" s="785"/>
      <c r="F33" s="785"/>
      <c r="G33" s="785"/>
      <c r="H33" s="785"/>
      <c r="I33" s="785"/>
      <c r="J33" s="785"/>
      <c r="K33" s="779"/>
      <c r="L33" s="779"/>
      <c r="M33" s="779"/>
      <c r="N33" s="779"/>
      <c r="O33" s="779"/>
      <c r="P33" s="779"/>
      <c r="Q33" s="901"/>
      <c r="R33" s="793"/>
      <c r="S33" s="793"/>
      <c r="T33" s="793"/>
      <c r="U33" s="793"/>
      <c r="V33" s="779"/>
      <c r="W33" s="478"/>
      <c r="X33" s="478"/>
      <c r="Y33" s="478"/>
      <c r="Z33" s="478"/>
      <c r="AA33" s="478"/>
      <c r="AB33" s="478"/>
      <c r="AC33" s="478"/>
      <c r="AD33" s="478"/>
      <c r="AE33" s="478"/>
      <c r="AF33" s="478"/>
      <c r="AG33" s="478"/>
      <c r="AH33" s="478"/>
      <c r="AI33" s="478"/>
    </row>
    <row r="34" spans="1:35" s="703" customFormat="1" ht="15.75" customHeight="1" x14ac:dyDescent="0.2">
      <c r="A34" s="702"/>
      <c r="B34" s="659"/>
      <c r="C34" s="781" t="s">
        <v>506</v>
      </c>
      <c r="D34" s="781"/>
      <c r="E34" s="866"/>
      <c r="F34" s="866"/>
      <c r="G34" s="866"/>
      <c r="H34" s="866"/>
      <c r="I34" s="866"/>
      <c r="J34" s="866"/>
      <c r="K34" s="866"/>
      <c r="L34" s="866"/>
      <c r="M34" s="866"/>
      <c r="N34" s="866"/>
      <c r="O34" s="866"/>
      <c r="P34" s="868"/>
      <c r="Q34" s="894">
        <f t="shared" si="8"/>
        <v>0</v>
      </c>
      <c r="R34" s="888"/>
      <c r="S34" s="888"/>
      <c r="T34" s="888"/>
      <c r="U34" s="889"/>
      <c r="V34" s="779"/>
      <c r="W34" s="478"/>
      <c r="X34" s="478"/>
      <c r="Y34" s="478"/>
      <c r="Z34" s="478"/>
      <c r="AA34" s="478"/>
      <c r="AB34" s="478"/>
      <c r="AC34" s="478"/>
      <c r="AD34" s="478"/>
      <c r="AE34" s="478"/>
      <c r="AF34" s="478"/>
      <c r="AG34" s="478"/>
      <c r="AH34" s="478"/>
      <c r="AI34" s="478"/>
    </row>
    <row r="35" spans="1:35" s="703" customFormat="1" ht="15.75" customHeight="1" x14ac:dyDescent="0.2">
      <c r="A35" s="702"/>
      <c r="B35" s="657"/>
      <c r="C35" s="779" t="s">
        <v>507</v>
      </c>
      <c r="D35" s="816"/>
      <c r="E35" s="874"/>
      <c r="F35" s="874"/>
      <c r="G35" s="874"/>
      <c r="H35" s="875"/>
      <c r="I35" s="864"/>
      <c r="J35" s="864"/>
      <c r="K35" s="875"/>
      <c r="L35" s="875"/>
      <c r="M35" s="876"/>
      <c r="N35" s="876"/>
      <c r="O35" s="875"/>
      <c r="P35" s="865"/>
      <c r="Q35" s="901">
        <f t="shared" si="8"/>
        <v>0</v>
      </c>
      <c r="R35" s="890"/>
      <c r="S35" s="890"/>
      <c r="T35" s="890"/>
      <c r="U35" s="891"/>
      <c r="V35" s="779"/>
      <c r="W35" s="478"/>
      <c r="X35" s="478"/>
      <c r="Y35" s="478"/>
      <c r="Z35" s="478"/>
      <c r="AA35" s="478"/>
      <c r="AB35" s="478"/>
      <c r="AC35" s="478"/>
      <c r="AD35" s="478"/>
      <c r="AE35" s="478"/>
      <c r="AF35" s="478"/>
      <c r="AG35" s="478"/>
      <c r="AH35" s="478"/>
      <c r="AI35" s="478"/>
    </row>
    <row r="36" spans="1:35" s="703" customFormat="1" ht="15.75" customHeight="1" x14ac:dyDescent="0.2">
      <c r="A36" s="702"/>
      <c r="B36" s="660"/>
      <c r="C36" s="820" t="s">
        <v>508</v>
      </c>
      <c r="D36" s="821"/>
      <c r="E36" s="877"/>
      <c r="F36" s="877"/>
      <c r="G36" s="877"/>
      <c r="H36" s="878"/>
      <c r="I36" s="864"/>
      <c r="J36" s="878"/>
      <c r="K36" s="877"/>
      <c r="L36" s="877"/>
      <c r="M36" s="877"/>
      <c r="N36" s="877"/>
      <c r="O36" s="877"/>
      <c r="P36" s="879"/>
      <c r="Q36" s="894">
        <f t="shared" si="8"/>
        <v>0</v>
      </c>
      <c r="R36" s="890"/>
      <c r="S36" s="890"/>
      <c r="T36" s="890"/>
      <c r="U36" s="891"/>
      <c r="V36" s="779"/>
      <c r="W36" s="478"/>
      <c r="X36" s="478"/>
      <c r="Y36" s="478"/>
      <c r="Z36" s="478"/>
      <c r="AA36" s="478"/>
      <c r="AB36" s="478"/>
      <c r="AC36" s="478"/>
      <c r="AD36" s="478"/>
      <c r="AE36" s="478"/>
      <c r="AF36" s="478"/>
      <c r="AG36" s="478"/>
      <c r="AH36" s="478"/>
      <c r="AI36" s="478"/>
    </row>
    <row r="37" spans="1:35" s="703" customFormat="1" ht="15.75" customHeight="1" x14ac:dyDescent="0.2">
      <c r="A37" s="702"/>
      <c r="B37" s="660"/>
      <c r="C37" s="790" t="s">
        <v>509</v>
      </c>
      <c r="D37" s="778"/>
      <c r="E37" s="897">
        <f>SUM(E34:E36)</f>
        <v>0</v>
      </c>
      <c r="F37" s="897">
        <f t="shared" ref="F37:M37" si="19">SUM(F34:F36)</f>
        <v>0</v>
      </c>
      <c r="G37" s="897">
        <f t="shared" si="19"/>
        <v>0</v>
      </c>
      <c r="H37" s="897">
        <f t="shared" si="19"/>
        <v>0</v>
      </c>
      <c r="I37" s="897">
        <f t="shared" si="19"/>
        <v>0</v>
      </c>
      <c r="J37" s="897">
        <f t="shared" si="19"/>
        <v>0</v>
      </c>
      <c r="K37" s="897">
        <f t="shared" si="19"/>
        <v>0</v>
      </c>
      <c r="L37" s="897">
        <f t="shared" si="19"/>
        <v>0</v>
      </c>
      <c r="M37" s="897">
        <f t="shared" si="19"/>
        <v>0</v>
      </c>
      <c r="N37" s="897">
        <f>SUM(N34:N36)</f>
        <v>0</v>
      </c>
      <c r="O37" s="897">
        <f t="shared" ref="O37" si="20">SUM(O34:O36)</f>
        <v>0</v>
      </c>
      <c r="P37" s="897">
        <f t="shared" ref="P37" si="21">SUM(P34:P36)</f>
        <v>0</v>
      </c>
      <c r="Q37" s="901">
        <f t="shared" si="8"/>
        <v>0</v>
      </c>
      <c r="R37" s="897">
        <f>SUM(R34:R36)</f>
        <v>0</v>
      </c>
      <c r="S37" s="897">
        <f t="shared" ref="S37:U37" si="22">SUM(S34:S36)</f>
        <v>0</v>
      </c>
      <c r="T37" s="897">
        <f t="shared" si="22"/>
        <v>0</v>
      </c>
      <c r="U37" s="897">
        <f t="shared" si="22"/>
        <v>0</v>
      </c>
      <c r="V37" s="779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</row>
    <row r="38" spans="1:35" s="703" customFormat="1" ht="15.75" customHeight="1" x14ac:dyDescent="0.2">
      <c r="A38" s="702"/>
      <c r="B38" s="660"/>
      <c r="C38" s="667" t="s">
        <v>510</v>
      </c>
      <c r="D38" s="822"/>
      <c r="E38" s="898">
        <f>E21+E26+E32+E37</f>
        <v>0</v>
      </c>
      <c r="F38" s="898">
        <f t="shared" ref="F38:O38" si="23">F21+F26+F32+F37</f>
        <v>0</v>
      </c>
      <c r="G38" s="898">
        <f t="shared" si="23"/>
        <v>0</v>
      </c>
      <c r="H38" s="898">
        <f t="shared" si="23"/>
        <v>0</v>
      </c>
      <c r="I38" s="898">
        <f t="shared" si="23"/>
        <v>0</v>
      </c>
      <c r="J38" s="898">
        <f t="shared" si="23"/>
        <v>0</v>
      </c>
      <c r="K38" s="898">
        <f t="shared" si="23"/>
        <v>0</v>
      </c>
      <c r="L38" s="898">
        <f t="shared" si="23"/>
        <v>0</v>
      </c>
      <c r="M38" s="898">
        <f t="shared" si="23"/>
        <v>0</v>
      </c>
      <c r="N38" s="898">
        <f t="shared" si="23"/>
        <v>0</v>
      </c>
      <c r="O38" s="898">
        <f t="shared" si="23"/>
        <v>0</v>
      </c>
      <c r="P38" s="898">
        <f>P21+P26+P32+P37</f>
        <v>0</v>
      </c>
      <c r="Q38" s="898">
        <f>Q21+Q26+Q32+Q37</f>
        <v>0</v>
      </c>
      <c r="R38" s="898">
        <f>R21+R26+R32+R37</f>
        <v>0</v>
      </c>
      <c r="S38" s="898">
        <f t="shared" ref="S38:U38" si="24">S21+S26+S32+S37</f>
        <v>0</v>
      </c>
      <c r="T38" s="898">
        <f t="shared" si="24"/>
        <v>0</v>
      </c>
      <c r="U38" s="898">
        <f t="shared" si="24"/>
        <v>0</v>
      </c>
      <c r="V38" s="779"/>
      <c r="W38" s="478"/>
      <c r="X38" s="478"/>
      <c r="Y38" s="478"/>
      <c r="Z38" s="478"/>
      <c r="AA38" s="478"/>
      <c r="AB38" s="478"/>
      <c r="AC38" s="478"/>
      <c r="AD38" s="478"/>
      <c r="AE38" s="478"/>
      <c r="AF38" s="478"/>
      <c r="AG38" s="478"/>
      <c r="AH38" s="478"/>
      <c r="AI38" s="478"/>
    </row>
    <row r="39" spans="1:35" s="703" customFormat="1" ht="15.75" customHeight="1" x14ac:dyDescent="0.2">
      <c r="A39" s="702"/>
      <c r="B39" s="656"/>
      <c r="C39" s="771"/>
      <c r="D39" s="772"/>
      <c r="E39" s="839"/>
      <c r="F39" s="839"/>
      <c r="G39" s="839"/>
      <c r="H39" s="773"/>
      <c r="I39" s="779"/>
      <c r="J39" s="779"/>
      <c r="K39" s="771"/>
      <c r="L39" s="771"/>
      <c r="M39" s="839"/>
      <c r="N39" s="839"/>
      <c r="O39" s="839"/>
      <c r="P39" s="774"/>
      <c r="Q39" s="785"/>
      <c r="R39" s="793"/>
      <c r="S39" s="793"/>
      <c r="T39" s="793"/>
      <c r="U39" s="793"/>
      <c r="V39" s="779"/>
      <c r="W39" s="478"/>
      <c r="X39" s="478"/>
      <c r="Y39" s="478"/>
      <c r="Z39" s="478"/>
      <c r="AA39" s="478"/>
      <c r="AB39" s="478"/>
      <c r="AC39" s="478"/>
      <c r="AD39" s="478"/>
      <c r="AE39" s="478"/>
      <c r="AF39" s="478"/>
      <c r="AG39" s="478"/>
      <c r="AH39" s="478"/>
      <c r="AI39" s="478"/>
    </row>
    <row r="40" spans="1:35" s="703" customFormat="1" ht="15.75" customHeight="1" x14ac:dyDescent="0.2">
      <c r="A40" s="702"/>
      <c r="B40" s="656"/>
      <c r="C40" s="836" t="s">
        <v>513</v>
      </c>
      <c r="D40" s="836"/>
      <c r="E40" s="836">
        <v>1</v>
      </c>
      <c r="F40" s="836">
        <v>2</v>
      </c>
      <c r="G40" s="836">
        <v>3</v>
      </c>
      <c r="H40" s="836">
        <v>4</v>
      </c>
      <c r="I40" s="836">
        <v>5</v>
      </c>
      <c r="J40" s="836">
        <v>6</v>
      </c>
      <c r="K40" s="836">
        <v>7</v>
      </c>
      <c r="L40" s="836">
        <v>8</v>
      </c>
      <c r="M40" s="836">
        <v>9</v>
      </c>
      <c r="N40" s="836">
        <v>10</v>
      </c>
      <c r="O40" s="836">
        <v>11</v>
      </c>
      <c r="P40" s="836">
        <v>12</v>
      </c>
      <c r="Q40" s="836" t="s">
        <v>488</v>
      </c>
      <c r="R40" s="836" t="s">
        <v>493</v>
      </c>
      <c r="S40" s="836" t="s">
        <v>494</v>
      </c>
      <c r="T40" s="836" t="s">
        <v>495</v>
      </c>
      <c r="U40" s="836" t="s">
        <v>496</v>
      </c>
      <c r="V40" s="779"/>
      <c r="W40" s="478"/>
      <c r="X40" s="478"/>
      <c r="Y40" s="478"/>
      <c r="Z40" s="478"/>
      <c r="AA40" s="478"/>
      <c r="AB40" s="478"/>
      <c r="AC40" s="478"/>
      <c r="AD40" s="478"/>
      <c r="AE40" s="478"/>
      <c r="AF40" s="478"/>
      <c r="AG40" s="478"/>
      <c r="AH40" s="478"/>
      <c r="AI40" s="478"/>
    </row>
    <row r="41" spans="1:35" s="703" customFormat="1" ht="15.75" customHeight="1" x14ac:dyDescent="0.2">
      <c r="A41" s="702"/>
      <c r="B41" s="656"/>
      <c r="C41" s="771"/>
      <c r="D41" s="772"/>
      <c r="E41" s="839"/>
      <c r="F41" s="839"/>
      <c r="G41" s="839"/>
      <c r="H41" s="773"/>
      <c r="I41" s="779"/>
      <c r="J41" s="779"/>
      <c r="K41" s="771"/>
      <c r="L41" s="771"/>
      <c r="M41" s="839"/>
      <c r="N41" s="839"/>
      <c r="O41" s="839"/>
      <c r="P41" s="774"/>
      <c r="Q41" s="785"/>
      <c r="R41" s="793"/>
      <c r="S41" s="793"/>
      <c r="T41" s="793"/>
      <c r="U41" s="793"/>
      <c r="V41" s="779"/>
      <c r="W41" s="478"/>
      <c r="X41" s="478"/>
      <c r="Y41" s="478"/>
      <c r="Z41" s="478"/>
      <c r="AA41" s="478"/>
      <c r="AB41" s="478"/>
      <c r="AC41" s="478"/>
      <c r="AD41" s="478"/>
      <c r="AE41" s="478"/>
      <c r="AF41" s="478"/>
      <c r="AG41" s="478"/>
      <c r="AH41" s="478"/>
      <c r="AI41" s="478"/>
    </row>
    <row r="42" spans="1:35" s="703" customFormat="1" ht="15.75" customHeight="1" x14ac:dyDescent="0.2">
      <c r="A42" s="702"/>
      <c r="B42" s="656"/>
      <c r="C42" s="775" t="s">
        <v>530</v>
      </c>
      <c r="D42" s="776"/>
      <c r="E42" s="899">
        <f>E14-E38</f>
        <v>0</v>
      </c>
      <c r="F42" s="899">
        <f t="shared" ref="F42:O42" si="25">F14-F38</f>
        <v>0</v>
      </c>
      <c r="G42" s="899">
        <f t="shared" si="25"/>
        <v>0</v>
      </c>
      <c r="H42" s="899">
        <f t="shared" si="25"/>
        <v>0</v>
      </c>
      <c r="I42" s="899">
        <f t="shared" si="25"/>
        <v>0</v>
      </c>
      <c r="J42" s="899">
        <f t="shared" si="25"/>
        <v>0</v>
      </c>
      <c r="K42" s="899">
        <f t="shared" si="25"/>
        <v>0</v>
      </c>
      <c r="L42" s="899">
        <f t="shared" si="25"/>
        <v>0</v>
      </c>
      <c r="M42" s="899">
        <f t="shared" si="25"/>
        <v>0</v>
      </c>
      <c r="N42" s="899">
        <f t="shared" si="25"/>
        <v>0</v>
      </c>
      <c r="O42" s="899">
        <f t="shared" si="25"/>
        <v>0</v>
      </c>
      <c r="P42" s="899">
        <f>P14-P38</f>
        <v>0</v>
      </c>
      <c r="Q42" s="899">
        <f>Q14-Q38</f>
        <v>0</v>
      </c>
      <c r="R42" s="899">
        <f>R14-R38</f>
        <v>0</v>
      </c>
      <c r="S42" s="899">
        <f>S14-S38</f>
        <v>0</v>
      </c>
      <c r="T42" s="899">
        <f t="shared" ref="T42:U42" si="26">T14-T38</f>
        <v>0</v>
      </c>
      <c r="U42" s="899">
        <f t="shared" si="26"/>
        <v>0</v>
      </c>
      <c r="V42" s="779"/>
      <c r="W42" s="478"/>
      <c r="X42" s="478"/>
      <c r="Y42" s="478"/>
      <c r="Z42" s="478"/>
      <c r="AA42" s="478"/>
      <c r="AB42" s="478"/>
      <c r="AC42" s="478"/>
      <c r="AD42" s="478"/>
      <c r="AE42" s="478"/>
      <c r="AF42" s="478"/>
      <c r="AG42" s="478"/>
      <c r="AH42" s="478"/>
      <c r="AI42" s="478"/>
    </row>
    <row r="43" spans="1:35" s="703" customFormat="1" ht="15.75" customHeight="1" x14ac:dyDescent="0.2">
      <c r="A43" s="702"/>
      <c r="B43" s="656"/>
      <c r="C43" s="771" t="s">
        <v>511</v>
      </c>
      <c r="D43" s="772"/>
      <c r="E43" s="900">
        <v>150000</v>
      </c>
      <c r="F43" s="900">
        <f>E44</f>
        <v>150000</v>
      </c>
      <c r="G43" s="900">
        <f t="shared" ref="G43:P43" si="27">F44</f>
        <v>150000</v>
      </c>
      <c r="H43" s="900">
        <f t="shared" si="27"/>
        <v>150000</v>
      </c>
      <c r="I43" s="900">
        <f t="shared" si="27"/>
        <v>150000</v>
      </c>
      <c r="J43" s="900">
        <f t="shared" si="27"/>
        <v>150000</v>
      </c>
      <c r="K43" s="900">
        <f t="shared" si="27"/>
        <v>150000</v>
      </c>
      <c r="L43" s="900">
        <f t="shared" si="27"/>
        <v>150000</v>
      </c>
      <c r="M43" s="900">
        <f t="shared" si="27"/>
        <v>150000</v>
      </c>
      <c r="N43" s="900">
        <f t="shared" si="27"/>
        <v>150000</v>
      </c>
      <c r="O43" s="900">
        <f t="shared" si="27"/>
        <v>150000</v>
      </c>
      <c r="P43" s="900">
        <f t="shared" si="27"/>
        <v>150000</v>
      </c>
      <c r="Q43" s="900">
        <f>E43</f>
        <v>150000</v>
      </c>
      <c r="R43" s="903">
        <f>Q44</f>
        <v>150000</v>
      </c>
      <c r="S43" s="903">
        <f t="shared" ref="S43:U43" si="28">R44</f>
        <v>150000</v>
      </c>
      <c r="T43" s="903">
        <f t="shared" si="28"/>
        <v>150000</v>
      </c>
      <c r="U43" s="903">
        <f t="shared" si="28"/>
        <v>150000</v>
      </c>
      <c r="V43" s="779"/>
      <c r="W43" s="478"/>
      <c r="X43" s="478"/>
      <c r="Y43" s="478"/>
      <c r="Z43" s="478"/>
      <c r="AA43" s="478"/>
      <c r="AB43" s="478"/>
      <c r="AC43" s="478"/>
      <c r="AD43" s="478"/>
      <c r="AE43" s="478"/>
      <c r="AF43" s="478"/>
      <c r="AG43" s="478"/>
      <c r="AH43" s="478"/>
      <c r="AI43" s="478"/>
    </row>
    <row r="44" spans="1:35" s="703" customFormat="1" ht="15.75" customHeight="1" x14ac:dyDescent="0.2">
      <c r="A44" s="702"/>
      <c r="B44" s="656"/>
      <c r="C44" s="823" t="s">
        <v>512</v>
      </c>
      <c r="D44" s="776"/>
      <c r="E44" s="898">
        <f>E42+E43</f>
        <v>150000</v>
      </c>
      <c r="F44" s="898">
        <f t="shared" ref="F44:K44" si="29">F42+F43</f>
        <v>150000</v>
      </c>
      <c r="G44" s="898">
        <f t="shared" si="29"/>
        <v>150000</v>
      </c>
      <c r="H44" s="898">
        <f t="shared" si="29"/>
        <v>150000</v>
      </c>
      <c r="I44" s="898">
        <f t="shared" si="29"/>
        <v>150000</v>
      </c>
      <c r="J44" s="898">
        <f t="shared" si="29"/>
        <v>150000</v>
      </c>
      <c r="K44" s="898">
        <f t="shared" si="29"/>
        <v>150000</v>
      </c>
      <c r="L44" s="898">
        <f>L42+L43</f>
        <v>150000</v>
      </c>
      <c r="M44" s="898">
        <f t="shared" ref="M44:P44" si="30">M42+M43</f>
        <v>150000</v>
      </c>
      <c r="N44" s="898">
        <f t="shared" si="30"/>
        <v>150000</v>
      </c>
      <c r="O44" s="898">
        <f t="shared" si="30"/>
        <v>150000</v>
      </c>
      <c r="P44" s="898">
        <f t="shared" si="30"/>
        <v>150000</v>
      </c>
      <c r="Q44" s="898">
        <f>Q42+Q43</f>
        <v>150000</v>
      </c>
      <c r="R44" s="904">
        <f>R42+R43</f>
        <v>150000</v>
      </c>
      <c r="S44" s="904">
        <f t="shared" ref="S44:U44" si="31">S42+S43</f>
        <v>150000</v>
      </c>
      <c r="T44" s="904">
        <f t="shared" si="31"/>
        <v>150000</v>
      </c>
      <c r="U44" s="904">
        <f t="shared" si="31"/>
        <v>150000</v>
      </c>
      <c r="V44" s="779"/>
      <c r="W44" s="478"/>
      <c r="X44" s="478"/>
      <c r="Y44" s="478"/>
      <c r="Z44" s="478"/>
      <c r="AA44" s="478"/>
      <c r="AB44" s="478"/>
      <c r="AC44" s="478"/>
      <c r="AD44" s="478"/>
      <c r="AE44" s="478"/>
      <c r="AF44" s="478"/>
      <c r="AG44" s="478"/>
      <c r="AH44" s="478"/>
      <c r="AI44" s="478"/>
    </row>
    <row r="45" spans="1:35" s="703" customFormat="1" ht="15.75" customHeight="1" x14ac:dyDescent="0.2">
      <c r="A45" s="702"/>
      <c r="B45" s="656"/>
      <c r="C45" s="777"/>
      <c r="D45" s="778"/>
      <c r="E45" s="839"/>
      <c r="F45" s="839"/>
      <c r="G45" s="839"/>
      <c r="H45" s="817"/>
      <c r="I45" s="779"/>
      <c r="J45" s="779"/>
      <c r="K45" s="771"/>
      <c r="L45" s="771"/>
      <c r="M45" s="839"/>
      <c r="N45" s="839"/>
      <c r="O45" s="839"/>
      <c r="P45" s="774"/>
      <c r="Q45" s="785"/>
      <c r="R45" s="793"/>
      <c r="S45" s="793"/>
      <c r="T45" s="793"/>
      <c r="U45" s="793"/>
      <c r="V45" s="779"/>
      <c r="W45" s="478"/>
      <c r="X45" s="478"/>
      <c r="Y45" s="478"/>
      <c r="Z45" s="478"/>
      <c r="AA45" s="478"/>
      <c r="AB45" s="478"/>
      <c r="AC45" s="478"/>
      <c r="AD45" s="478"/>
      <c r="AE45" s="478"/>
      <c r="AF45" s="478"/>
      <c r="AG45" s="478"/>
      <c r="AH45" s="478"/>
      <c r="AI45" s="478"/>
    </row>
    <row r="46" spans="1:35" ht="15.75" customHeight="1" x14ac:dyDescent="0.3">
      <c r="A46" s="485"/>
      <c r="B46" s="539"/>
      <c r="C46" s="513"/>
      <c r="D46" s="514"/>
      <c r="E46" s="840"/>
      <c r="F46" s="840"/>
      <c r="G46" s="840"/>
      <c r="H46" s="537"/>
      <c r="I46" s="473"/>
      <c r="J46" s="520"/>
      <c r="K46" s="513"/>
      <c r="L46" s="514"/>
      <c r="M46" s="840"/>
      <c r="N46" s="840"/>
      <c r="O46" s="840"/>
      <c r="P46" s="521"/>
      <c r="Q46" s="485"/>
      <c r="R46" s="137"/>
      <c r="S46" s="137"/>
      <c r="T46" s="137"/>
      <c r="U46" s="137"/>
      <c r="V46" s="473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</row>
    <row r="47" spans="1:35" ht="15.75" customHeight="1" x14ac:dyDescent="0.3">
      <c r="A47" s="485"/>
      <c r="B47" s="539"/>
      <c r="C47" s="513"/>
      <c r="D47" s="514"/>
      <c r="E47" s="840"/>
      <c r="F47" s="840"/>
      <c r="G47" s="840"/>
      <c r="H47" s="537"/>
      <c r="I47" s="473"/>
      <c r="J47" s="520"/>
      <c r="K47" s="515"/>
      <c r="L47" s="516"/>
      <c r="M47" s="840"/>
      <c r="N47" s="840"/>
      <c r="O47" s="840"/>
      <c r="P47" s="522"/>
      <c r="Q47" s="485"/>
      <c r="R47" s="137"/>
      <c r="S47" s="137"/>
      <c r="T47" s="137"/>
      <c r="U47" s="137"/>
      <c r="V47" s="473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</row>
    <row r="48" spans="1:35" ht="15.75" customHeight="1" x14ac:dyDescent="0.3">
      <c r="A48" s="485"/>
      <c r="B48" s="539"/>
      <c r="C48" s="668"/>
      <c r="D48" s="532"/>
      <c r="E48" s="840"/>
      <c r="F48" s="840"/>
      <c r="G48" s="840"/>
      <c r="H48" s="538"/>
      <c r="I48" s="473"/>
      <c r="J48" s="520"/>
      <c r="K48" s="513"/>
      <c r="L48" s="514"/>
      <c r="M48" s="840"/>
      <c r="N48" s="840"/>
      <c r="O48" s="840"/>
      <c r="P48" s="521"/>
      <c r="Q48" s="485"/>
      <c r="R48" s="137"/>
      <c r="S48" s="137"/>
      <c r="T48" s="137"/>
      <c r="U48" s="137"/>
      <c r="V48" s="473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</row>
    <row r="49" spans="1:35" ht="15.75" customHeight="1" x14ac:dyDescent="0.3">
      <c r="A49" s="485"/>
      <c r="B49" s="539"/>
      <c r="C49" s="669"/>
      <c r="D49" s="518"/>
      <c r="E49" s="527"/>
      <c r="F49" s="527"/>
      <c r="G49" s="527"/>
      <c r="H49" s="540"/>
      <c r="I49" s="473"/>
      <c r="J49" s="520"/>
      <c r="K49" s="513"/>
      <c r="L49" s="514"/>
      <c r="M49" s="840"/>
      <c r="N49" s="840"/>
      <c r="O49" s="840"/>
      <c r="P49" s="521"/>
      <c r="Q49" s="485"/>
      <c r="R49" s="137"/>
      <c r="S49" s="137"/>
      <c r="T49" s="137"/>
      <c r="U49" s="137"/>
      <c r="V49" s="473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</row>
    <row r="50" spans="1:35" ht="15.75" customHeight="1" x14ac:dyDescent="0.3">
      <c r="A50" s="485"/>
      <c r="B50" s="539"/>
      <c r="C50" s="670"/>
      <c r="D50" s="533"/>
      <c r="E50" s="534"/>
      <c r="F50" s="534"/>
      <c r="G50" s="534"/>
      <c r="H50" s="540"/>
      <c r="I50" s="473"/>
      <c r="J50" s="520"/>
      <c r="K50" s="513"/>
      <c r="L50" s="514"/>
      <c r="M50" s="840"/>
      <c r="N50" s="840"/>
      <c r="O50" s="840"/>
      <c r="P50" s="521"/>
      <c r="Q50" s="485"/>
      <c r="R50" s="137"/>
      <c r="S50" s="137"/>
      <c r="T50" s="137"/>
      <c r="U50" s="137"/>
      <c r="V50" s="473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</row>
    <row r="51" spans="1:35" ht="15.75" customHeight="1" x14ac:dyDescent="0.3">
      <c r="A51" s="485"/>
      <c r="B51" s="539"/>
      <c r="C51" s="668"/>
      <c r="D51" s="532"/>
      <c r="E51" s="529"/>
      <c r="F51" s="529"/>
      <c r="G51" s="529"/>
      <c r="H51" s="540"/>
      <c r="I51" s="473"/>
      <c r="J51" s="520"/>
      <c r="K51" s="515"/>
      <c r="L51" s="516"/>
      <c r="M51" s="840"/>
      <c r="N51" s="840"/>
      <c r="O51" s="840"/>
      <c r="P51" s="522"/>
      <c r="Q51" s="485"/>
      <c r="R51" s="137"/>
      <c r="S51" s="137"/>
      <c r="T51" s="137"/>
      <c r="U51" s="137"/>
      <c r="V51" s="473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</row>
    <row r="52" spans="1:35" ht="15.75" customHeight="1" x14ac:dyDescent="0.3">
      <c r="A52" s="485"/>
      <c r="B52" s="539"/>
      <c r="C52" s="672"/>
      <c r="D52" s="524"/>
      <c r="E52" s="535"/>
      <c r="F52" s="535"/>
      <c r="G52" s="535"/>
      <c r="H52" s="540"/>
      <c r="I52" s="473"/>
      <c r="J52" s="520"/>
      <c r="K52" s="513"/>
      <c r="L52" s="514"/>
      <c r="M52" s="840"/>
      <c r="N52" s="840"/>
      <c r="O52" s="840"/>
      <c r="P52" s="521"/>
      <c r="Q52" s="485"/>
      <c r="R52" s="137"/>
      <c r="S52" s="137"/>
      <c r="T52" s="137"/>
      <c r="U52" s="137"/>
      <c r="V52" s="473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</row>
    <row r="53" spans="1:35" ht="15.75" customHeight="1" x14ac:dyDescent="0.3">
      <c r="A53" s="485"/>
      <c r="B53" s="919"/>
      <c r="C53" s="513"/>
      <c r="D53" s="514"/>
      <c r="E53" s="840"/>
      <c r="F53" s="840"/>
      <c r="G53" s="840"/>
      <c r="H53" s="537"/>
      <c r="I53" s="473"/>
      <c r="J53" s="520"/>
      <c r="K53" s="517"/>
      <c r="L53" s="518"/>
      <c r="M53" s="527"/>
      <c r="N53" s="527"/>
      <c r="O53" s="527"/>
      <c r="P53" s="523"/>
      <c r="Q53" s="485"/>
      <c r="R53" s="137"/>
      <c r="S53" s="137"/>
      <c r="T53" s="137"/>
      <c r="U53" s="137"/>
      <c r="V53" s="473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</row>
    <row r="54" spans="1:35" ht="15.75" customHeight="1" x14ac:dyDescent="0.3">
      <c r="A54" s="485"/>
      <c r="B54" s="919"/>
      <c r="C54" s="513"/>
      <c r="D54" s="514"/>
      <c r="E54" s="840"/>
      <c r="F54" s="840"/>
      <c r="G54" s="840"/>
      <c r="H54" s="537"/>
      <c r="I54" s="473"/>
      <c r="J54" s="520"/>
      <c r="K54" s="524"/>
      <c r="L54" s="525"/>
      <c r="M54" s="523"/>
      <c r="N54" s="523"/>
      <c r="O54" s="523"/>
      <c r="P54" s="473"/>
      <c r="Q54" s="485"/>
      <c r="R54" s="137"/>
      <c r="S54" s="137"/>
      <c r="T54" s="137"/>
      <c r="U54" s="137"/>
      <c r="V54" s="473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</row>
    <row r="55" spans="1:35" ht="15.75" customHeight="1" x14ac:dyDescent="0.2">
      <c r="A55" s="485"/>
      <c r="B55" s="919"/>
      <c r="C55" s="513"/>
      <c r="D55" s="514"/>
      <c r="E55" s="840"/>
      <c r="F55" s="840"/>
      <c r="G55" s="840"/>
      <c r="H55" s="537"/>
      <c r="I55" s="485"/>
      <c r="J55" s="485"/>
      <c r="K55" s="920"/>
      <c r="L55" s="920"/>
      <c r="M55" s="920"/>
      <c r="N55" s="920"/>
      <c r="O55" s="920"/>
      <c r="P55" s="920"/>
      <c r="Q55" s="485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</row>
    <row r="56" spans="1:35" ht="15.75" customHeight="1" x14ac:dyDescent="0.2">
      <c r="A56" s="485"/>
      <c r="B56" s="919"/>
      <c r="C56" s="513"/>
      <c r="D56" s="514"/>
      <c r="E56" s="840"/>
      <c r="F56" s="840"/>
      <c r="G56" s="840"/>
      <c r="H56" s="537"/>
      <c r="I56" s="485"/>
      <c r="J56" s="485"/>
      <c r="K56" s="473"/>
      <c r="L56" s="473"/>
      <c r="M56" s="473"/>
      <c r="N56" s="473"/>
      <c r="O56" s="530"/>
      <c r="P56" s="531"/>
      <c r="Q56" s="485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</row>
    <row r="57" spans="1:35" ht="15.75" customHeight="1" x14ac:dyDescent="0.2">
      <c r="A57" s="485"/>
      <c r="B57" s="919"/>
      <c r="C57" s="519"/>
      <c r="D57" s="532"/>
      <c r="E57" s="840"/>
      <c r="F57" s="840"/>
      <c r="G57" s="840"/>
      <c r="H57" s="538"/>
      <c r="I57" s="485"/>
      <c r="J57" s="485"/>
      <c r="K57" s="473"/>
      <c r="L57" s="473"/>
      <c r="M57" s="473"/>
      <c r="N57" s="473"/>
      <c r="O57" s="473"/>
      <c r="P57" s="473"/>
      <c r="Q57" s="485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</row>
    <row r="58" spans="1:35" ht="15.75" customHeight="1" x14ac:dyDescent="0.2">
      <c r="A58" s="485"/>
      <c r="B58" s="919"/>
      <c r="C58" s="513"/>
      <c r="D58" s="514"/>
      <c r="E58" s="840"/>
      <c r="F58" s="840"/>
      <c r="G58" s="840"/>
      <c r="H58" s="537"/>
      <c r="I58" s="485"/>
      <c r="J58" s="485"/>
      <c r="K58" s="473"/>
      <c r="L58" s="473"/>
      <c r="M58" s="473"/>
      <c r="N58" s="473"/>
      <c r="O58" s="473"/>
      <c r="P58" s="473"/>
      <c r="Q58" s="485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</row>
    <row r="59" spans="1:35" ht="15.75" customHeight="1" x14ac:dyDescent="0.2">
      <c r="A59" s="485"/>
      <c r="B59" s="919"/>
      <c r="C59" s="513"/>
      <c r="D59" s="514"/>
      <c r="E59" s="840"/>
      <c r="F59" s="840"/>
      <c r="G59" s="840"/>
      <c r="H59" s="537"/>
      <c r="I59" s="485"/>
      <c r="J59" s="485"/>
      <c r="K59" s="473"/>
      <c r="L59" s="473"/>
      <c r="M59" s="473"/>
      <c r="N59" s="473"/>
      <c r="O59" s="473"/>
      <c r="P59" s="473"/>
      <c r="Q59" s="485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</row>
    <row r="60" spans="1:35" ht="15.75" customHeight="1" x14ac:dyDescent="0.2">
      <c r="A60" s="485"/>
      <c r="B60" s="919"/>
      <c r="C60" s="536"/>
      <c r="D60" s="516"/>
      <c r="E60" s="840"/>
      <c r="F60" s="840"/>
      <c r="G60" s="840"/>
      <c r="H60" s="522"/>
      <c r="I60" s="485"/>
      <c r="J60" s="485"/>
      <c r="K60" s="473"/>
      <c r="L60" s="473"/>
      <c r="M60" s="473"/>
      <c r="N60" s="473"/>
      <c r="O60" s="473"/>
      <c r="P60" s="473"/>
      <c r="Q60" s="485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</row>
    <row r="61" spans="1:35" ht="15.75" customHeight="1" x14ac:dyDescent="0.2">
      <c r="A61" s="485"/>
      <c r="B61" s="919"/>
      <c r="C61" s="513"/>
      <c r="D61" s="514"/>
      <c r="E61" s="840"/>
      <c r="F61" s="840"/>
      <c r="G61" s="840"/>
      <c r="H61" s="521"/>
      <c r="I61" s="485"/>
      <c r="J61" s="485"/>
      <c r="K61" s="473"/>
      <c r="L61" s="473"/>
      <c r="M61" s="473"/>
      <c r="N61" s="473"/>
      <c r="O61" s="473"/>
      <c r="P61" s="473"/>
      <c r="Q61" s="485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</row>
    <row r="62" spans="1:35" ht="15.75" customHeight="1" x14ac:dyDescent="0.2">
      <c r="A62" s="485"/>
      <c r="B62" s="919"/>
      <c r="C62" s="513"/>
      <c r="D62" s="514"/>
      <c r="E62" s="840"/>
      <c r="F62" s="840"/>
      <c r="G62" s="840"/>
      <c r="H62" s="521"/>
      <c r="I62" s="485"/>
      <c r="J62" s="485"/>
      <c r="K62" s="473"/>
      <c r="L62" s="473"/>
      <c r="M62" s="473"/>
      <c r="N62" s="473"/>
      <c r="O62" s="473"/>
      <c r="P62" s="473"/>
      <c r="Q62" s="485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</row>
    <row r="63" spans="1:35" ht="15.75" customHeight="1" x14ac:dyDescent="0.2">
      <c r="A63" s="485"/>
      <c r="B63" s="919"/>
      <c r="C63" s="515"/>
      <c r="D63" s="516"/>
      <c r="E63" s="840"/>
      <c r="F63" s="840"/>
      <c r="G63" s="840"/>
      <c r="H63" s="522"/>
      <c r="I63" s="485"/>
      <c r="J63" s="485"/>
      <c r="K63" s="473"/>
      <c r="L63" s="473"/>
      <c r="M63" s="473"/>
      <c r="N63" s="473"/>
      <c r="O63" s="473"/>
      <c r="P63" s="473"/>
      <c r="Q63" s="485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</row>
    <row r="64" spans="1:35" ht="42" customHeight="1" x14ac:dyDescent="0.2">
      <c r="A64" s="485"/>
      <c r="B64" s="476" t="s">
        <v>535</v>
      </c>
      <c r="C64" s="476"/>
      <c r="D64" s="518"/>
      <c r="E64" s="527"/>
      <c r="F64" s="527"/>
      <c r="G64" s="527"/>
      <c r="H64" s="523"/>
      <c r="I64" s="485"/>
      <c r="J64" s="485"/>
      <c r="K64" s="473"/>
      <c r="L64" s="473"/>
      <c r="M64" s="473"/>
      <c r="N64" s="473"/>
      <c r="O64" s="473"/>
      <c r="P64" s="473"/>
      <c r="Q64" s="485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</row>
    <row r="65" spans="1:35" ht="15.75" customHeight="1" x14ac:dyDescent="0.15">
      <c r="A65" s="485"/>
      <c r="B65" s="491"/>
      <c r="C65" s="491"/>
      <c r="D65" s="494"/>
      <c r="E65" s="701">
        <v>1</v>
      </c>
      <c r="F65" s="701">
        <v>2</v>
      </c>
      <c r="G65" s="701">
        <v>3</v>
      </c>
      <c r="H65" s="701">
        <v>4</v>
      </c>
      <c r="I65" s="701">
        <v>5</v>
      </c>
      <c r="J65" s="701">
        <v>6</v>
      </c>
      <c r="K65" s="701">
        <v>7</v>
      </c>
      <c r="L65" s="701">
        <v>8</v>
      </c>
      <c r="M65" s="701">
        <v>9</v>
      </c>
      <c r="N65" s="701">
        <v>10</v>
      </c>
      <c r="O65" s="701">
        <v>11</v>
      </c>
      <c r="P65" s="701">
        <v>12</v>
      </c>
      <c r="Q65" s="492" t="s">
        <v>488</v>
      </c>
      <c r="R65" s="492" t="s">
        <v>493</v>
      </c>
      <c r="S65" s="492" t="s">
        <v>494</v>
      </c>
      <c r="T65" s="492" t="s">
        <v>495</v>
      </c>
      <c r="U65" s="492" t="s">
        <v>496</v>
      </c>
      <c r="V65" s="492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</row>
    <row r="66" spans="1:35" ht="15.75" customHeight="1" x14ac:dyDescent="0.15">
      <c r="A66" s="485"/>
      <c r="B66" s="651"/>
      <c r="C66" s="652"/>
      <c r="D66" s="653"/>
      <c r="E66" s="653"/>
      <c r="F66" s="653"/>
      <c r="G66" s="653"/>
      <c r="H66" s="654"/>
      <c r="I66" s="654"/>
      <c r="J66" s="654"/>
      <c r="K66" s="654"/>
      <c r="L66" s="654"/>
      <c r="M66" s="654"/>
      <c r="N66" s="654"/>
      <c r="O66" s="654"/>
      <c r="P66" s="654"/>
      <c r="Q66" s="654"/>
      <c r="R66" s="654"/>
      <c r="S66" s="654"/>
      <c r="T66" s="654"/>
      <c r="U66" s="654"/>
      <c r="V66" s="654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</row>
    <row r="67" spans="1:35" ht="15.75" customHeight="1" x14ac:dyDescent="0.15">
      <c r="A67" s="485"/>
      <c r="B67" s="651"/>
      <c r="C67" s="836" t="s">
        <v>485</v>
      </c>
      <c r="D67" s="836"/>
      <c r="E67" s="836">
        <v>1</v>
      </c>
      <c r="F67" s="836">
        <v>2</v>
      </c>
      <c r="G67" s="836">
        <v>3</v>
      </c>
      <c r="H67" s="836">
        <v>4</v>
      </c>
      <c r="I67" s="836">
        <v>5</v>
      </c>
      <c r="J67" s="836">
        <v>6</v>
      </c>
      <c r="K67" s="836">
        <v>7</v>
      </c>
      <c r="L67" s="836">
        <v>8</v>
      </c>
      <c r="M67" s="836">
        <v>9</v>
      </c>
      <c r="N67" s="836">
        <v>10</v>
      </c>
      <c r="O67" s="836">
        <v>11</v>
      </c>
      <c r="P67" s="836">
        <v>12</v>
      </c>
      <c r="Q67" s="836" t="s">
        <v>488</v>
      </c>
      <c r="R67" s="836" t="s">
        <v>493</v>
      </c>
      <c r="S67" s="836" t="s">
        <v>494</v>
      </c>
      <c r="T67" s="836" t="s">
        <v>495</v>
      </c>
      <c r="U67" s="836" t="s">
        <v>496</v>
      </c>
      <c r="V67" s="8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</row>
    <row r="68" spans="1:35" ht="15.75" customHeight="1" x14ac:dyDescent="0.15">
      <c r="A68" s="485"/>
      <c r="B68" s="651"/>
      <c r="C68" s="661"/>
      <c r="D68" s="655"/>
      <c r="E68" s="654"/>
      <c r="F68" s="654"/>
      <c r="G68" s="654"/>
      <c r="H68" s="654"/>
      <c r="I68" s="654"/>
      <c r="J68" s="654"/>
      <c r="K68" s="654"/>
      <c r="L68" s="654"/>
      <c r="M68" s="654"/>
      <c r="N68" s="654"/>
      <c r="O68" s="654"/>
      <c r="P68" s="654"/>
      <c r="Q68" s="654"/>
      <c r="R68" s="654"/>
      <c r="S68" s="654"/>
      <c r="T68" s="654"/>
      <c r="U68" s="654"/>
      <c r="V68" s="654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</row>
    <row r="69" spans="1:35" ht="15.75" customHeight="1" x14ac:dyDescent="0.15">
      <c r="A69" s="485"/>
      <c r="B69" s="651"/>
      <c r="C69" s="665" t="s">
        <v>486</v>
      </c>
      <c r="D69" s="666"/>
      <c r="E69" s="905">
        <f>E7</f>
        <v>0</v>
      </c>
      <c r="F69" s="905">
        <f t="shared" ref="F69:P69" si="32">F7</f>
        <v>0</v>
      </c>
      <c r="G69" s="905">
        <f t="shared" si="32"/>
        <v>0</v>
      </c>
      <c r="H69" s="905">
        <f t="shared" si="32"/>
        <v>0</v>
      </c>
      <c r="I69" s="905">
        <f t="shared" si="32"/>
        <v>0</v>
      </c>
      <c r="J69" s="905">
        <f t="shared" si="32"/>
        <v>0</v>
      </c>
      <c r="K69" s="905">
        <f t="shared" si="32"/>
        <v>0</v>
      </c>
      <c r="L69" s="905">
        <f t="shared" si="32"/>
        <v>0</v>
      </c>
      <c r="M69" s="905">
        <f t="shared" si="32"/>
        <v>0</v>
      </c>
      <c r="N69" s="905">
        <f t="shared" si="32"/>
        <v>0</v>
      </c>
      <c r="O69" s="905">
        <f>O7</f>
        <v>0</v>
      </c>
      <c r="P69" s="905">
        <f t="shared" si="32"/>
        <v>0</v>
      </c>
      <c r="Q69" s="909">
        <f t="shared" ref="Q69:U69" si="33">Q7</f>
        <v>0</v>
      </c>
      <c r="R69" s="905">
        <f t="shared" si="33"/>
        <v>0</v>
      </c>
      <c r="S69" s="905">
        <f t="shared" si="33"/>
        <v>0</v>
      </c>
      <c r="T69" s="905">
        <f t="shared" si="33"/>
        <v>0</v>
      </c>
      <c r="U69" s="905">
        <f t="shared" si="33"/>
        <v>0</v>
      </c>
      <c r="V69" s="654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</row>
    <row r="70" spans="1:35" ht="15.75" customHeight="1" x14ac:dyDescent="0.15">
      <c r="A70" s="485"/>
      <c r="B70" s="651"/>
      <c r="C70" s="662" t="s">
        <v>487</v>
      </c>
      <c r="D70" s="655"/>
      <c r="E70" s="906">
        <f t="shared" ref="E70:P70" si="34">E8</f>
        <v>0</v>
      </c>
      <c r="F70" s="906">
        <f t="shared" si="34"/>
        <v>0</v>
      </c>
      <c r="G70" s="906">
        <f t="shared" si="34"/>
        <v>0</v>
      </c>
      <c r="H70" s="906">
        <f t="shared" si="34"/>
        <v>0</v>
      </c>
      <c r="I70" s="906">
        <f t="shared" si="34"/>
        <v>0</v>
      </c>
      <c r="J70" s="906">
        <f t="shared" si="34"/>
        <v>0</v>
      </c>
      <c r="K70" s="906">
        <f t="shared" si="34"/>
        <v>0</v>
      </c>
      <c r="L70" s="906">
        <f t="shared" si="34"/>
        <v>0</v>
      </c>
      <c r="M70" s="906">
        <f t="shared" si="34"/>
        <v>0</v>
      </c>
      <c r="N70" s="906">
        <f t="shared" si="34"/>
        <v>0</v>
      </c>
      <c r="O70" s="906">
        <f t="shared" si="34"/>
        <v>0</v>
      </c>
      <c r="P70" s="906">
        <f t="shared" si="34"/>
        <v>0</v>
      </c>
      <c r="Q70" s="907">
        <f t="shared" ref="Q70:U70" si="35">Q8</f>
        <v>0</v>
      </c>
      <c r="R70" s="906">
        <f t="shared" si="35"/>
        <v>0</v>
      </c>
      <c r="S70" s="906">
        <f t="shared" si="35"/>
        <v>0</v>
      </c>
      <c r="T70" s="906">
        <f t="shared" si="35"/>
        <v>0</v>
      </c>
      <c r="U70" s="906">
        <f t="shared" si="35"/>
        <v>0</v>
      </c>
      <c r="V70" s="654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</row>
    <row r="71" spans="1:35" ht="15.75" customHeight="1" x14ac:dyDescent="0.15">
      <c r="A71" s="485"/>
      <c r="B71" s="651"/>
      <c r="C71" s="807" t="s">
        <v>532</v>
      </c>
      <c r="D71" s="666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881"/>
      <c r="Q71" s="909"/>
      <c r="R71" s="880"/>
      <c r="S71" s="880"/>
      <c r="T71" s="880"/>
      <c r="U71" s="881"/>
      <c r="V71" s="654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</row>
    <row r="72" spans="1:35" ht="15.75" customHeight="1" x14ac:dyDescent="0.15">
      <c r="A72" s="485"/>
      <c r="B72" s="651"/>
      <c r="C72" s="663" t="s">
        <v>489</v>
      </c>
      <c r="D72" s="808"/>
      <c r="E72" s="907">
        <f>SUM(E69:E70)+SUM(E69:E70)*E71</f>
        <v>0</v>
      </c>
      <c r="F72" s="907">
        <f t="shared" ref="F72:M72" si="36">SUM(F69:F70)+SUM(F69:F70)*F71</f>
        <v>0</v>
      </c>
      <c r="G72" s="907">
        <f t="shared" si="36"/>
        <v>0</v>
      </c>
      <c r="H72" s="907">
        <f t="shared" si="36"/>
        <v>0</v>
      </c>
      <c r="I72" s="907">
        <f t="shared" si="36"/>
        <v>0</v>
      </c>
      <c r="J72" s="907">
        <f t="shared" si="36"/>
        <v>0</v>
      </c>
      <c r="K72" s="907">
        <f t="shared" si="36"/>
        <v>0</v>
      </c>
      <c r="L72" s="907">
        <f t="shared" si="36"/>
        <v>0</v>
      </c>
      <c r="M72" s="907">
        <f t="shared" si="36"/>
        <v>0</v>
      </c>
      <c r="N72" s="907">
        <f t="shared" ref="N72" si="37">SUM(N69:N70)+SUM(N69:N70)*N71</f>
        <v>0</v>
      </c>
      <c r="O72" s="907">
        <f t="shared" ref="O72" si="38">SUM(O69:O70)+SUM(O69:O70)*O71</f>
        <v>0</v>
      </c>
      <c r="P72" s="907">
        <f>SUM(P69:P70)+SUM(P69:P70)*P71</f>
        <v>0</v>
      </c>
      <c r="Q72" s="907">
        <f>SUM(E72:P72)</f>
        <v>0</v>
      </c>
      <c r="R72" s="907">
        <f>SUM(R69:R70)+SUM(R69:R70)*R71</f>
        <v>0</v>
      </c>
      <c r="S72" s="907">
        <f t="shared" ref="S72" si="39">SUM(S69:S70)+SUM(S69:S70)*S71</f>
        <v>0</v>
      </c>
      <c r="T72" s="907">
        <f t="shared" ref="T72" si="40">SUM(T69:T70)+SUM(T69:T70)*T71</f>
        <v>0</v>
      </c>
      <c r="U72" s="907">
        <f>SUM(U69:U70)+SUM(U69:U70)*U71</f>
        <v>0</v>
      </c>
      <c r="V72" s="654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</row>
    <row r="73" spans="1:35" ht="15.75" customHeight="1" x14ac:dyDescent="0.15">
      <c r="A73" s="485"/>
      <c r="B73" s="651"/>
      <c r="C73" s="803"/>
      <c r="D73" s="666"/>
      <c r="E73" s="826"/>
      <c r="F73" s="826"/>
      <c r="G73" s="826"/>
      <c r="H73" s="826"/>
      <c r="I73" s="826"/>
      <c r="J73" s="826"/>
      <c r="K73" s="826"/>
      <c r="L73" s="826"/>
      <c r="M73" s="826"/>
      <c r="N73" s="826"/>
      <c r="O73" s="826"/>
      <c r="P73" s="826"/>
      <c r="Q73" s="909">
        <f t="shared" ref="Q73:U73" si="41">Q11</f>
        <v>0</v>
      </c>
      <c r="R73" s="905">
        <f t="shared" si="41"/>
        <v>0</v>
      </c>
      <c r="S73" s="905">
        <f t="shared" si="41"/>
        <v>0</v>
      </c>
      <c r="T73" s="905">
        <f t="shared" si="41"/>
        <v>0</v>
      </c>
      <c r="U73" s="905">
        <f t="shared" si="41"/>
        <v>0</v>
      </c>
      <c r="V73" s="654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</row>
    <row r="74" spans="1:35" ht="15.75" customHeight="1" x14ac:dyDescent="0.15">
      <c r="A74" s="485"/>
      <c r="B74" s="651"/>
      <c r="C74" s="662" t="s">
        <v>430</v>
      </c>
      <c r="D74" s="655"/>
      <c r="E74" s="906">
        <f>E12</f>
        <v>0</v>
      </c>
      <c r="F74" s="906">
        <f t="shared" ref="F74:P74" si="42">F12</f>
        <v>0</v>
      </c>
      <c r="G74" s="906">
        <f t="shared" si="42"/>
        <v>0</v>
      </c>
      <c r="H74" s="906">
        <f t="shared" si="42"/>
        <v>0</v>
      </c>
      <c r="I74" s="906">
        <f t="shared" si="42"/>
        <v>0</v>
      </c>
      <c r="J74" s="906">
        <f t="shared" si="42"/>
        <v>0</v>
      </c>
      <c r="K74" s="906">
        <f t="shared" si="42"/>
        <v>0</v>
      </c>
      <c r="L74" s="906">
        <f t="shared" si="42"/>
        <v>0</v>
      </c>
      <c r="M74" s="906">
        <f t="shared" si="42"/>
        <v>0</v>
      </c>
      <c r="N74" s="906">
        <f t="shared" si="42"/>
        <v>0</v>
      </c>
      <c r="O74" s="906">
        <f t="shared" si="42"/>
        <v>0</v>
      </c>
      <c r="P74" s="906">
        <f t="shared" si="42"/>
        <v>0</v>
      </c>
      <c r="Q74" s="907">
        <f t="shared" ref="Q74:U74" si="43">Q12</f>
        <v>0</v>
      </c>
      <c r="R74" s="906">
        <f t="shared" si="43"/>
        <v>0</v>
      </c>
      <c r="S74" s="906">
        <f t="shared" si="43"/>
        <v>0</v>
      </c>
      <c r="T74" s="906">
        <f t="shared" si="43"/>
        <v>0</v>
      </c>
      <c r="U74" s="906">
        <f t="shared" si="43"/>
        <v>0</v>
      </c>
      <c r="V74" s="654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</row>
    <row r="75" spans="1:35" ht="15.75" customHeight="1" x14ac:dyDescent="0.15">
      <c r="A75" s="485"/>
      <c r="B75" s="651"/>
      <c r="C75" s="665" t="s">
        <v>491</v>
      </c>
      <c r="D75" s="666"/>
      <c r="E75" s="905">
        <f t="shared" ref="E75:P75" si="44">E13</f>
        <v>0</v>
      </c>
      <c r="F75" s="905">
        <f t="shared" si="44"/>
        <v>0</v>
      </c>
      <c r="G75" s="905">
        <f t="shared" si="44"/>
        <v>0</v>
      </c>
      <c r="H75" s="905">
        <f t="shared" si="44"/>
        <v>0</v>
      </c>
      <c r="I75" s="905">
        <f t="shared" si="44"/>
        <v>0</v>
      </c>
      <c r="J75" s="905">
        <f t="shared" si="44"/>
        <v>0</v>
      </c>
      <c r="K75" s="905">
        <f t="shared" si="44"/>
        <v>0</v>
      </c>
      <c r="L75" s="905">
        <f t="shared" si="44"/>
        <v>0</v>
      </c>
      <c r="M75" s="905">
        <f t="shared" si="44"/>
        <v>0</v>
      </c>
      <c r="N75" s="905">
        <f t="shared" si="44"/>
        <v>0</v>
      </c>
      <c r="O75" s="905">
        <f t="shared" si="44"/>
        <v>0</v>
      </c>
      <c r="P75" s="905">
        <f t="shared" si="44"/>
        <v>0</v>
      </c>
      <c r="Q75" s="909">
        <f t="shared" ref="Q75:U75" si="45">Q13</f>
        <v>0</v>
      </c>
      <c r="R75" s="905">
        <f t="shared" si="45"/>
        <v>0</v>
      </c>
      <c r="S75" s="905">
        <f t="shared" si="45"/>
        <v>0</v>
      </c>
      <c r="T75" s="905">
        <f t="shared" si="45"/>
        <v>0</v>
      </c>
      <c r="U75" s="905">
        <f t="shared" si="45"/>
        <v>0</v>
      </c>
      <c r="V75" s="654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</row>
    <row r="76" spans="1:35" ht="15.75" customHeight="1" x14ac:dyDescent="0.15">
      <c r="A76" s="485"/>
      <c r="B76" s="651"/>
      <c r="C76" s="664" t="s">
        <v>492</v>
      </c>
      <c r="D76" s="655"/>
      <c r="E76" s="908">
        <f>E72+E74+E75</f>
        <v>0</v>
      </c>
      <c r="F76" s="908">
        <f t="shared" ref="F76:I76" si="46">F72+F74+F75</f>
        <v>0</v>
      </c>
      <c r="G76" s="908">
        <f t="shared" si="46"/>
        <v>0</v>
      </c>
      <c r="H76" s="908">
        <f t="shared" si="46"/>
        <v>0</v>
      </c>
      <c r="I76" s="908">
        <f t="shared" si="46"/>
        <v>0</v>
      </c>
      <c r="J76" s="908">
        <f t="shared" ref="J76" si="47">J72+J74+J75</f>
        <v>0</v>
      </c>
      <c r="K76" s="908">
        <f t="shared" ref="K76" si="48">K72+K74+K75</f>
        <v>0</v>
      </c>
      <c r="L76" s="908">
        <f t="shared" ref="L76:M76" si="49">L72+L74+L75</f>
        <v>0</v>
      </c>
      <c r="M76" s="908">
        <f t="shared" si="49"/>
        <v>0</v>
      </c>
      <c r="N76" s="908">
        <f t="shared" ref="N76" si="50">N72+N74+N75</f>
        <v>0</v>
      </c>
      <c r="O76" s="908">
        <f t="shared" ref="O76" si="51">O72+O74+O75</f>
        <v>0</v>
      </c>
      <c r="P76" s="908">
        <f t="shared" ref="P76" si="52">P72+P74+P75</f>
        <v>0</v>
      </c>
      <c r="Q76" s="908">
        <f>Q72+Q74+Q75</f>
        <v>0</v>
      </c>
      <c r="R76" s="908">
        <f t="shared" ref="R76:U76" si="53">R72+R74+R75</f>
        <v>0</v>
      </c>
      <c r="S76" s="908">
        <f>S72+S74+S75</f>
        <v>0</v>
      </c>
      <c r="T76" s="908">
        <f t="shared" si="53"/>
        <v>0</v>
      </c>
      <c r="U76" s="908">
        <f t="shared" si="53"/>
        <v>0</v>
      </c>
      <c r="V76" s="654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</row>
    <row r="77" spans="1:35" ht="15.75" customHeight="1" x14ac:dyDescent="0.15">
      <c r="A77" s="485"/>
      <c r="B77" s="651"/>
      <c r="C77" s="810"/>
      <c r="D77" s="666"/>
      <c r="E77" s="826"/>
      <c r="F77" s="826"/>
      <c r="G77" s="826"/>
      <c r="H77" s="826"/>
      <c r="I77" s="826"/>
      <c r="J77" s="826"/>
      <c r="K77" s="826"/>
      <c r="L77" s="826"/>
      <c r="M77" s="826"/>
      <c r="N77" s="826"/>
      <c r="O77" s="826"/>
      <c r="P77" s="826"/>
      <c r="Q77" s="826"/>
      <c r="R77" s="826"/>
      <c r="S77" s="826"/>
      <c r="T77" s="826"/>
      <c r="U77" s="826"/>
      <c r="V77" s="654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</row>
    <row r="78" spans="1:35" ht="15.75" customHeight="1" x14ac:dyDescent="0.15">
      <c r="A78" s="485"/>
      <c r="B78" s="651"/>
      <c r="C78" s="836" t="s">
        <v>490</v>
      </c>
      <c r="D78" s="836"/>
      <c r="E78" s="836">
        <f t="shared" ref="E78:P78" si="54">E16</f>
        <v>1</v>
      </c>
      <c r="F78" s="836">
        <f t="shared" si="54"/>
        <v>2</v>
      </c>
      <c r="G78" s="836">
        <f t="shared" si="54"/>
        <v>3</v>
      </c>
      <c r="H78" s="836">
        <f t="shared" si="54"/>
        <v>4</v>
      </c>
      <c r="I78" s="836">
        <f t="shared" si="54"/>
        <v>5</v>
      </c>
      <c r="J78" s="836">
        <f t="shared" si="54"/>
        <v>6</v>
      </c>
      <c r="K78" s="836">
        <f t="shared" si="54"/>
        <v>7</v>
      </c>
      <c r="L78" s="836">
        <f t="shared" si="54"/>
        <v>8</v>
      </c>
      <c r="M78" s="836">
        <f t="shared" si="54"/>
        <v>9</v>
      </c>
      <c r="N78" s="836">
        <f t="shared" si="54"/>
        <v>10</v>
      </c>
      <c r="O78" s="836">
        <f t="shared" si="54"/>
        <v>11</v>
      </c>
      <c r="P78" s="836">
        <f t="shared" si="54"/>
        <v>12</v>
      </c>
      <c r="Q78" s="836" t="str">
        <f t="shared" ref="Q78:U78" si="55">Q16</f>
        <v>السنة الأولى</v>
      </c>
      <c r="R78" s="836" t="str">
        <f t="shared" si="55"/>
        <v>السنة الثانية</v>
      </c>
      <c r="S78" s="836" t="str">
        <f t="shared" si="55"/>
        <v>السنة الثالثة</v>
      </c>
      <c r="T78" s="836" t="str">
        <f t="shared" si="55"/>
        <v>السنة الرابعة</v>
      </c>
      <c r="U78" s="836" t="str">
        <f t="shared" si="55"/>
        <v>السنة الخامسة</v>
      </c>
      <c r="V78" s="8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</row>
    <row r="79" spans="1:35" ht="15.75" customHeight="1" x14ac:dyDescent="0.15">
      <c r="A79" s="485"/>
      <c r="B79" s="651"/>
      <c r="C79" s="771"/>
      <c r="D79" s="772"/>
      <c r="E79" s="825"/>
      <c r="F79" s="825"/>
      <c r="G79" s="825"/>
      <c r="H79" s="825"/>
      <c r="I79" s="825"/>
      <c r="J79" s="825"/>
      <c r="K79" s="825"/>
      <c r="L79" s="825"/>
      <c r="M79" s="825"/>
      <c r="N79" s="825"/>
      <c r="O79" s="825"/>
      <c r="P79" s="825"/>
      <c r="Q79" s="825"/>
      <c r="R79" s="825"/>
      <c r="S79" s="825"/>
      <c r="T79" s="825"/>
      <c r="U79" s="825"/>
      <c r="V79" s="779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</row>
    <row r="80" spans="1:35" ht="15.75" customHeight="1" x14ac:dyDescent="0.15">
      <c r="A80" s="485"/>
      <c r="B80" s="651"/>
      <c r="C80" s="775" t="s">
        <v>497</v>
      </c>
      <c r="D80" s="776"/>
      <c r="E80" s="905">
        <f t="shared" ref="E80:P80" si="56">E18</f>
        <v>0</v>
      </c>
      <c r="F80" s="905">
        <f t="shared" si="56"/>
        <v>0</v>
      </c>
      <c r="G80" s="905">
        <f t="shared" si="56"/>
        <v>0</v>
      </c>
      <c r="H80" s="905">
        <f t="shared" si="56"/>
        <v>0</v>
      </c>
      <c r="I80" s="905">
        <f t="shared" si="56"/>
        <v>0</v>
      </c>
      <c r="J80" s="905">
        <f t="shared" si="56"/>
        <v>0</v>
      </c>
      <c r="K80" s="905">
        <f t="shared" si="56"/>
        <v>0</v>
      </c>
      <c r="L80" s="905">
        <f t="shared" si="56"/>
        <v>0</v>
      </c>
      <c r="M80" s="905">
        <f t="shared" si="56"/>
        <v>0</v>
      </c>
      <c r="N80" s="905">
        <f t="shared" si="56"/>
        <v>0</v>
      </c>
      <c r="O80" s="905">
        <f t="shared" si="56"/>
        <v>0</v>
      </c>
      <c r="P80" s="905">
        <f t="shared" si="56"/>
        <v>0</v>
      </c>
      <c r="Q80" s="909">
        <f t="shared" ref="Q80:U80" si="57">Q18</f>
        <v>0</v>
      </c>
      <c r="R80" s="905">
        <f t="shared" si="57"/>
        <v>0</v>
      </c>
      <c r="S80" s="905">
        <f t="shared" si="57"/>
        <v>0</v>
      </c>
      <c r="T80" s="905">
        <f t="shared" si="57"/>
        <v>0</v>
      </c>
      <c r="U80" s="905">
        <f t="shared" si="57"/>
        <v>0</v>
      </c>
      <c r="V80" s="779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</row>
    <row r="81" spans="1:35" ht="15.75" customHeight="1" x14ac:dyDescent="0.15">
      <c r="A81" s="485"/>
      <c r="B81" s="651"/>
      <c r="C81" s="777" t="s">
        <v>498</v>
      </c>
      <c r="D81" s="778"/>
      <c r="E81" s="906">
        <f t="shared" ref="E81:P81" si="58">E19</f>
        <v>0</v>
      </c>
      <c r="F81" s="906">
        <f t="shared" si="58"/>
        <v>0</v>
      </c>
      <c r="G81" s="906">
        <f t="shared" si="58"/>
        <v>0</v>
      </c>
      <c r="H81" s="906">
        <f t="shared" si="58"/>
        <v>0</v>
      </c>
      <c r="I81" s="906">
        <f t="shared" si="58"/>
        <v>0</v>
      </c>
      <c r="J81" s="906">
        <f t="shared" si="58"/>
        <v>0</v>
      </c>
      <c r="K81" s="906">
        <f t="shared" si="58"/>
        <v>0</v>
      </c>
      <c r="L81" s="906">
        <f t="shared" si="58"/>
        <v>0</v>
      </c>
      <c r="M81" s="906">
        <f t="shared" si="58"/>
        <v>0</v>
      </c>
      <c r="N81" s="906">
        <f t="shared" si="58"/>
        <v>0</v>
      </c>
      <c r="O81" s="906">
        <f t="shared" si="58"/>
        <v>0</v>
      </c>
      <c r="P81" s="906">
        <f t="shared" si="58"/>
        <v>0</v>
      </c>
      <c r="Q81" s="907">
        <f t="shared" ref="Q81:U81" si="59">Q19</f>
        <v>0</v>
      </c>
      <c r="R81" s="906">
        <f t="shared" si="59"/>
        <v>0</v>
      </c>
      <c r="S81" s="906">
        <f t="shared" si="59"/>
        <v>0</v>
      </c>
      <c r="T81" s="906">
        <f t="shared" si="59"/>
        <v>0</v>
      </c>
      <c r="U81" s="906">
        <f t="shared" si="59"/>
        <v>0</v>
      </c>
      <c r="V81" s="779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</row>
    <row r="82" spans="1:35" ht="15.75" customHeight="1" x14ac:dyDescent="0.15">
      <c r="A82" s="485"/>
      <c r="B82" s="651"/>
      <c r="C82" s="807" t="s">
        <v>525</v>
      </c>
      <c r="D82" s="784"/>
      <c r="E82" s="880"/>
      <c r="F82" s="880"/>
      <c r="G82" s="880"/>
      <c r="H82" s="880"/>
      <c r="I82" s="880"/>
      <c r="J82" s="880"/>
      <c r="K82" s="880"/>
      <c r="L82" s="880"/>
      <c r="M82" s="880"/>
      <c r="N82" s="880"/>
      <c r="O82" s="880"/>
      <c r="P82" s="881"/>
      <c r="Q82" s="909">
        <f t="shared" ref="Q82" si="60">Q20</f>
        <v>0</v>
      </c>
      <c r="R82" s="880"/>
      <c r="S82" s="880"/>
      <c r="T82" s="880"/>
      <c r="U82" s="881"/>
      <c r="V82" s="779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</row>
    <row r="83" spans="1:35" ht="15.75" customHeight="1" x14ac:dyDescent="0.15">
      <c r="A83" s="485"/>
      <c r="B83" s="651"/>
      <c r="C83" s="790" t="s">
        <v>499</v>
      </c>
      <c r="D83" s="811"/>
      <c r="E83" s="907">
        <f>SUM(E80:E81)+SUM(E80:E81)*E82</f>
        <v>0</v>
      </c>
      <c r="F83" s="907">
        <f t="shared" ref="F83:M83" si="61">SUM(F80:F81)+SUM(F80:F81)*F82</f>
        <v>0</v>
      </c>
      <c r="G83" s="907">
        <f t="shared" si="61"/>
        <v>0</v>
      </c>
      <c r="H83" s="907">
        <f t="shared" si="61"/>
        <v>0</v>
      </c>
      <c r="I83" s="907">
        <f t="shared" si="61"/>
        <v>0</v>
      </c>
      <c r="J83" s="907">
        <f t="shared" si="61"/>
        <v>0</v>
      </c>
      <c r="K83" s="907">
        <f t="shared" si="61"/>
        <v>0</v>
      </c>
      <c r="L83" s="907">
        <f t="shared" si="61"/>
        <v>0</v>
      </c>
      <c r="M83" s="907">
        <f t="shared" si="61"/>
        <v>0</v>
      </c>
      <c r="N83" s="907">
        <f t="shared" ref="N83" si="62">SUM(N80:N81)+SUM(N80:N81)*N82</f>
        <v>0</v>
      </c>
      <c r="O83" s="907">
        <f t="shared" ref="O83" si="63">SUM(O80:O81)+SUM(O80:O81)*O82</f>
        <v>0</v>
      </c>
      <c r="P83" s="907">
        <f>SUM(P80:P81)+SUM(P80:P81)*P82</f>
        <v>0</v>
      </c>
      <c r="Q83" s="907">
        <f>SUM(E83:P83)</f>
        <v>0</v>
      </c>
      <c r="R83" s="907">
        <f>SUM(R80:R81)+SUM(R80:R81)*R82</f>
        <v>0</v>
      </c>
      <c r="S83" s="907">
        <f t="shared" ref="S83:U83" si="64">SUM(S80:S81)+SUM(S80:S81)*S82</f>
        <v>0</v>
      </c>
      <c r="T83" s="907">
        <f>SUM(T80:T81)+SUM(T80:T81)*T82</f>
        <v>0</v>
      </c>
      <c r="U83" s="907">
        <f t="shared" si="64"/>
        <v>0</v>
      </c>
      <c r="V83" s="779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</row>
    <row r="84" spans="1:35" ht="15.75" customHeight="1" x14ac:dyDescent="0.15">
      <c r="A84" s="485"/>
      <c r="B84" s="651"/>
      <c r="C84" s="812"/>
      <c r="D84" s="813"/>
      <c r="E84" s="905"/>
      <c r="F84" s="905"/>
      <c r="G84" s="905"/>
      <c r="H84" s="905"/>
      <c r="I84" s="905"/>
      <c r="J84" s="905"/>
      <c r="K84" s="905"/>
      <c r="L84" s="905"/>
      <c r="M84" s="905"/>
      <c r="N84" s="905">
        <f t="shared" ref="N84:P84" si="65">N22</f>
        <v>0</v>
      </c>
      <c r="O84" s="905">
        <f t="shared" si="65"/>
        <v>0</v>
      </c>
      <c r="P84" s="905">
        <f t="shared" si="65"/>
        <v>0</v>
      </c>
      <c r="Q84" s="909">
        <f t="shared" ref="Q84:U84" si="66">Q22</f>
        <v>0</v>
      </c>
      <c r="R84" s="905">
        <f t="shared" si="66"/>
        <v>0</v>
      </c>
      <c r="S84" s="905">
        <f t="shared" si="66"/>
        <v>0</v>
      </c>
      <c r="T84" s="905">
        <f t="shared" si="66"/>
        <v>0</v>
      </c>
      <c r="U84" s="905">
        <f t="shared" si="66"/>
        <v>0</v>
      </c>
      <c r="V84" s="779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</row>
    <row r="85" spans="1:35" ht="15.75" customHeight="1" x14ac:dyDescent="0.15">
      <c r="A85" s="485"/>
      <c r="B85" s="656"/>
      <c r="C85" s="785" t="s">
        <v>526</v>
      </c>
      <c r="D85" s="778"/>
      <c r="E85" s="906">
        <f t="shared" ref="E85:P85" si="67">E23</f>
        <v>0</v>
      </c>
      <c r="F85" s="906">
        <f t="shared" si="67"/>
        <v>0</v>
      </c>
      <c r="G85" s="906">
        <f t="shared" si="67"/>
        <v>0</v>
      </c>
      <c r="H85" s="906">
        <f t="shared" si="67"/>
        <v>0</v>
      </c>
      <c r="I85" s="906">
        <f t="shared" si="67"/>
        <v>0</v>
      </c>
      <c r="J85" s="906">
        <f t="shared" si="67"/>
        <v>0</v>
      </c>
      <c r="K85" s="906">
        <f t="shared" si="67"/>
        <v>0</v>
      </c>
      <c r="L85" s="906">
        <f t="shared" si="67"/>
        <v>0</v>
      </c>
      <c r="M85" s="906">
        <f t="shared" si="67"/>
        <v>0</v>
      </c>
      <c r="N85" s="906">
        <f t="shared" si="67"/>
        <v>0</v>
      </c>
      <c r="O85" s="906">
        <f t="shared" si="67"/>
        <v>0</v>
      </c>
      <c r="P85" s="906">
        <f t="shared" si="67"/>
        <v>0</v>
      </c>
      <c r="Q85" s="907">
        <f t="shared" ref="Q85:U85" si="68">Q23</f>
        <v>0</v>
      </c>
      <c r="R85" s="906">
        <f t="shared" si="68"/>
        <v>0</v>
      </c>
      <c r="S85" s="906">
        <f t="shared" si="68"/>
        <v>0</v>
      </c>
      <c r="T85" s="906">
        <f t="shared" si="68"/>
        <v>0</v>
      </c>
      <c r="U85" s="906">
        <f t="shared" si="68"/>
        <v>0</v>
      </c>
      <c r="V85" s="779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</row>
    <row r="86" spans="1:35" ht="15.75" customHeight="1" x14ac:dyDescent="0.15">
      <c r="A86" s="485"/>
      <c r="B86" s="656"/>
      <c r="C86" s="781" t="s">
        <v>527</v>
      </c>
      <c r="D86" s="818"/>
      <c r="E86" s="905">
        <f t="shared" ref="E86:P86" si="69">E24</f>
        <v>0</v>
      </c>
      <c r="F86" s="905">
        <f t="shared" si="69"/>
        <v>0</v>
      </c>
      <c r="G86" s="905">
        <f t="shared" si="69"/>
        <v>0</v>
      </c>
      <c r="H86" s="905">
        <f t="shared" si="69"/>
        <v>0</v>
      </c>
      <c r="I86" s="905">
        <f t="shared" si="69"/>
        <v>0</v>
      </c>
      <c r="J86" s="905">
        <f t="shared" si="69"/>
        <v>0</v>
      </c>
      <c r="K86" s="905">
        <f t="shared" si="69"/>
        <v>0</v>
      </c>
      <c r="L86" s="905">
        <f t="shared" si="69"/>
        <v>0</v>
      </c>
      <c r="M86" s="905">
        <f t="shared" si="69"/>
        <v>0</v>
      </c>
      <c r="N86" s="905">
        <f t="shared" si="69"/>
        <v>0</v>
      </c>
      <c r="O86" s="905">
        <f t="shared" si="69"/>
        <v>0</v>
      </c>
      <c r="P86" s="905">
        <f t="shared" si="69"/>
        <v>0</v>
      </c>
      <c r="Q86" s="909">
        <f t="shared" ref="Q86:U86" si="70">Q24</f>
        <v>0</v>
      </c>
      <c r="R86" s="905">
        <f t="shared" si="70"/>
        <v>0</v>
      </c>
      <c r="S86" s="905">
        <f t="shared" si="70"/>
        <v>0</v>
      </c>
      <c r="T86" s="905">
        <f t="shared" si="70"/>
        <v>0</v>
      </c>
      <c r="U86" s="905">
        <f t="shared" si="70"/>
        <v>0</v>
      </c>
      <c r="V86" s="779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</row>
    <row r="87" spans="1:35" ht="15.75" customHeight="1" x14ac:dyDescent="0.15">
      <c r="A87" s="485"/>
      <c r="B87" s="657"/>
      <c r="C87" s="802" t="s">
        <v>524</v>
      </c>
      <c r="D87" s="772"/>
      <c r="E87" s="880"/>
      <c r="F87" s="880"/>
      <c r="G87" s="880"/>
      <c r="H87" s="880"/>
      <c r="I87" s="880"/>
      <c r="J87" s="880"/>
      <c r="K87" s="880"/>
      <c r="L87" s="880"/>
      <c r="M87" s="880"/>
      <c r="N87" s="880"/>
      <c r="O87" s="880"/>
      <c r="P87" s="881"/>
      <c r="Q87" s="907">
        <f t="shared" ref="Q87" si="71">Q25</f>
        <v>0</v>
      </c>
      <c r="R87" s="880"/>
      <c r="S87" s="880"/>
      <c r="T87" s="880"/>
      <c r="U87" s="881"/>
      <c r="V87" s="779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</row>
    <row r="88" spans="1:35" ht="15.75" customHeight="1" x14ac:dyDescent="0.15">
      <c r="A88" s="485"/>
      <c r="B88" s="657"/>
      <c r="C88" s="789" t="s">
        <v>500</v>
      </c>
      <c r="D88" s="776"/>
      <c r="E88" s="909">
        <f>SUM(E85:E86)+SUM(E85:E86)*E87</f>
        <v>0</v>
      </c>
      <c r="F88" s="909">
        <f t="shared" ref="F88:N88" si="72">SUM(F85:F86)+SUM(F85:F86)*F87</f>
        <v>0</v>
      </c>
      <c r="G88" s="909">
        <f t="shared" si="72"/>
        <v>0</v>
      </c>
      <c r="H88" s="909">
        <f t="shared" si="72"/>
        <v>0</v>
      </c>
      <c r="I88" s="909">
        <f t="shared" si="72"/>
        <v>0</v>
      </c>
      <c r="J88" s="909">
        <f t="shared" si="72"/>
        <v>0</v>
      </c>
      <c r="K88" s="909">
        <f t="shared" si="72"/>
        <v>0</v>
      </c>
      <c r="L88" s="909">
        <f t="shared" si="72"/>
        <v>0</v>
      </c>
      <c r="M88" s="909">
        <f t="shared" si="72"/>
        <v>0</v>
      </c>
      <c r="N88" s="909">
        <f t="shared" si="72"/>
        <v>0</v>
      </c>
      <c r="O88" s="909">
        <f t="shared" ref="O88" si="73">SUM(O85:O86)+SUM(O85:O86)*O87</f>
        <v>0</v>
      </c>
      <c r="P88" s="909">
        <f>SUM(P85:P86)+SUM(P85:P86)*P87</f>
        <v>0</v>
      </c>
      <c r="Q88" s="909">
        <f>SUM(E88:P88)</f>
        <v>0</v>
      </c>
      <c r="R88" s="909">
        <f>SUM(R85:R86)+SUM(R85:R86)*R87</f>
        <v>0</v>
      </c>
      <c r="S88" s="909">
        <f t="shared" ref="S88:U88" si="74">SUM(S85:S86)+SUM(S85:S86)*S87</f>
        <v>0</v>
      </c>
      <c r="T88" s="909">
        <f t="shared" si="74"/>
        <v>0</v>
      </c>
      <c r="U88" s="909">
        <f t="shared" si="74"/>
        <v>0</v>
      </c>
      <c r="V88" s="779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</row>
    <row r="89" spans="1:35" ht="15.75" customHeight="1" x14ac:dyDescent="0.15">
      <c r="A89" s="485"/>
      <c r="B89" s="657"/>
      <c r="C89" s="771"/>
      <c r="D89" s="772"/>
      <c r="E89" s="825"/>
      <c r="F89" s="825"/>
      <c r="G89" s="825"/>
      <c r="H89" s="825"/>
      <c r="I89" s="825"/>
      <c r="J89" s="825"/>
      <c r="K89" s="825"/>
      <c r="L89" s="825"/>
      <c r="M89" s="825"/>
      <c r="N89" s="825"/>
      <c r="O89" s="825"/>
      <c r="P89" s="825"/>
      <c r="Q89" s="907"/>
      <c r="R89" s="825"/>
      <c r="S89" s="825"/>
      <c r="T89" s="825"/>
      <c r="U89" s="825"/>
      <c r="V89" s="779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</row>
    <row r="90" spans="1:35" ht="15.75" customHeight="1" x14ac:dyDescent="0.15">
      <c r="A90" s="485"/>
      <c r="B90" s="657"/>
      <c r="C90" s="775" t="s">
        <v>501</v>
      </c>
      <c r="D90" s="776"/>
      <c r="E90" s="905">
        <f t="shared" ref="E90:P90" si="75">E28</f>
        <v>0</v>
      </c>
      <c r="F90" s="905">
        <f t="shared" si="75"/>
        <v>0</v>
      </c>
      <c r="G90" s="905">
        <f t="shared" si="75"/>
        <v>0</v>
      </c>
      <c r="H90" s="905">
        <f t="shared" si="75"/>
        <v>0</v>
      </c>
      <c r="I90" s="905">
        <f t="shared" si="75"/>
        <v>0</v>
      </c>
      <c r="J90" s="905">
        <f t="shared" si="75"/>
        <v>0</v>
      </c>
      <c r="K90" s="905">
        <f t="shared" si="75"/>
        <v>0</v>
      </c>
      <c r="L90" s="905">
        <f t="shared" si="75"/>
        <v>0</v>
      </c>
      <c r="M90" s="905">
        <f t="shared" si="75"/>
        <v>0</v>
      </c>
      <c r="N90" s="905">
        <f t="shared" si="75"/>
        <v>0</v>
      </c>
      <c r="O90" s="905">
        <f t="shared" si="75"/>
        <v>0</v>
      </c>
      <c r="P90" s="905">
        <f t="shared" si="75"/>
        <v>0</v>
      </c>
      <c r="Q90" s="909">
        <f t="shared" ref="Q90:U90" si="76">Q28</f>
        <v>0</v>
      </c>
      <c r="R90" s="905">
        <f t="shared" si="76"/>
        <v>0</v>
      </c>
      <c r="S90" s="905">
        <f t="shared" si="76"/>
        <v>0</v>
      </c>
      <c r="T90" s="905">
        <f t="shared" si="76"/>
        <v>0</v>
      </c>
      <c r="U90" s="905">
        <f t="shared" si="76"/>
        <v>0</v>
      </c>
      <c r="V90" s="779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</row>
    <row r="91" spans="1:35" ht="15.75" customHeight="1" x14ac:dyDescent="0.15">
      <c r="A91" s="485"/>
      <c r="B91" s="657"/>
      <c r="C91" s="771" t="s">
        <v>502</v>
      </c>
      <c r="D91" s="814"/>
      <c r="E91" s="906">
        <f t="shared" ref="E91:P91" si="77">E29</f>
        <v>0</v>
      </c>
      <c r="F91" s="906">
        <f t="shared" si="77"/>
        <v>0</v>
      </c>
      <c r="G91" s="906">
        <f t="shared" si="77"/>
        <v>0</v>
      </c>
      <c r="H91" s="906">
        <f t="shared" si="77"/>
        <v>0</v>
      </c>
      <c r="I91" s="906">
        <f t="shared" si="77"/>
        <v>0</v>
      </c>
      <c r="J91" s="906">
        <f t="shared" si="77"/>
        <v>0</v>
      </c>
      <c r="K91" s="906">
        <f t="shared" si="77"/>
        <v>0</v>
      </c>
      <c r="L91" s="906">
        <f t="shared" si="77"/>
        <v>0</v>
      </c>
      <c r="M91" s="906">
        <f t="shared" si="77"/>
        <v>0</v>
      </c>
      <c r="N91" s="906">
        <f t="shared" si="77"/>
        <v>0</v>
      </c>
      <c r="O91" s="906">
        <f t="shared" si="77"/>
        <v>0</v>
      </c>
      <c r="P91" s="906">
        <f t="shared" si="77"/>
        <v>0</v>
      </c>
      <c r="Q91" s="907">
        <f t="shared" ref="Q91:U91" si="78">Q29</f>
        <v>0</v>
      </c>
      <c r="R91" s="906">
        <f t="shared" si="78"/>
        <v>0</v>
      </c>
      <c r="S91" s="906">
        <f t="shared" si="78"/>
        <v>0</v>
      </c>
      <c r="T91" s="906">
        <f t="shared" si="78"/>
        <v>0</v>
      </c>
      <c r="U91" s="906">
        <f t="shared" si="78"/>
        <v>0</v>
      </c>
      <c r="V91" s="779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</row>
    <row r="92" spans="1:35" ht="15.75" customHeight="1" x14ac:dyDescent="0.15">
      <c r="A92" s="485"/>
      <c r="B92" s="658"/>
      <c r="C92" s="775" t="s">
        <v>503</v>
      </c>
      <c r="D92" s="819"/>
      <c r="E92" s="905">
        <f t="shared" ref="E92:P92" si="79">E30</f>
        <v>0</v>
      </c>
      <c r="F92" s="905">
        <f t="shared" si="79"/>
        <v>0</v>
      </c>
      <c r="G92" s="905">
        <f t="shared" si="79"/>
        <v>0</v>
      </c>
      <c r="H92" s="905">
        <f t="shared" si="79"/>
        <v>0</v>
      </c>
      <c r="I92" s="905">
        <f t="shared" si="79"/>
        <v>0</v>
      </c>
      <c r="J92" s="905">
        <f t="shared" si="79"/>
        <v>0</v>
      </c>
      <c r="K92" s="905">
        <f t="shared" si="79"/>
        <v>0</v>
      </c>
      <c r="L92" s="905">
        <f t="shared" si="79"/>
        <v>0</v>
      </c>
      <c r="M92" s="905">
        <f t="shared" si="79"/>
        <v>0</v>
      </c>
      <c r="N92" s="905">
        <f t="shared" si="79"/>
        <v>0</v>
      </c>
      <c r="O92" s="905">
        <f t="shared" si="79"/>
        <v>0</v>
      </c>
      <c r="P92" s="905">
        <f t="shared" si="79"/>
        <v>0</v>
      </c>
      <c r="Q92" s="909">
        <f t="shared" ref="Q92:U92" si="80">Q30</f>
        <v>0</v>
      </c>
      <c r="R92" s="905">
        <f t="shared" si="80"/>
        <v>0</v>
      </c>
      <c r="S92" s="905">
        <f t="shared" si="80"/>
        <v>0</v>
      </c>
      <c r="T92" s="905">
        <f t="shared" si="80"/>
        <v>0</v>
      </c>
      <c r="U92" s="905">
        <f t="shared" si="80"/>
        <v>0</v>
      </c>
      <c r="V92" s="779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</row>
    <row r="93" spans="1:35" ht="15.75" customHeight="1" x14ac:dyDescent="0.15">
      <c r="A93" s="485"/>
      <c r="B93" s="788"/>
      <c r="C93" s="771" t="s">
        <v>504</v>
      </c>
      <c r="D93" s="815"/>
      <c r="E93" s="906">
        <f t="shared" ref="E93:P93" si="81">E31</f>
        <v>0</v>
      </c>
      <c r="F93" s="906">
        <f t="shared" si="81"/>
        <v>0</v>
      </c>
      <c r="G93" s="906">
        <f t="shared" si="81"/>
        <v>0</v>
      </c>
      <c r="H93" s="906">
        <f t="shared" si="81"/>
        <v>0</v>
      </c>
      <c r="I93" s="906">
        <f t="shared" si="81"/>
        <v>0</v>
      </c>
      <c r="J93" s="906">
        <f t="shared" si="81"/>
        <v>0</v>
      </c>
      <c r="K93" s="906">
        <f t="shared" si="81"/>
        <v>0</v>
      </c>
      <c r="L93" s="906">
        <f t="shared" si="81"/>
        <v>0</v>
      </c>
      <c r="M93" s="906">
        <f t="shared" si="81"/>
        <v>0</v>
      </c>
      <c r="N93" s="906">
        <f t="shared" si="81"/>
        <v>0</v>
      </c>
      <c r="O93" s="906">
        <f t="shared" si="81"/>
        <v>0</v>
      </c>
      <c r="P93" s="906">
        <f t="shared" si="81"/>
        <v>0</v>
      </c>
      <c r="Q93" s="907">
        <f t="shared" ref="Q93:U93" si="82">Q31</f>
        <v>0</v>
      </c>
      <c r="R93" s="906">
        <f t="shared" si="82"/>
        <v>0</v>
      </c>
      <c r="S93" s="906">
        <f t="shared" si="82"/>
        <v>0</v>
      </c>
      <c r="T93" s="906">
        <f t="shared" si="82"/>
        <v>0</v>
      </c>
      <c r="U93" s="906">
        <f t="shared" si="82"/>
        <v>0</v>
      </c>
      <c r="V93" s="779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</row>
    <row r="94" spans="1:35" ht="15.75" customHeight="1" x14ac:dyDescent="0.15">
      <c r="A94" s="485"/>
      <c r="B94" s="785"/>
      <c r="C94" s="789" t="s">
        <v>505</v>
      </c>
      <c r="D94" s="783"/>
      <c r="E94" s="909">
        <f t="shared" ref="E94:P94" si="83">E32</f>
        <v>0</v>
      </c>
      <c r="F94" s="909">
        <f t="shared" si="83"/>
        <v>0</v>
      </c>
      <c r="G94" s="909">
        <f t="shared" si="83"/>
        <v>0</v>
      </c>
      <c r="H94" s="909">
        <f t="shared" si="83"/>
        <v>0</v>
      </c>
      <c r="I94" s="909">
        <f t="shared" si="83"/>
        <v>0</v>
      </c>
      <c r="J94" s="909">
        <f t="shared" si="83"/>
        <v>0</v>
      </c>
      <c r="K94" s="909">
        <f t="shared" si="83"/>
        <v>0</v>
      </c>
      <c r="L94" s="909">
        <f t="shared" si="83"/>
        <v>0</v>
      </c>
      <c r="M94" s="909">
        <f t="shared" si="83"/>
        <v>0</v>
      </c>
      <c r="N94" s="909">
        <f t="shared" si="83"/>
        <v>0</v>
      </c>
      <c r="O94" s="905">
        <f t="shared" si="83"/>
        <v>0</v>
      </c>
      <c r="P94" s="905">
        <f t="shared" si="83"/>
        <v>0</v>
      </c>
      <c r="Q94" s="909">
        <f t="shared" ref="Q94:U94" si="84">Q32</f>
        <v>0</v>
      </c>
      <c r="R94" s="905">
        <f t="shared" si="84"/>
        <v>0</v>
      </c>
      <c r="S94" s="905">
        <f t="shared" si="84"/>
        <v>0</v>
      </c>
      <c r="T94" s="905">
        <f t="shared" si="84"/>
        <v>0</v>
      </c>
      <c r="U94" s="905">
        <f t="shared" si="84"/>
        <v>0</v>
      </c>
      <c r="V94" s="779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</row>
    <row r="95" spans="1:35" ht="15.75" customHeight="1" x14ac:dyDescent="0.15">
      <c r="A95" s="485"/>
      <c r="B95" s="785"/>
      <c r="C95" s="785"/>
      <c r="D95" s="785"/>
      <c r="E95" s="825"/>
      <c r="F95" s="825"/>
      <c r="G95" s="825"/>
      <c r="H95" s="825"/>
      <c r="I95" s="825"/>
      <c r="J95" s="825"/>
      <c r="K95" s="825"/>
      <c r="L95" s="825"/>
      <c r="M95" s="825"/>
      <c r="N95" s="825"/>
      <c r="O95" s="825"/>
      <c r="P95" s="825"/>
      <c r="Q95" s="907"/>
      <c r="R95" s="825"/>
      <c r="S95" s="825"/>
      <c r="T95" s="825"/>
      <c r="U95" s="825"/>
      <c r="V95" s="779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</row>
    <row r="96" spans="1:35" ht="15.75" customHeight="1" x14ac:dyDescent="0.15">
      <c r="A96" s="485"/>
      <c r="B96" s="659"/>
      <c r="C96" s="781" t="s">
        <v>506</v>
      </c>
      <c r="D96" s="781"/>
      <c r="E96" s="905">
        <f t="shared" ref="E96:P96" si="85">E34</f>
        <v>0</v>
      </c>
      <c r="F96" s="905">
        <f t="shared" si="85"/>
        <v>0</v>
      </c>
      <c r="G96" s="905">
        <f t="shared" si="85"/>
        <v>0</v>
      </c>
      <c r="H96" s="905">
        <f t="shared" si="85"/>
        <v>0</v>
      </c>
      <c r="I96" s="905">
        <f t="shared" si="85"/>
        <v>0</v>
      </c>
      <c r="J96" s="905">
        <f t="shared" si="85"/>
        <v>0</v>
      </c>
      <c r="K96" s="905">
        <f t="shared" si="85"/>
        <v>0</v>
      </c>
      <c r="L96" s="905">
        <f t="shared" si="85"/>
        <v>0</v>
      </c>
      <c r="M96" s="905">
        <f t="shared" si="85"/>
        <v>0</v>
      </c>
      <c r="N96" s="905">
        <f t="shared" si="85"/>
        <v>0</v>
      </c>
      <c r="O96" s="905">
        <f t="shared" si="85"/>
        <v>0</v>
      </c>
      <c r="P96" s="905">
        <f t="shared" si="85"/>
        <v>0</v>
      </c>
      <c r="Q96" s="909">
        <f t="shared" ref="Q96:U96" si="86">Q34</f>
        <v>0</v>
      </c>
      <c r="R96" s="905">
        <f t="shared" si="86"/>
        <v>0</v>
      </c>
      <c r="S96" s="905">
        <f t="shared" si="86"/>
        <v>0</v>
      </c>
      <c r="T96" s="905">
        <f t="shared" si="86"/>
        <v>0</v>
      </c>
      <c r="U96" s="905">
        <f t="shared" si="86"/>
        <v>0</v>
      </c>
      <c r="V96" s="779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</row>
    <row r="97" spans="1:35" ht="15.75" customHeight="1" x14ac:dyDescent="0.15">
      <c r="A97" s="485"/>
      <c r="B97" s="657"/>
      <c r="C97" s="779" t="s">
        <v>507</v>
      </c>
      <c r="D97" s="816"/>
      <c r="E97" s="906">
        <f t="shared" ref="E97:P97" si="87">E35</f>
        <v>0</v>
      </c>
      <c r="F97" s="906">
        <f t="shared" si="87"/>
        <v>0</v>
      </c>
      <c r="G97" s="906">
        <f t="shared" si="87"/>
        <v>0</v>
      </c>
      <c r="H97" s="906">
        <f t="shared" si="87"/>
        <v>0</v>
      </c>
      <c r="I97" s="906">
        <f t="shared" si="87"/>
        <v>0</v>
      </c>
      <c r="J97" s="906">
        <f t="shared" si="87"/>
        <v>0</v>
      </c>
      <c r="K97" s="906">
        <f t="shared" si="87"/>
        <v>0</v>
      </c>
      <c r="L97" s="906">
        <f t="shared" si="87"/>
        <v>0</v>
      </c>
      <c r="M97" s="906">
        <f t="shared" si="87"/>
        <v>0</v>
      </c>
      <c r="N97" s="906">
        <f t="shared" si="87"/>
        <v>0</v>
      </c>
      <c r="O97" s="906">
        <f t="shared" si="87"/>
        <v>0</v>
      </c>
      <c r="P97" s="906">
        <f t="shared" si="87"/>
        <v>0</v>
      </c>
      <c r="Q97" s="907">
        <f t="shared" ref="Q97:U97" si="88">Q35</f>
        <v>0</v>
      </c>
      <c r="R97" s="906">
        <f t="shared" si="88"/>
        <v>0</v>
      </c>
      <c r="S97" s="906">
        <f t="shared" si="88"/>
        <v>0</v>
      </c>
      <c r="T97" s="906">
        <f t="shared" si="88"/>
        <v>0</v>
      </c>
      <c r="U97" s="906">
        <f t="shared" si="88"/>
        <v>0</v>
      </c>
      <c r="V97" s="779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</row>
    <row r="98" spans="1:35" ht="15.75" customHeight="1" x14ac:dyDescent="0.15">
      <c r="A98" s="485"/>
      <c r="B98" s="660"/>
      <c r="C98" s="820" t="s">
        <v>508</v>
      </c>
      <c r="D98" s="821"/>
      <c r="E98" s="905">
        <f t="shared" ref="E98:P98" si="89">E36</f>
        <v>0</v>
      </c>
      <c r="F98" s="905">
        <f t="shared" si="89"/>
        <v>0</v>
      </c>
      <c r="G98" s="905">
        <f t="shared" si="89"/>
        <v>0</v>
      </c>
      <c r="H98" s="905">
        <f t="shared" si="89"/>
        <v>0</v>
      </c>
      <c r="I98" s="905">
        <f t="shared" si="89"/>
        <v>0</v>
      </c>
      <c r="J98" s="905">
        <f t="shared" si="89"/>
        <v>0</v>
      </c>
      <c r="K98" s="905">
        <f t="shared" si="89"/>
        <v>0</v>
      </c>
      <c r="L98" s="905">
        <f t="shared" si="89"/>
        <v>0</v>
      </c>
      <c r="M98" s="905">
        <f t="shared" si="89"/>
        <v>0</v>
      </c>
      <c r="N98" s="905">
        <f t="shared" si="89"/>
        <v>0</v>
      </c>
      <c r="O98" s="905">
        <f t="shared" si="89"/>
        <v>0</v>
      </c>
      <c r="P98" s="905">
        <f t="shared" si="89"/>
        <v>0</v>
      </c>
      <c r="Q98" s="909">
        <f t="shared" ref="Q98:U98" si="90">Q36</f>
        <v>0</v>
      </c>
      <c r="R98" s="905">
        <f t="shared" si="90"/>
        <v>0</v>
      </c>
      <c r="S98" s="905">
        <f t="shared" si="90"/>
        <v>0</v>
      </c>
      <c r="T98" s="905">
        <f t="shared" si="90"/>
        <v>0</v>
      </c>
      <c r="U98" s="905">
        <f t="shared" si="90"/>
        <v>0</v>
      </c>
      <c r="V98" s="779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</row>
    <row r="99" spans="1:35" ht="15.75" customHeight="1" x14ac:dyDescent="0.15">
      <c r="A99" s="485"/>
      <c r="B99" s="660"/>
      <c r="C99" s="790" t="s">
        <v>509</v>
      </c>
      <c r="D99" s="778"/>
      <c r="E99" s="907">
        <f>E37</f>
        <v>0</v>
      </c>
      <c r="F99" s="907">
        <f t="shared" ref="F99:P99" si="91">F37</f>
        <v>0</v>
      </c>
      <c r="G99" s="907">
        <f t="shared" si="91"/>
        <v>0</v>
      </c>
      <c r="H99" s="907">
        <f t="shared" si="91"/>
        <v>0</v>
      </c>
      <c r="I99" s="907">
        <f t="shared" si="91"/>
        <v>0</v>
      </c>
      <c r="J99" s="907">
        <f t="shared" si="91"/>
        <v>0</v>
      </c>
      <c r="K99" s="907">
        <f t="shared" si="91"/>
        <v>0</v>
      </c>
      <c r="L99" s="907">
        <f t="shared" si="91"/>
        <v>0</v>
      </c>
      <c r="M99" s="907">
        <f t="shared" si="91"/>
        <v>0</v>
      </c>
      <c r="N99" s="907">
        <f t="shared" si="91"/>
        <v>0</v>
      </c>
      <c r="O99" s="906">
        <f t="shared" si="91"/>
        <v>0</v>
      </c>
      <c r="P99" s="906">
        <f t="shared" si="91"/>
        <v>0</v>
      </c>
      <c r="Q99" s="907">
        <f t="shared" ref="Q99:U99" si="92">Q37</f>
        <v>0</v>
      </c>
      <c r="R99" s="906">
        <f t="shared" si="92"/>
        <v>0</v>
      </c>
      <c r="S99" s="906">
        <f t="shared" si="92"/>
        <v>0</v>
      </c>
      <c r="T99" s="906">
        <f t="shared" si="92"/>
        <v>0</v>
      </c>
      <c r="U99" s="906">
        <f t="shared" si="92"/>
        <v>0</v>
      </c>
      <c r="V99" s="779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</row>
    <row r="100" spans="1:35" ht="15.75" customHeight="1" x14ac:dyDescent="0.15">
      <c r="A100" s="485"/>
      <c r="B100" s="660"/>
      <c r="C100" s="667" t="s">
        <v>510</v>
      </c>
      <c r="D100" s="822"/>
      <c r="E100" s="910">
        <f>E83+E88+E94+E99</f>
        <v>0</v>
      </c>
      <c r="F100" s="910">
        <f t="shared" ref="F100:H100" si="93">F83+F88+F94+F99</f>
        <v>0</v>
      </c>
      <c r="G100" s="910">
        <f t="shared" si="93"/>
        <v>0</v>
      </c>
      <c r="H100" s="910">
        <f t="shared" si="93"/>
        <v>0</v>
      </c>
      <c r="I100" s="910">
        <f t="shared" ref="I100" si="94">I83+I88+I94+I99</f>
        <v>0</v>
      </c>
      <c r="J100" s="910">
        <f t="shared" ref="J100:K100" si="95">J83+J88+J94+J99</f>
        <v>0</v>
      </c>
      <c r="K100" s="910">
        <f t="shared" si="95"/>
        <v>0</v>
      </c>
      <c r="L100" s="910">
        <f t="shared" ref="L100" si="96">L83+L88+L94+L99</f>
        <v>0</v>
      </c>
      <c r="M100" s="910">
        <f t="shared" ref="M100" si="97">M83+M88+M94+M99</f>
        <v>0</v>
      </c>
      <c r="N100" s="910">
        <f t="shared" ref="N100" si="98">N83+N88+N94+N99</f>
        <v>0</v>
      </c>
      <c r="O100" s="910">
        <f t="shared" ref="O100" si="99">O83+O88+O94+O99</f>
        <v>0</v>
      </c>
      <c r="P100" s="910">
        <f>P83+P88+P94+P99</f>
        <v>0</v>
      </c>
      <c r="Q100" s="910">
        <f>Q83+Q88+Q94+Q99</f>
        <v>0</v>
      </c>
      <c r="R100" s="910">
        <f t="shared" ref="R100:T100" si="100">R83+R88+R94+R99</f>
        <v>0</v>
      </c>
      <c r="S100" s="910">
        <f t="shared" si="100"/>
        <v>0</v>
      </c>
      <c r="T100" s="910">
        <f t="shared" si="100"/>
        <v>0</v>
      </c>
      <c r="U100" s="910">
        <f>U83+U88+U94+U99</f>
        <v>0</v>
      </c>
      <c r="V100" s="779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</row>
    <row r="101" spans="1:35" ht="15.75" customHeight="1" x14ac:dyDescent="0.15">
      <c r="A101" s="485"/>
      <c r="B101" s="656"/>
      <c r="C101" s="771"/>
      <c r="D101" s="772"/>
      <c r="E101" s="825"/>
      <c r="F101" s="825"/>
      <c r="G101" s="825"/>
      <c r="H101" s="825"/>
      <c r="I101" s="825"/>
      <c r="J101" s="825"/>
      <c r="K101" s="825"/>
      <c r="L101" s="825"/>
      <c r="M101" s="825"/>
      <c r="N101" s="825"/>
      <c r="O101" s="825"/>
      <c r="P101" s="825"/>
      <c r="Q101" s="825"/>
      <c r="R101" s="825"/>
      <c r="S101" s="825"/>
      <c r="T101" s="825"/>
      <c r="U101" s="825"/>
      <c r="V101" s="779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</row>
    <row r="102" spans="1:35" ht="15.75" customHeight="1" x14ac:dyDescent="0.15">
      <c r="A102" s="485"/>
      <c r="B102" s="656"/>
      <c r="C102" s="836" t="s">
        <v>513</v>
      </c>
      <c r="D102" s="836"/>
      <c r="E102" s="836">
        <f t="shared" ref="E102:P102" si="101">E40</f>
        <v>1</v>
      </c>
      <c r="F102" s="836">
        <f t="shared" si="101"/>
        <v>2</v>
      </c>
      <c r="G102" s="836">
        <f t="shared" si="101"/>
        <v>3</v>
      </c>
      <c r="H102" s="836">
        <f t="shared" si="101"/>
        <v>4</v>
      </c>
      <c r="I102" s="836">
        <f t="shared" si="101"/>
        <v>5</v>
      </c>
      <c r="J102" s="836">
        <f t="shared" si="101"/>
        <v>6</v>
      </c>
      <c r="K102" s="836">
        <f t="shared" si="101"/>
        <v>7</v>
      </c>
      <c r="L102" s="836">
        <f t="shared" si="101"/>
        <v>8</v>
      </c>
      <c r="M102" s="836">
        <f t="shared" si="101"/>
        <v>9</v>
      </c>
      <c r="N102" s="836">
        <f t="shared" si="101"/>
        <v>10</v>
      </c>
      <c r="O102" s="836">
        <f t="shared" si="101"/>
        <v>11</v>
      </c>
      <c r="P102" s="836">
        <f t="shared" si="101"/>
        <v>12</v>
      </c>
      <c r="Q102" s="836" t="str">
        <f t="shared" ref="Q102:U102" si="102">Q40</f>
        <v>السنة الأولى</v>
      </c>
      <c r="R102" s="836" t="str">
        <f t="shared" si="102"/>
        <v>السنة الثانية</v>
      </c>
      <c r="S102" s="836" t="str">
        <f t="shared" si="102"/>
        <v>السنة الثالثة</v>
      </c>
      <c r="T102" s="836" t="str">
        <f t="shared" si="102"/>
        <v>السنة الرابعة</v>
      </c>
      <c r="U102" s="836" t="str">
        <f t="shared" si="102"/>
        <v>السنة الخامسة</v>
      </c>
      <c r="V102" s="779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</row>
    <row r="103" spans="1:35" ht="15.75" customHeight="1" x14ac:dyDescent="0.15">
      <c r="A103" s="485"/>
      <c r="B103" s="656"/>
      <c r="C103" s="771"/>
      <c r="D103" s="772"/>
      <c r="E103" s="825"/>
      <c r="F103" s="825"/>
      <c r="G103" s="825"/>
      <c r="H103" s="825"/>
      <c r="I103" s="825"/>
      <c r="J103" s="825"/>
      <c r="K103" s="825"/>
      <c r="L103" s="825"/>
      <c r="M103" s="825"/>
      <c r="N103" s="825"/>
      <c r="O103" s="825"/>
      <c r="P103" s="825"/>
      <c r="Q103" s="825"/>
      <c r="R103" s="825"/>
      <c r="S103" s="825"/>
      <c r="T103" s="825"/>
      <c r="U103" s="825"/>
      <c r="V103" s="779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</row>
    <row r="104" spans="1:35" ht="15.75" customHeight="1" x14ac:dyDescent="0.15">
      <c r="A104" s="485"/>
      <c r="B104" s="656"/>
      <c r="C104" s="775" t="s">
        <v>530</v>
      </c>
      <c r="D104" s="776"/>
      <c r="E104" s="905">
        <f>E76-E100</f>
        <v>0</v>
      </c>
      <c r="F104" s="905">
        <f t="shared" ref="F104:O104" si="103">F76-F100</f>
        <v>0</v>
      </c>
      <c r="G104" s="905">
        <f t="shared" si="103"/>
        <v>0</v>
      </c>
      <c r="H104" s="905">
        <f t="shared" si="103"/>
        <v>0</v>
      </c>
      <c r="I104" s="905">
        <f t="shared" si="103"/>
        <v>0</v>
      </c>
      <c r="J104" s="905">
        <f>J76-J100</f>
        <v>0</v>
      </c>
      <c r="K104" s="905">
        <f t="shared" si="103"/>
        <v>0</v>
      </c>
      <c r="L104" s="905">
        <f t="shared" si="103"/>
        <v>0</v>
      </c>
      <c r="M104" s="905">
        <f t="shared" si="103"/>
        <v>0</v>
      </c>
      <c r="N104" s="905">
        <f t="shared" si="103"/>
        <v>0</v>
      </c>
      <c r="O104" s="905">
        <f t="shared" si="103"/>
        <v>0</v>
      </c>
      <c r="P104" s="905">
        <f>P76-P100</f>
        <v>0</v>
      </c>
      <c r="Q104" s="909">
        <f>SUM(E104:P104)</f>
        <v>0</v>
      </c>
      <c r="R104" s="905">
        <f>R76-R100</f>
        <v>0</v>
      </c>
      <c r="S104" s="905">
        <f t="shared" ref="S104:U104" si="104">S76-S100</f>
        <v>0</v>
      </c>
      <c r="T104" s="905">
        <f t="shared" si="104"/>
        <v>0</v>
      </c>
      <c r="U104" s="905">
        <f t="shared" si="104"/>
        <v>0</v>
      </c>
      <c r="V104" s="779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</row>
    <row r="105" spans="1:35" ht="15.75" customHeight="1" x14ac:dyDescent="0.15">
      <c r="A105" s="485"/>
      <c r="B105" s="656"/>
      <c r="C105" s="771" t="s">
        <v>511</v>
      </c>
      <c r="D105" s="772"/>
      <c r="E105" s="906">
        <f>E43</f>
        <v>150000</v>
      </c>
      <c r="F105" s="906">
        <f>E106</f>
        <v>150000</v>
      </c>
      <c r="G105" s="906">
        <f t="shared" ref="G105:L105" si="105">F106</f>
        <v>150000</v>
      </c>
      <c r="H105" s="906">
        <f t="shared" si="105"/>
        <v>150000</v>
      </c>
      <c r="I105" s="906">
        <f t="shared" si="105"/>
        <v>150000</v>
      </c>
      <c r="J105" s="906">
        <f t="shared" si="105"/>
        <v>150000</v>
      </c>
      <c r="K105" s="906">
        <f t="shared" si="105"/>
        <v>150000</v>
      </c>
      <c r="L105" s="906">
        <f t="shared" si="105"/>
        <v>150000</v>
      </c>
      <c r="M105" s="906">
        <f>L106</f>
        <v>150000</v>
      </c>
      <c r="N105" s="906">
        <f t="shared" ref="N105:P105" si="106">M106</f>
        <v>150000</v>
      </c>
      <c r="O105" s="906">
        <f t="shared" si="106"/>
        <v>150000</v>
      </c>
      <c r="P105" s="906">
        <f t="shared" si="106"/>
        <v>150000</v>
      </c>
      <c r="Q105" s="907">
        <f>Q43</f>
        <v>150000</v>
      </c>
      <c r="R105" s="906">
        <f t="shared" ref="R105:U105" si="107">R43</f>
        <v>150000</v>
      </c>
      <c r="S105" s="906">
        <f t="shared" si="107"/>
        <v>150000</v>
      </c>
      <c r="T105" s="906">
        <f t="shared" si="107"/>
        <v>150000</v>
      </c>
      <c r="U105" s="906">
        <f t="shared" si="107"/>
        <v>150000</v>
      </c>
      <c r="V105" s="779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</row>
    <row r="106" spans="1:35" ht="15.75" customHeight="1" x14ac:dyDescent="0.15">
      <c r="A106" s="485"/>
      <c r="B106" s="656"/>
      <c r="C106" s="823" t="s">
        <v>512</v>
      </c>
      <c r="D106" s="819"/>
      <c r="E106" s="910">
        <f>SUM(E104:E105)</f>
        <v>150000</v>
      </c>
      <c r="F106" s="910">
        <f t="shared" ref="F106:I106" si="108">SUM(F104:F105)</f>
        <v>150000</v>
      </c>
      <c r="G106" s="910">
        <f t="shared" si="108"/>
        <v>150000</v>
      </c>
      <c r="H106" s="910">
        <f t="shared" si="108"/>
        <v>150000</v>
      </c>
      <c r="I106" s="910">
        <f t="shared" si="108"/>
        <v>150000</v>
      </c>
      <c r="J106" s="910">
        <f>SUM(J104:J105)</f>
        <v>150000</v>
      </c>
      <c r="K106" s="910">
        <f t="shared" ref="K106" si="109">SUM(K104:K105)</f>
        <v>150000</v>
      </c>
      <c r="L106" s="910">
        <f t="shared" ref="L106" si="110">SUM(L104:L105)</f>
        <v>150000</v>
      </c>
      <c r="M106" s="910">
        <f>SUM(M104:M105)</f>
        <v>150000</v>
      </c>
      <c r="N106" s="910">
        <f t="shared" ref="N106:Q106" si="111">SUM(N104:N105)</f>
        <v>150000</v>
      </c>
      <c r="O106" s="910">
        <f t="shared" si="111"/>
        <v>150000</v>
      </c>
      <c r="P106" s="910">
        <f t="shared" si="111"/>
        <v>150000</v>
      </c>
      <c r="Q106" s="910">
        <f t="shared" si="111"/>
        <v>150000</v>
      </c>
      <c r="R106" s="910">
        <f t="shared" ref="R106" si="112">SUM(R104:R105)</f>
        <v>150000</v>
      </c>
      <c r="S106" s="910">
        <f t="shared" ref="S106" si="113">SUM(S104:S105)</f>
        <v>150000</v>
      </c>
      <c r="T106" s="910">
        <f t="shared" ref="T106" si="114">SUM(T104:T105)</f>
        <v>150000</v>
      </c>
      <c r="U106" s="910">
        <f t="shared" ref="U106" si="115">SUM(U104:U105)</f>
        <v>150000</v>
      </c>
      <c r="V106" s="779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</row>
    <row r="107" spans="1:35" ht="15.75" customHeight="1" x14ac:dyDescent="0.15">
      <c r="A107" s="485"/>
      <c r="B107" s="656"/>
      <c r="C107" s="777"/>
      <c r="D107" s="778"/>
      <c r="E107" s="839"/>
      <c r="F107" s="839"/>
      <c r="G107" s="839"/>
      <c r="H107" s="817"/>
      <c r="I107" s="779"/>
      <c r="J107" s="779"/>
      <c r="K107" s="771"/>
      <c r="L107" s="771"/>
      <c r="M107" s="839"/>
      <c r="N107" s="839"/>
      <c r="O107" s="839"/>
      <c r="P107" s="774"/>
      <c r="Q107" s="785"/>
      <c r="R107" s="793"/>
      <c r="S107" s="793"/>
      <c r="T107" s="793"/>
      <c r="U107" s="793"/>
      <c r="V107" s="779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</row>
    <row r="108" spans="1:35" ht="15.75" customHeight="1" x14ac:dyDescent="0.2">
      <c r="A108" s="485"/>
      <c r="B108" s="768"/>
      <c r="C108" s="513"/>
      <c r="D108" s="514"/>
      <c r="E108" s="841"/>
      <c r="F108" s="841"/>
      <c r="G108" s="841"/>
      <c r="H108" s="521"/>
      <c r="I108" s="485"/>
      <c r="J108" s="842"/>
      <c r="K108" s="519"/>
      <c r="L108" s="532"/>
      <c r="M108" s="529"/>
      <c r="N108" s="529"/>
      <c r="O108" s="529"/>
      <c r="P108" s="843"/>
      <c r="Q108" s="485"/>
      <c r="R108" s="740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</row>
    <row r="109" spans="1:35" ht="15.75" customHeight="1" x14ac:dyDescent="0.2">
      <c r="A109" s="485"/>
      <c r="B109" s="768"/>
      <c r="C109" s="513"/>
      <c r="D109" s="514"/>
      <c r="E109" s="841"/>
      <c r="F109" s="841"/>
      <c r="G109" s="841"/>
      <c r="H109" s="521"/>
      <c r="I109" s="485"/>
      <c r="J109" s="842"/>
      <c r="K109" s="515"/>
      <c r="L109" s="516"/>
      <c r="M109" s="535"/>
      <c r="N109" s="535"/>
      <c r="O109" s="535"/>
      <c r="P109" s="843"/>
      <c r="Q109" s="485"/>
      <c r="R109" s="524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</row>
    <row r="110" spans="1:35" ht="15.75" customHeight="1" x14ac:dyDescent="0.2">
      <c r="A110" s="485"/>
      <c r="B110" s="768"/>
      <c r="C110" s="513"/>
      <c r="D110" s="514"/>
      <c r="E110" s="841"/>
      <c r="F110" s="841"/>
      <c r="G110" s="841"/>
      <c r="H110" s="521"/>
      <c r="I110" s="485"/>
      <c r="J110" s="842"/>
      <c r="K110" s="513"/>
      <c r="L110" s="514"/>
      <c r="M110" s="840"/>
      <c r="N110" s="840"/>
      <c r="O110" s="840"/>
      <c r="P110" s="473"/>
      <c r="Q110" s="485"/>
      <c r="R110" s="7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</row>
    <row r="111" spans="1:35" ht="15.75" customHeight="1" x14ac:dyDescent="0.2">
      <c r="A111" s="485"/>
      <c r="B111" s="768"/>
      <c r="C111" s="513"/>
      <c r="D111" s="514"/>
      <c r="E111" s="841"/>
      <c r="F111" s="841"/>
      <c r="G111" s="841"/>
      <c r="H111" s="521"/>
      <c r="I111" s="485"/>
      <c r="J111" s="842"/>
      <c r="K111" s="513"/>
      <c r="L111" s="514"/>
      <c r="M111" s="840"/>
      <c r="N111" s="840"/>
      <c r="O111" s="840"/>
      <c r="P111" s="844"/>
      <c r="Q111" s="485"/>
      <c r="R111" s="7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</row>
    <row r="112" spans="1:35" ht="15.75" customHeight="1" x14ac:dyDescent="0.2">
      <c r="A112" s="485"/>
      <c r="B112" s="768"/>
      <c r="C112" s="513"/>
      <c r="D112" s="514"/>
      <c r="E112" s="841"/>
      <c r="F112" s="841"/>
      <c r="G112" s="841"/>
      <c r="H112" s="521"/>
      <c r="I112" s="485"/>
      <c r="J112" s="842"/>
      <c r="K112" s="513"/>
      <c r="L112" s="514"/>
      <c r="M112" s="840"/>
      <c r="N112" s="840"/>
      <c r="O112" s="840"/>
      <c r="P112" s="844"/>
      <c r="Q112" s="485"/>
      <c r="R112" s="7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</row>
    <row r="113" spans="1:35" ht="15.75" customHeight="1" x14ac:dyDescent="0.2">
      <c r="A113" s="485"/>
      <c r="B113" s="845"/>
      <c r="C113" s="669"/>
      <c r="D113" s="846"/>
      <c r="E113" s="847"/>
      <c r="F113" s="847"/>
      <c r="G113" s="847"/>
      <c r="H113" s="843"/>
      <c r="I113" s="485"/>
      <c r="J113" s="842"/>
      <c r="K113" s="513"/>
      <c r="L113" s="514"/>
      <c r="M113" s="840"/>
      <c r="N113" s="840"/>
      <c r="O113" s="840"/>
      <c r="P113" s="844"/>
      <c r="Q113" s="485"/>
      <c r="R113" s="7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</row>
    <row r="114" spans="1:35" ht="15.75" customHeight="1" x14ac:dyDescent="0.2">
      <c r="A114" s="485"/>
      <c r="B114" s="845"/>
      <c r="C114" s="669"/>
      <c r="D114" s="846"/>
      <c r="E114" s="847"/>
      <c r="F114" s="847"/>
      <c r="G114" s="847"/>
      <c r="H114" s="843"/>
      <c r="I114" s="485"/>
      <c r="J114" s="842"/>
      <c r="K114" s="513"/>
      <c r="L114" s="514"/>
      <c r="M114" s="840"/>
      <c r="N114" s="840"/>
      <c r="O114" s="840"/>
      <c r="P114" s="844"/>
      <c r="Q114" s="485"/>
      <c r="R114" s="7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</row>
    <row r="115" spans="1:35" ht="15.75" customHeight="1" x14ac:dyDescent="0.2">
      <c r="A115" s="485"/>
      <c r="B115" s="848"/>
      <c r="C115" s="519"/>
      <c r="D115" s="532"/>
      <c r="E115" s="529"/>
      <c r="F115" s="529"/>
      <c r="G115" s="529"/>
      <c r="H115" s="675"/>
      <c r="I115" s="485"/>
      <c r="J115" s="842"/>
      <c r="K115" s="519"/>
      <c r="L115" s="532"/>
      <c r="M115" s="529"/>
      <c r="N115" s="529"/>
      <c r="O115" s="529"/>
      <c r="P115" s="523"/>
      <c r="Q115" s="485"/>
      <c r="R115" s="740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</row>
    <row r="116" spans="1:35" ht="15.75" customHeight="1" x14ac:dyDescent="0.2">
      <c r="A116" s="485"/>
      <c r="B116" s="848"/>
      <c r="C116" s="849"/>
      <c r="D116" s="850"/>
      <c r="E116" s="851"/>
      <c r="F116" s="851"/>
      <c r="G116" s="849"/>
      <c r="H116" s="675"/>
      <c r="I116" s="485"/>
      <c r="J116" s="842"/>
      <c r="K116" s="515"/>
      <c r="L116" s="516"/>
      <c r="M116" s="852"/>
      <c r="N116" s="852"/>
      <c r="O116" s="852"/>
      <c r="P116" s="523"/>
      <c r="Q116" s="485"/>
      <c r="R116" s="524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</row>
    <row r="117" spans="1:35" ht="15.75" customHeight="1" x14ac:dyDescent="0.2">
      <c r="A117" s="485"/>
      <c r="B117" s="853"/>
      <c r="C117" s="513"/>
      <c r="D117" s="514"/>
      <c r="E117" s="841"/>
      <c r="F117" s="841"/>
      <c r="G117" s="841"/>
      <c r="H117" s="521"/>
      <c r="I117" s="485"/>
      <c r="J117" s="842"/>
      <c r="K117" s="513"/>
      <c r="L117" s="514"/>
      <c r="M117" s="854"/>
      <c r="N117" s="854"/>
      <c r="O117" s="854"/>
      <c r="P117" s="855"/>
      <c r="Q117" s="485"/>
      <c r="R117" s="7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</row>
    <row r="118" spans="1:35" ht="15.75" customHeight="1" x14ac:dyDescent="0.2">
      <c r="A118" s="485"/>
      <c r="B118" s="845"/>
      <c r="C118" s="669"/>
      <c r="D118" s="846"/>
      <c r="E118" s="847"/>
      <c r="F118" s="847"/>
      <c r="G118" s="847"/>
      <c r="H118" s="843"/>
      <c r="I118" s="485"/>
      <c r="J118" s="842"/>
      <c r="K118" s="513"/>
      <c r="L118" s="514"/>
      <c r="M118" s="854"/>
      <c r="N118" s="854"/>
      <c r="O118" s="854"/>
      <c r="P118" s="855"/>
      <c r="Q118" s="485"/>
      <c r="R118" s="7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</row>
    <row r="119" spans="1:35" ht="15.75" customHeight="1" x14ac:dyDescent="0.2">
      <c r="A119" s="485"/>
      <c r="B119" s="845"/>
      <c r="C119" s="669"/>
      <c r="D119" s="846"/>
      <c r="E119" s="847"/>
      <c r="F119" s="847"/>
      <c r="G119" s="847"/>
      <c r="H119" s="843"/>
      <c r="I119" s="485"/>
      <c r="J119" s="842"/>
      <c r="K119" s="513"/>
      <c r="L119" s="514"/>
      <c r="M119" s="854"/>
      <c r="N119" s="854"/>
      <c r="O119" s="854"/>
      <c r="P119" s="855"/>
      <c r="Q119" s="485"/>
      <c r="R119" s="7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</row>
    <row r="120" spans="1:35" ht="42" customHeight="1" x14ac:dyDescent="0.2">
      <c r="A120" s="485"/>
      <c r="B120" s="476" t="s">
        <v>536</v>
      </c>
      <c r="C120" s="476"/>
      <c r="D120" s="532"/>
      <c r="E120" s="529"/>
      <c r="F120" s="529"/>
      <c r="G120" s="529"/>
      <c r="H120" s="856"/>
      <c r="I120" s="485"/>
      <c r="J120" s="842"/>
      <c r="K120" s="513"/>
      <c r="L120" s="514"/>
      <c r="M120" s="854"/>
      <c r="N120" s="854"/>
      <c r="O120" s="854"/>
      <c r="P120" s="855"/>
      <c r="Q120" s="485"/>
      <c r="R120" s="7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</row>
    <row r="121" spans="1:35" ht="15.75" customHeight="1" x14ac:dyDescent="0.15">
      <c r="A121" s="485"/>
      <c r="B121" s="491"/>
      <c r="C121" s="491"/>
      <c r="D121" s="494"/>
      <c r="E121" s="701">
        <v>1</v>
      </c>
      <c r="F121" s="701">
        <v>2</v>
      </c>
      <c r="G121" s="701">
        <v>3</v>
      </c>
      <c r="H121" s="701">
        <v>4</v>
      </c>
      <c r="I121" s="701">
        <v>5</v>
      </c>
      <c r="J121" s="701">
        <v>6</v>
      </c>
      <c r="K121" s="701">
        <v>7</v>
      </c>
      <c r="L121" s="701">
        <v>8</v>
      </c>
      <c r="M121" s="701">
        <v>9</v>
      </c>
      <c r="N121" s="701">
        <v>10</v>
      </c>
      <c r="O121" s="701">
        <v>11</v>
      </c>
      <c r="P121" s="701">
        <v>12</v>
      </c>
      <c r="Q121" s="492" t="s">
        <v>488</v>
      </c>
      <c r="R121" s="492" t="s">
        <v>493</v>
      </c>
      <c r="S121" s="492" t="s">
        <v>494</v>
      </c>
      <c r="T121" s="492" t="s">
        <v>495</v>
      </c>
      <c r="U121" s="492" t="s">
        <v>496</v>
      </c>
      <c r="V121" s="492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</row>
    <row r="122" spans="1:35" ht="15.75" customHeight="1" x14ac:dyDescent="0.15">
      <c r="A122" s="485"/>
      <c r="B122" s="651"/>
      <c r="C122" s="652"/>
      <c r="D122" s="653"/>
      <c r="E122" s="653"/>
      <c r="F122" s="653"/>
      <c r="G122" s="653"/>
      <c r="H122" s="654"/>
      <c r="I122" s="654"/>
      <c r="J122" s="654"/>
      <c r="K122" s="654"/>
      <c r="L122" s="654"/>
      <c r="M122" s="654"/>
      <c r="N122" s="654"/>
      <c r="O122" s="654"/>
      <c r="P122" s="654"/>
      <c r="Q122" s="654"/>
      <c r="R122" s="654"/>
      <c r="S122" s="654"/>
      <c r="T122" s="654"/>
      <c r="U122" s="654"/>
      <c r="V122" s="654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</row>
    <row r="123" spans="1:35" ht="15.75" customHeight="1" x14ac:dyDescent="0.15">
      <c r="A123" s="485"/>
      <c r="B123" s="651"/>
      <c r="C123" s="836" t="s">
        <v>485</v>
      </c>
      <c r="D123" s="836"/>
      <c r="E123" s="836">
        <v>1</v>
      </c>
      <c r="F123" s="836">
        <v>2</v>
      </c>
      <c r="G123" s="836">
        <v>3</v>
      </c>
      <c r="H123" s="836">
        <v>4</v>
      </c>
      <c r="I123" s="836">
        <v>5</v>
      </c>
      <c r="J123" s="836">
        <v>6</v>
      </c>
      <c r="K123" s="836">
        <v>7</v>
      </c>
      <c r="L123" s="836">
        <v>8</v>
      </c>
      <c r="M123" s="836">
        <v>9</v>
      </c>
      <c r="N123" s="836">
        <v>10</v>
      </c>
      <c r="O123" s="836">
        <v>11</v>
      </c>
      <c r="P123" s="836">
        <v>12</v>
      </c>
      <c r="Q123" s="836" t="s">
        <v>488</v>
      </c>
      <c r="R123" s="836" t="s">
        <v>493</v>
      </c>
      <c r="S123" s="836" t="s">
        <v>494</v>
      </c>
      <c r="T123" s="836" t="s">
        <v>495</v>
      </c>
      <c r="U123" s="836" t="s">
        <v>496</v>
      </c>
      <c r="V123" s="8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</row>
    <row r="124" spans="1:35" ht="15.75" customHeight="1" x14ac:dyDescent="0.15">
      <c r="A124" s="485"/>
      <c r="B124" s="651"/>
      <c r="C124" s="661"/>
      <c r="D124" s="655"/>
      <c r="E124" s="654"/>
      <c r="F124" s="654"/>
      <c r="G124" s="654"/>
      <c r="H124" s="654"/>
      <c r="I124" s="654"/>
      <c r="J124" s="654"/>
      <c r="K124" s="654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</row>
    <row r="125" spans="1:35" ht="15.75" customHeight="1" x14ac:dyDescent="0.15">
      <c r="A125" s="485"/>
      <c r="B125" s="651"/>
      <c r="C125" s="665" t="s">
        <v>486</v>
      </c>
      <c r="D125" s="666"/>
      <c r="E125" s="905">
        <f>E69</f>
        <v>0</v>
      </c>
      <c r="F125" s="905">
        <f t="shared" ref="F125:M125" si="116">F69</f>
        <v>0</v>
      </c>
      <c r="G125" s="905">
        <f t="shared" si="116"/>
        <v>0</v>
      </c>
      <c r="H125" s="905">
        <f t="shared" si="116"/>
        <v>0</v>
      </c>
      <c r="I125" s="905">
        <f t="shared" si="116"/>
        <v>0</v>
      </c>
      <c r="J125" s="905">
        <f t="shared" si="116"/>
        <v>0</v>
      </c>
      <c r="K125" s="905">
        <f t="shared" si="116"/>
        <v>0</v>
      </c>
      <c r="L125" s="905">
        <f t="shared" si="116"/>
        <v>0</v>
      </c>
      <c r="M125" s="905">
        <f t="shared" si="116"/>
        <v>0</v>
      </c>
      <c r="N125" s="905">
        <f>N69</f>
        <v>0</v>
      </c>
      <c r="O125" s="905">
        <f t="shared" ref="O125:U125" si="117">O69</f>
        <v>0</v>
      </c>
      <c r="P125" s="905">
        <f t="shared" si="117"/>
        <v>0</v>
      </c>
      <c r="Q125" s="909">
        <f t="shared" si="117"/>
        <v>0</v>
      </c>
      <c r="R125" s="905">
        <f t="shared" si="117"/>
        <v>0</v>
      </c>
      <c r="S125" s="905">
        <f t="shared" si="117"/>
        <v>0</v>
      </c>
      <c r="T125" s="905">
        <f t="shared" si="117"/>
        <v>0</v>
      </c>
      <c r="U125" s="905">
        <f t="shared" si="117"/>
        <v>0</v>
      </c>
      <c r="V125" s="654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</row>
    <row r="126" spans="1:35" ht="15.75" customHeight="1" x14ac:dyDescent="0.15">
      <c r="A126" s="485"/>
      <c r="B126" s="651"/>
      <c r="C126" s="662" t="s">
        <v>487</v>
      </c>
      <c r="D126" s="655"/>
      <c r="E126" s="906">
        <f t="shared" ref="E126:M126" si="118">E70</f>
        <v>0</v>
      </c>
      <c r="F126" s="906">
        <f t="shared" si="118"/>
        <v>0</v>
      </c>
      <c r="G126" s="906">
        <f t="shared" si="118"/>
        <v>0</v>
      </c>
      <c r="H126" s="906">
        <f t="shared" si="118"/>
        <v>0</v>
      </c>
      <c r="I126" s="906">
        <f t="shared" si="118"/>
        <v>0</v>
      </c>
      <c r="J126" s="906">
        <f t="shared" si="118"/>
        <v>0</v>
      </c>
      <c r="K126" s="906">
        <f t="shared" si="118"/>
        <v>0</v>
      </c>
      <c r="L126" s="906">
        <f t="shared" si="118"/>
        <v>0</v>
      </c>
      <c r="M126" s="906">
        <f t="shared" si="118"/>
        <v>0</v>
      </c>
      <c r="N126" s="906">
        <f t="shared" ref="N126:U126" si="119">N70</f>
        <v>0</v>
      </c>
      <c r="O126" s="906">
        <f t="shared" si="119"/>
        <v>0</v>
      </c>
      <c r="P126" s="906">
        <f t="shared" si="119"/>
        <v>0</v>
      </c>
      <c r="Q126" s="907">
        <f t="shared" si="119"/>
        <v>0</v>
      </c>
      <c r="R126" s="906">
        <f t="shared" si="119"/>
        <v>0</v>
      </c>
      <c r="S126" s="906">
        <f t="shared" si="119"/>
        <v>0</v>
      </c>
      <c r="T126" s="906">
        <f t="shared" si="119"/>
        <v>0</v>
      </c>
      <c r="U126" s="906">
        <f t="shared" si="119"/>
        <v>0</v>
      </c>
      <c r="V126" s="654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</row>
    <row r="127" spans="1:35" ht="15.75" customHeight="1" x14ac:dyDescent="0.15">
      <c r="A127" s="485"/>
      <c r="B127" s="651"/>
      <c r="C127" s="807" t="s">
        <v>533</v>
      </c>
      <c r="D127" s="666"/>
      <c r="E127" s="882"/>
      <c r="F127" s="882"/>
      <c r="G127" s="882"/>
      <c r="H127" s="882"/>
      <c r="I127" s="882"/>
      <c r="J127" s="882"/>
      <c r="K127" s="882"/>
      <c r="L127" s="882"/>
      <c r="M127" s="882"/>
      <c r="N127" s="882"/>
      <c r="O127" s="882"/>
      <c r="P127" s="883"/>
      <c r="Q127" s="909">
        <f t="shared" ref="Q127" si="120">Q71</f>
        <v>0</v>
      </c>
      <c r="R127" s="882"/>
      <c r="S127" s="882"/>
      <c r="T127" s="882"/>
      <c r="U127" s="883"/>
      <c r="V127" s="654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</row>
    <row r="128" spans="1:35" ht="15.75" customHeight="1" x14ac:dyDescent="0.15">
      <c r="A128" s="485"/>
      <c r="B128" s="651"/>
      <c r="C128" s="663" t="s">
        <v>489</v>
      </c>
      <c r="D128" s="808"/>
      <c r="E128" s="907">
        <f>SUM(E125:E126)-(SUM(E125:E126)*E127)</f>
        <v>0</v>
      </c>
      <c r="F128" s="907">
        <f t="shared" ref="F128:M128" si="121">SUM(F125:F126)-SUM(F125:F126)*F127</f>
        <v>0</v>
      </c>
      <c r="G128" s="907">
        <f t="shared" si="121"/>
        <v>0</v>
      </c>
      <c r="H128" s="907">
        <f t="shared" si="121"/>
        <v>0</v>
      </c>
      <c r="I128" s="907">
        <f t="shared" si="121"/>
        <v>0</v>
      </c>
      <c r="J128" s="907">
        <f t="shared" si="121"/>
        <v>0</v>
      </c>
      <c r="K128" s="907">
        <f t="shared" si="121"/>
        <v>0</v>
      </c>
      <c r="L128" s="907">
        <f t="shared" si="121"/>
        <v>0</v>
      </c>
      <c r="M128" s="907">
        <f t="shared" si="121"/>
        <v>0</v>
      </c>
      <c r="N128" s="907">
        <f t="shared" ref="N128" si="122">SUM(N125:N126)-SUM(N125:N126)*N127</f>
        <v>0</v>
      </c>
      <c r="O128" s="907">
        <f t="shared" ref="O128" si="123">SUM(O125:O126)-SUM(O125:O126)*O127</f>
        <v>0</v>
      </c>
      <c r="P128" s="907">
        <f>SUM(P125:P126)-SUM(P125:P126)*P127</f>
        <v>0</v>
      </c>
      <c r="Q128" s="907">
        <f>SUM(E128:P128)</f>
        <v>0</v>
      </c>
      <c r="R128" s="907">
        <f t="shared" ref="R128:U128" si="124">SUM(R125:R126)-SUM(R125:R126)*R127</f>
        <v>0</v>
      </c>
      <c r="S128" s="907">
        <f>SUM(S125:S126)-SUM(S125:S126)*S127</f>
        <v>0</v>
      </c>
      <c r="T128" s="907">
        <f t="shared" si="124"/>
        <v>0</v>
      </c>
      <c r="U128" s="907">
        <f t="shared" si="124"/>
        <v>0</v>
      </c>
      <c r="V128" s="654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</row>
    <row r="129" spans="1:35" ht="15.75" customHeight="1" x14ac:dyDescent="0.15">
      <c r="A129" s="485"/>
      <c r="B129" s="651"/>
      <c r="C129" s="803"/>
      <c r="D129" s="666"/>
      <c r="E129" s="905">
        <f t="shared" ref="E129:M129" si="125">E73</f>
        <v>0</v>
      </c>
      <c r="F129" s="905">
        <f t="shared" si="125"/>
        <v>0</v>
      </c>
      <c r="G129" s="905">
        <f t="shared" si="125"/>
        <v>0</v>
      </c>
      <c r="H129" s="905">
        <f t="shared" si="125"/>
        <v>0</v>
      </c>
      <c r="I129" s="905">
        <f t="shared" si="125"/>
        <v>0</v>
      </c>
      <c r="J129" s="905">
        <f t="shared" si="125"/>
        <v>0</v>
      </c>
      <c r="K129" s="905">
        <f t="shared" si="125"/>
        <v>0</v>
      </c>
      <c r="L129" s="905">
        <f t="shared" si="125"/>
        <v>0</v>
      </c>
      <c r="M129" s="905">
        <f t="shared" si="125"/>
        <v>0</v>
      </c>
      <c r="N129" s="905">
        <f t="shared" ref="N129:U129" si="126">N73</f>
        <v>0</v>
      </c>
      <c r="O129" s="905">
        <f t="shared" si="126"/>
        <v>0</v>
      </c>
      <c r="P129" s="905">
        <f t="shared" si="126"/>
        <v>0</v>
      </c>
      <c r="Q129" s="909">
        <f t="shared" si="126"/>
        <v>0</v>
      </c>
      <c r="R129" s="905">
        <f t="shared" si="126"/>
        <v>0</v>
      </c>
      <c r="S129" s="905">
        <f t="shared" si="126"/>
        <v>0</v>
      </c>
      <c r="T129" s="905">
        <f t="shared" si="126"/>
        <v>0</v>
      </c>
      <c r="U129" s="905">
        <f t="shared" si="126"/>
        <v>0</v>
      </c>
      <c r="V129" s="654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</row>
    <row r="130" spans="1:35" ht="15.75" customHeight="1" x14ac:dyDescent="0.15">
      <c r="A130" s="485"/>
      <c r="B130" s="651"/>
      <c r="C130" s="662" t="s">
        <v>430</v>
      </c>
      <c r="D130" s="655"/>
      <c r="E130" s="906">
        <f t="shared" ref="E130:M130" si="127">E74</f>
        <v>0</v>
      </c>
      <c r="F130" s="906">
        <f t="shared" si="127"/>
        <v>0</v>
      </c>
      <c r="G130" s="906">
        <f t="shared" si="127"/>
        <v>0</v>
      </c>
      <c r="H130" s="906">
        <f t="shared" si="127"/>
        <v>0</v>
      </c>
      <c r="I130" s="906">
        <f t="shared" si="127"/>
        <v>0</v>
      </c>
      <c r="J130" s="906">
        <f t="shared" si="127"/>
        <v>0</v>
      </c>
      <c r="K130" s="906">
        <f t="shared" si="127"/>
        <v>0</v>
      </c>
      <c r="L130" s="906">
        <f t="shared" si="127"/>
        <v>0</v>
      </c>
      <c r="M130" s="906">
        <f t="shared" si="127"/>
        <v>0</v>
      </c>
      <c r="N130" s="906">
        <f t="shared" ref="N130:U130" si="128">N74</f>
        <v>0</v>
      </c>
      <c r="O130" s="906">
        <f t="shared" si="128"/>
        <v>0</v>
      </c>
      <c r="P130" s="906">
        <f t="shared" si="128"/>
        <v>0</v>
      </c>
      <c r="Q130" s="907">
        <f t="shared" si="128"/>
        <v>0</v>
      </c>
      <c r="R130" s="906">
        <f t="shared" si="128"/>
        <v>0</v>
      </c>
      <c r="S130" s="906">
        <f t="shared" si="128"/>
        <v>0</v>
      </c>
      <c r="T130" s="906">
        <f t="shared" si="128"/>
        <v>0</v>
      </c>
      <c r="U130" s="906">
        <f t="shared" si="128"/>
        <v>0</v>
      </c>
      <c r="V130" s="654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</row>
    <row r="131" spans="1:35" ht="15.75" customHeight="1" x14ac:dyDescent="0.15">
      <c r="A131" s="485"/>
      <c r="B131" s="651"/>
      <c r="C131" s="665" t="s">
        <v>491</v>
      </c>
      <c r="D131" s="666"/>
      <c r="E131" s="905">
        <f t="shared" ref="E131:M131" si="129">E75</f>
        <v>0</v>
      </c>
      <c r="F131" s="905">
        <f t="shared" si="129"/>
        <v>0</v>
      </c>
      <c r="G131" s="905">
        <f t="shared" si="129"/>
        <v>0</v>
      </c>
      <c r="H131" s="905">
        <f t="shared" si="129"/>
        <v>0</v>
      </c>
      <c r="I131" s="905">
        <f t="shared" si="129"/>
        <v>0</v>
      </c>
      <c r="J131" s="905">
        <f t="shared" si="129"/>
        <v>0</v>
      </c>
      <c r="K131" s="905">
        <f t="shared" si="129"/>
        <v>0</v>
      </c>
      <c r="L131" s="905">
        <f t="shared" si="129"/>
        <v>0</v>
      </c>
      <c r="M131" s="905">
        <f t="shared" si="129"/>
        <v>0</v>
      </c>
      <c r="N131" s="905">
        <f t="shared" ref="N131:U131" si="130">N75</f>
        <v>0</v>
      </c>
      <c r="O131" s="905">
        <f t="shared" si="130"/>
        <v>0</v>
      </c>
      <c r="P131" s="905">
        <f t="shared" si="130"/>
        <v>0</v>
      </c>
      <c r="Q131" s="909">
        <f t="shared" si="130"/>
        <v>0</v>
      </c>
      <c r="R131" s="905">
        <f t="shared" si="130"/>
        <v>0</v>
      </c>
      <c r="S131" s="905">
        <f t="shared" si="130"/>
        <v>0</v>
      </c>
      <c r="T131" s="905">
        <f t="shared" si="130"/>
        <v>0</v>
      </c>
      <c r="U131" s="905">
        <f t="shared" si="130"/>
        <v>0</v>
      </c>
      <c r="V131" s="654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</row>
    <row r="132" spans="1:35" ht="15.75" customHeight="1" x14ac:dyDescent="0.15">
      <c r="A132" s="485"/>
      <c r="B132" s="651"/>
      <c r="C132" s="664" t="s">
        <v>492</v>
      </c>
      <c r="D132" s="655"/>
      <c r="E132" s="908">
        <f>E128+E130+E131</f>
        <v>0</v>
      </c>
      <c r="F132" s="908">
        <f t="shared" ref="F132:J132" si="131">F128+F130+F131</f>
        <v>0</v>
      </c>
      <c r="G132" s="908">
        <f t="shared" si="131"/>
        <v>0</v>
      </c>
      <c r="H132" s="908">
        <f t="shared" si="131"/>
        <v>0</v>
      </c>
      <c r="I132" s="908">
        <f t="shared" si="131"/>
        <v>0</v>
      </c>
      <c r="J132" s="908">
        <f t="shared" si="131"/>
        <v>0</v>
      </c>
      <c r="K132" s="908">
        <f>K128+K130+K131</f>
        <v>0</v>
      </c>
      <c r="L132" s="908">
        <f t="shared" ref="L132" si="132">L128+L130+L131</f>
        <v>0</v>
      </c>
      <c r="M132" s="908">
        <f t="shared" ref="M132" si="133">M128+M130+M131</f>
        <v>0</v>
      </c>
      <c r="N132" s="908">
        <f t="shared" ref="N132" si="134">N128+N130+N131</f>
        <v>0</v>
      </c>
      <c r="O132" s="908">
        <f t="shared" ref="O132" si="135">O128+O130+O131</f>
        <v>0</v>
      </c>
      <c r="P132" s="908">
        <f>P128+P130+P131</f>
        <v>0</v>
      </c>
      <c r="Q132" s="908">
        <f>SUM(E132:P132)</f>
        <v>0</v>
      </c>
      <c r="R132" s="908">
        <f>R128+R130+R131</f>
        <v>0</v>
      </c>
      <c r="S132" s="908">
        <f t="shared" ref="S132:T132" si="136">S128+S130+S131</f>
        <v>0</v>
      </c>
      <c r="T132" s="908">
        <f t="shared" si="136"/>
        <v>0</v>
      </c>
      <c r="U132" s="908">
        <f>U128+U130+U131</f>
        <v>0</v>
      </c>
      <c r="V132" s="654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</row>
    <row r="133" spans="1:35" ht="15.75" customHeight="1" x14ac:dyDescent="0.15">
      <c r="A133" s="485"/>
      <c r="B133" s="651"/>
      <c r="C133" s="810"/>
      <c r="D133" s="666"/>
      <c r="E133" s="826"/>
      <c r="F133" s="826"/>
      <c r="G133" s="826"/>
      <c r="H133" s="826"/>
      <c r="I133" s="826"/>
      <c r="J133" s="826"/>
      <c r="K133" s="826"/>
      <c r="L133" s="826"/>
      <c r="M133" s="826"/>
      <c r="N133" s="826"/>
      <c r="O133" s="826"/>
      <c r="P133" s="826"/>
      <c r="Q133" s="828"/>
      <c r="R133" s="826"/>
      <c r="S133" s="826"/>
      <c r="T133" s="826"/>
      <c r="U133" s="826"/>
      <c r="V133" s="654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</row>
    <row r="134" spans="1:35" ht="15.75" customHeight="1" x14ac:dyDescent="0.15">
      <c r="A134" s="485"/>
      <c r="B134" s="651"/>
      <c r="C134" s="836" t="s">
        <v>490</v>
      </c>
      <c r="D134" s="836"/>
      <c r="E134" s="836">
        <f t="shared" ref="E134:M134" si="137">E78</f>
        <v>1</v>
      </c>
      <c r="F134" s="836">
        <f t="shared" si="137"/>
        <v>2</v>
      </c>
      <c r="G134" s="836">
        <f t="shared" si="137"/>
        <v>3</v>
      </c>
      <c r="H134" s="836">
        <f t="shared" si="137"/>
        <v>4</v>
      </c>
      <c r="I134" s="836">
        <f t="shared" si="137"/>
        <v>5</v>
      </c>
      <c r="J134" s="836">
        <f t="shared" si="137"/>
        <v>6</v>
      </c>
      <c r="K134" s="836">
        <f t="shared" si="137"/>
        <v>7</v>
      </c>
      <c r="L134" s="836">
        <f t="shared" si="137"/>
        <v>8</v>
      </c>
      <c r="M134" s="836">
        <f t="shared" si="137"/>
        <v>9</v>
      </c>
      <c r="N134" s="836">
        <f t="shared" ref="N134:U134" si="138">N78</f>
        <v>10</v>
      </c>
      <c r="O134" s="836">
        <f t="shared" si="138"/>
        <v>11</v>
      </c>
      <c r="P134" s="836">
        <f t="shared" si="138"/>
        <v>12</v>
      </c>
      <c r="Q134" s="836" t="str">
        <f t="shared" si="138"/>
        <v>السنة الأولى</v>
      </c>
      <c r="R134" s="836" t="str">
        <f t="shared" si="138"/>
        <v>السنة الثانية</v>
      </c>
      <c r="S134" s="836" t="str">
        <f t="shared" si="138"/>
        <v>السنة الثالثة</v>
      </c>
      <c r="T134" s="836" t="str">
        <f t="shared" si="138"/>
        <v>السنة الرابعة</v>
      </c>
      <c r="U134" s="836" t="str">
        <f t="shared" si="138"/>
        <v>السنة الخامسة</v>
      </c>
      <c r="V134" s="8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</row>
    <row r="135" spans="1:35" ht="15.75" customHeight="1" x14ac:dyDescent="0.15">
      <c r="A135" s="485"/>
      <c r="B135" s="651"/>
      <c r="C135" s="771"/>
      <c r="D135" s="772"/>
      <c r="E135" s="825"/>
      <c r="F135" s="825"/>
      <c r="G135" s="825"/>
      <c r="H135" s="825"/>
      <c r="I135" s="825"/>
      <c r="J135" s="825"/>
      <c r="K135" s="825"/>
      <c r="L135" s="825"/>
      <c r="M135" s="825"/>
      <c r="N135" s="825"/>
      <c r="O135" s="825"/>
      <c r="P135" s="825"/>
      <c r="Q135" s="825"/>
      <c r="R135" s="825"/>
      <c r="S135" s="825"/>
      <c r="T135" s="825"/>
      <c r="U135" s="825"/>
      <c r="V135" s="779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</row>
    <row r="136" spans="1:35" ht="15.75" customHeight="1" x14ac:dyDescent="0.15">
      <c r="A136" s="485"/>
      <c r="B136" s="651"/>
      <c r="C136" s="775" t="s">
        <v>497</v>
      </c>
      <c r="D136" s="776"/>
      <c r="E136" s="905">
        <f t="shared" ref="E136:M136" si="139">E80</f>
        <v>0</v>
      </c>
      <c r="F136" s="905">
        <f t="shared" si="139"/>
        <v>0</v>
      </c>
      <c r="G136" s="905">
        <f t="shared" si="139"/>
        <v>0</v>
      </c>
      <c r="H136" s="905">
        <f t="shared" si="139"/>
        <v>0</v>
      </c>
      <c r="I136" s="905">
        <f t="shared" si="139"/>
        <v>0</v>
      </c>
      <c r="J136" s="905">
        <f t="shared" si="139"/>
        <v>0</v>
      </c>
      <c r="K136" s="905">
        <f t="shared" si="139"/>
        <v>0</v>
      </c>
      <c r="L136" s="905">
        <f t="shared" si="139"/>
        <v>0</v>
      </c>
      <c r="M136" s="905">
        <f t="shared" si="139"/>
        <v>0</v>
      </c>
      <c r="N136" s="905">
        <f t="shared" ref="N136:U136" si="140">N80</f>
        <v>0</v>
      </c>
      <c r="O136" s="905">
        <f t="shared" si="140"/>
        <v>0</v>
      </c>
      <c r="P136" s="905">
        <f t="shared" si="140"/>
        <v>0</v>
      </c>
      <c r="Q136" s="909">
        <f t="shared" si="140"/>
        <v>0</v>
      </c>
      <c r="R136" s="905">
        <f t="shared" si="140"/>
        <v>0</v>
      </c>
      <c r="S136" s="905">
        <f t="shared" si="140"/>
        <v>0</v>
      </c>
      <c r="T136" s="905">
        <f t="shared" si="140"/>
        <v>0</v>
      </c>
      <c r="U136" s="905">
        <f t="shared" si="140"/>
        <v>0</v>
      </c>
      <c r="V136" s="779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</row>
    <row r="137" spans="1:35" ht="15.75" customHeight="1" x14ac:dyDescent="0.15">
      <c r="A137" s="485"/>
      <c r="B137" s="651"/>
      <c r="C137" s="777" t="s">
        <v>498</v>
      </c>
      <c r="D137" s="778"/>
      <c r="E137" s="906">
        <f t="shared" ref="E137:M137" si="141">E81</f>
        <v>0</v>
      </c>
      <c r="F137" s="906">
        <f t="shared" si="141"/>
        <v>0</v>
      </c>
      <c r="G137" s="906">
        <f t="shared" si="141"/>
        <v>0</v>
      </c>
      <c r="H137" s="906">
        <f t="shared" si="141"/>
        <v>0</v>
      </c>
      <c r="I137" s="906">
        <f t="shared" si="141"/>
        <v>0</v>
      </c>
      <c r="J137" s="906">
        <f t="shared" si="141"/>
        <v>0</v>
      </c>
      <c r="K137" s="906">
        <f t="shared" si="141"/>
        <v>0</v>
      </c>
      <c r="L137" s="906">
        <f t="shared" si="141"/>
        <v>0</v>
      </c>
      <c r="M137" s="906">
        <f t="shared" si="141"/>
        <v>0</v>
      </c>
      <c r="N137" s="906">
        <f t="shared" ref="N137:U137" si="142">N81</f>
        <v>0</v>
      </c>
      <c r="O137" s="906">
        <f t="shared" si="142"/>
        <v>0</v>
      </c>
      <c r="P137" s="906">
        <f t="shared" si="142"/>
        <v>0</v>
      </c>
      <c r="Q137" s="907">
        <f t="shared" si="142"/>
        <v>0</v>
      </c>
      <c r="R137" s="906">
        <f t="shared" si="142"/>
        <v>0</v>
      </c>
      <c r="S137" s="906">
        <f t="shared" si="142"/>
        <v>0</v>
      </c>
      <c r="T137" s="906">
        <f t="shared" si="142"/>
        <v>0</v>
      </c>
      <c r="U137" s="906">
        <f t="shared" si="142"/>
        <v>0</v>
      </c>
      <c r="V137" s="779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</row>
    <row r="138" spans="1:35" ht="15.75" customHeight="1" x14ac:dyDescent="0.15">
      <c r="A138" s="485"/>
      <c r="B138" s="651"/>
      <c r="C138" s="802" t="s">
        <v>525</v>
      </c>
      <c r="D138" s="778"/>
      <c r="E138" s="882"/>
      <c r="F138" s="882"/>
      <c r="G138" s="882"/>
      <c r="H138" s="882"/>
      <c r="I138" s="882"/>
      <c r="J138" s="882"/>
      <c r="K138" s="882"/>
      <c r="L138" s="882"/>
      <c r="M138" s="882"/>
      <c r="N138" s="882"/>
      <c r="O138" s="882"/>
      <c r="P138" s="883"/>
      <c r="Q138" s="909">
        <f t="shared" ref="Q138" si="143">Q82</f>
        <v>0</v>
      </c>
      <c r="R138" s="882"/>
      <c r="S138" s="882"/>
      <c r="T138" s="882"/>
      <c r="U138" s="883"/>
      <c r="V138" s="779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</row>
    <row r="139" spans="1:35" ht="15.75" customHeight="1" x14ac:dyDescent="0.15">
      <c r="A139" s="485"/>
      <c r="B139" s="651"/>
      <c r="C139" s="790" t="s">
        <v>499</v>
      </c>
      <c r="D139" s="811"/>
      <c r="E139" s="907">
        <f>SUM(E136:E137)-SUM(E136:E137)*E138</f>
        <v>0</v>
      </c>
      <c r="F139" s="907">
        <f t="shared" ref="F139:O139" si="144">SUM(F136:F137)-SUM(F136:F137)*F138</f>
        <v>0</v>
      </c>
      <c r="G139" s="907">
        <f t="shared" si="144"/>
        <v>0</v>
      </c>
      <c r="H139" s="907">
        <f t="shared" si="144"/>
        <v>0</v>
      </c>
      <c r="I139" s="907">
        <f t="shared" si="144"/>
        <v>0</v>
      </c>
      <c r="J139" s="907">
        <f t="shared" si="144"/>
        <v>0</v>
      </c>
      <c r="K139" s="907">
        <f t="shared" si="144"/>
        <v>0</v>
      </c>
      <c r="L139" s="907">
        <f t="shared" si="144"/>
        <v>0</v>
      </c>
      <c r="M139" s="907">
        <f t="shared" si="144"/>
        <v>0</v>
      </c>
      <c r="N139" s="907">
        <f t="shared" si="144"/>
        <v>0</v>
      </c>
      <c r="O139" s="907">
        <f t="shared" si="144"/>
        <v>0</v>
      </c>
      <c r="P139" s="907">
        <f>SUM(P136:P137)-SUM(P136:P137)*P138</f>
        <v>0</v>
      </c>
      <c r="Q139" s="907">
        <f t="shared" ref="Q139" si="145">Q83</f>
        <v>0</v>
      </c>
      <c r="R139" s="907">
        <f t="shared" ref="R139:U139" si="146">SUM(R136:R137)-SUM(R136:R137)*R138</f>
        <v>0</v>
      </c>
      <c r="S139" s="907">
        <f>SUM(S136:S137)-SUM(S136:S137)*S138</f>
        <v>0</v>
      </c>
      <c r="T139" s="907">
        <f t="shared" si="146"/>
        <v>0</v>
      </c>
      <c r="U139" s="907">
        <f t="shared" si="146"/>
        <v>0</v>
      </c>
      <c r="V139" s="779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  <c r="AH139" s="137"/>
      <c r="AI139" s="137"/>
    </row>
    <row r="140" spans="1:35" ht="15.75" customHeight="1" x14ac:dyDescent="0.15">
      <c r="A140" s="485"/>
      <c r="B140" s="651"/>
      <c r="C140" s="812"/>
      <c r="D140" s="813"/>
      <c r="E140" s="905"/>
      <c r="F140" s="905"/>
      <c r="G140" s="905"/>
      <c r="H140" s="905"/>
      <c r="I140" s="905"/>
      <c r="J140" s="905"/>
      <c r="K140" s="905"/>
      <c r="L140" s="905"/>
      <c r="M140" s="905"/>
      <c r="N140" s="905"/>
      <c r="O140" s="905"/>
      <c r="P140" s="905"/>
      <c r="Q140" s="909">
        <f t="shared" ref="Q140:U140" si="147">Q84</f>
        <v>0</v>
      </c>
      <c r="R140" s="905">
        <f t="shared" si="147"/>
        <v>0</v>
      </c>
      <c r="S140" s="905">
        <f t="shared" si="147"/>
        <v>0</v>
      </c>
      <c r="T140" s="905">
        <f t="shared" si="147"/>
        <v>0</v>
      </c>
      <c r="U140" s="905">
        <f t="shared" si="147"/>
        <v>0</v>
      </c>
      <c r="V140" s="779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</row>
    <row r="141" spans="1:35" ht="15.75" customHeight="1" x14ac:dyDescent="0.15">
      <c r="A141" s="485"/>
      <c r="B141" s="656"/>
      <c r="C141" s="785" t="s">
        <v>526</v>
      </c>
      <c r="D141" s="778"/>
      <c r="E141" s="906">
        <f t="shared" ref="E141:M141" si="148">E85</f>
        <v>0</v>
      </c>
      <c r="F141" s="906">
        <f t="shared" si="148"/>
        <v>0</v>
      </c>
      <c r="G141" s="906">
        <f t="shared" si="148"/>
        <v>0</v>
      </c>
      <c r="H141" s="906">
        <f t="shared" si="148"/>
        <v>0</v>
      </c>
      <c r="I141" s="906">
        <f t="shared" si="148"/>
        <v>0</v>
      </c>
      <c r="J141" s="906">
        <f t="shared" si="148"/>
        <v>0</v>
      </c>
      <c r="K141" s="906">
        <f t="shared" si="148"/>
        <v>0</v>
      </c>
      <c r="L141" s="906">
        <f t="shared" si="148"/>
        <v>0</v>
      </c>
      <c r="M141" s="906">
        <f t="shared" si="148"/>
        <v>0</v>
      </c>
      <c r="N141" s="906">
        <f t="shared" ref="N141:U141" si="149">N85</f>
        <v>0</v>
      </c>
      <c r="O141" s="906">
        <f t="shared" si="149"/>
        <v>0</v>
      </c>
      <c r="P141" s="906">
        <f t="shared" si="149"/>
        <v>0</v>
      </c>
      <c r="Q141" s="907">
        <f t="shared" si="149"/>
        <v>0</v>
      </c>
      <c r="R141" s="906">
        <f t="shared" si="149"/>
        <v>0</v>
      </c>
      <c r="S141" s="906">
        <f t="shared" si="149"/>
        <v>0</v>
      </c>
      <c r="T141" s="906">
        <f t="shared" si="149"/>
        <v>0</v>
      </c>
      <c r="U141" s="906">
        <f t="shared" si="149"/>
        <v>0</v>
      </c>
      <c r="V141" s="779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</row>
    <row r="142" spans="1:35" ht="15.75" customHeight="1" x14ac:dyDescent="0.15">
      <c r="A142" s="485"/>
      <c r="B142" s="656"/>
      <c r="C142" s="781" t="s">
        <v>527</v>
      </c>
      <c r="D142" s="818"/>
      <c r="E142" s="905">
        <f t="shared" ref="E142:M142" si="150">E86</f>
        <v>0</v>
      </c>
      <c r="F142" s="905">
        <f t="shared" si="150"/>
        <v>0</v>
      </c>
      <c r="G142" s="905">
        <f t="shared" si="150"/>
        <v>0</v>
      </c>
      <c r="H142" s="905">
        <f t="shared" si="150"/>
        <v>0</v>
      </c>
      <c r="I142" s="905">
        <f t="shared" si="150"/>
        <v>0</v>
      </c>
      <c r="J142" s="905">
        <f t="shared" si="150"/>
        <v>0</v>
      </c>
      <c r="K142" s="905">
        <f t="shared" si="150"/>
        <v>0</v>
      </c>
      <c r="L142" s="905">
        <f t="shared" si="150"/>
        <v>0</v>
      </c>
      <c r="M142" s="905">
        <f t="shared" si="150"/>
        <v>0</v>
      </c>
      <c r="N142" s="905">
        <f t="shared" ref="N142:U142" si="151">N86</f>
        <v>0</v>
      </c>
      <c r="O142" s="905">
        <f t="shared" si="151"/>
        <v>0</v>
      </c>
      <c r="P142" s="905">
        <f t="shared" si="151"/>
        <v>0</v>
      </c>
      <c r="Q142" s="909">
        <f t="shared" si="151"/>
        <v>0</v>
      </c>
      <c r="R142" s="905">
        <f t="shared" si="151"/>
        <v>0</v>
      </c>
      <c r="S142" s="905">
        <f t="shared" si="151"/>
        <v>0</v>
      </c>
      <c r="T142" s="905">
        <f t="shared" si="151"/>
        <v>0</v>
      </c>
      <c r="U142" s="905">
        <f t="shared" si="151"/>
        <v>0</v>
      </c>
      <c r="V142" s="779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</row>
    <row r="143" spans="1:35" ht="15.75" customHeight="1" x14ac:dyDescent="0.15">
      <c r="A143" s="485"/>
      <c r="B143" s="657"/>
      <c r="C143" s="802" t="s">
        <v>524</v>
      </c>
      <c r="D143" s="77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3"/>
      <c r="Q143" s="907">
        <f t="shared" ref="Q143" si="152">Q87</f>
        <v>0</v>
      </c>
      <c r="R143" s="882"/>
      <c r="S143" s="882"/>
      <c r="T143" s="882"/>
      <c r="U143" s="883"/>
      <c r="V143" s="779"/>
      <c r="W143" s="137"/>
      <c r="X143" s="137"/>
      <c r="Y143" s="137"/>
    </row>
    <row r="144" spans="1:35" ht="15.75" customHeight="1" x14ac:dyDescent="0.15">
      <c r="A144" s="485"/>
      <c r="B144" s="657"/>
      <c r="C144" s="789" t="s">
        <v>500</v>
      </c>
      <c r="D144" s="776"/>
      <c r="E144" s="909">
        <f>SUM(E141:E142)-SUM(E141:E142)*E143</f>
        <v>0</v>
      </c>
      <c r="F144" s="909">
        <f t="shared" ref="F144:M144" si="153">SUM(F141:F142)-SUM(F141:F142)*F143</f>
        <v>0</v>
      </c>
      <c r="G144" s="909">
        <f t="shared" si="153"/>
        <v>0</v>
      </c>
      <c r="H144" s="909">
        <f t="shared" si="153"/>
        <v>0</v>
      </c>
      <c r="I144" s="909">
        <f t="shared" si="153"/>
        <v>0</v>
      </c>
      <c r="J144" s="909">
        <f t="shared" si="153"/>
        <v>0</v>
      </c>
      <c r="K144" s="909">
        <f t="shared" si="153"/>
        <v>0</v>
      </c>
      <c r="L144" s="909">
        <f t="shared" si="153"/>
        <v>0</v>
      </c>
      <c r="M144" s="909">
        <f t="shared" si="153"/>
        <v>0</v>
      </c>
      <c r="N144" s="909">
        <f t="shared" ref="N144" si="154">SUM(N141:N142)-SUM(N141:N142)*N143</f>
        <v>0</v>
      </c>
      <c r="O144" s="909">
        <f>SUM(O141:O142)-SUM(O141:O142)*O143</f>
        <v>0</v>
      </c>
      <c r="P144" s="909">
        <f>SUM(P141:P142)-SUM(P141:P142)*P143</f>
        <v>0</v>
      </c>
      <c r="Q144" s="909">
        <f t="shared" ref="Q144" si="155">Q88</f>
        <v>0</v>
      </c>
      <c r="R144" s="909">
        <f t="shared" ref="R144:U144" si="156">SUM(R141:R142)-SUM(R141:R142)*R143</f>
        <v>0</v>
      </c>
      <c r="S144" s="909">
        <f t="shared" si="156"/>
        <v>0</v>
      </c>
      <c r="T144" s="909">
        <f t="shared" si="156"/>
        <v>0</v>
      </c>
      <c r="U144" s="909">
        <f t="shared" si="156"/>
        <v>0</v>
      </c>
      <c r="V144" s="779"/>
      <c r="W144" s="137"/>
      <c r="X144" s="137"/>
      <c r="Y144" s="137"/>
    </row>
    <row r="145" spans="1:25" ht="15.75" customHeight="1" x14ac:dyDescent="0.15">
      <c r="A145" s="485"/>
      <c r="B145" s="657"/>
      <c r="C145" s="771"/>
      <c r="D145" s="772"/>
      <c r="E145" s="825"/>
      <c r="F145" s="825"/>
      <c r="G145" s="825"/>
      <c r="H145" s="825"/>
      <c r="I145" s="825"/>
      <c r="J145" s="906"/>
      <c r="K145" s="906"/>
      <c r="L145" s="906"/>
      <c r="M145" s="906"/>
      <c r="N145" s="906"/>
      <c r="O145" s="906"/>
      <c r="P145" s="906"/>
      <c r="Q145" s="907"/>
      <c r="R145" s="825"/>
      <c r="S145" s="825"/>
      <c r="T145" s="825"/>
      <c r="U145" s="825"/>
      <c r="V145" s="779"/>
      <c r="W145" s="137"/>
      <c r="X145" s="137"/>
      <c r="Y145" s="137"/>
    </row>
    <row r="146" spans="1:25" ht="15.75" customHeight="1" x14ac:dyDescent="0.15">
      <c r="A146" s="485"/>
      <c r="B146" s="657"/>
      <c r="C146" s="775" t="s">
        <v>501</v>
      </c>
      <c r="D146" s="776"/>
      <c r="E146" s="905">
        <f t="shared" ref="E146:M146" si="157">E90</f>
        <v>0</v>
      </c>
      <c r="F146" s="905">
        <f t="shared" si="157"/>
        <v>0</v>
      </c>
      <c r="G146" s="905">
        <f t="shared" si="157"/>
        <v>0</v>
      </c>
      <c r="H146" s="905">
        <f t="shared" si="157"/>
        <v>0</v>
      </c>
      <c r="I146" s="905">
        <f t="shared" si="157"/>
        <v>0</v>
      </c>
      <c r="J146" s="905">
        <f t="shared" si="157"/>
        <v>0</v>
      </c>
      <c r="K146" s="905">
        <f t="shared" si="157"/>
        <v>0</v>
      </c>
      <c r="L146" s="905">
        <f t="shared" si="157"/>
        <v>0</v>
      </c>
      <c r="M146" s="905">
        <f t="shared" si="157"/>
        <v>0</v>
      </c>
      <c r="N146" s="905">
        <f t="shared" ref="N146:U146" si="158">N90</f>
        <v>0</v>
      </c>
      <c r="O146" s="905">
        <f t="shared" si="158"/>
        <v>0</v>
      </c>
      <c r="P146" s="905">
        <f t="shared" si="158"/>
        <v>0</v>
      </c>
      <c r="Q146" s="909">
        <f t="shared" si="158"/>
        <v>0</v>
      </c>
      <c r="R146" s="905">
        <f t="shared" si="158"/>
        <v>0</v>
      </c>
      <c r="S146" s="905">
        <f t="shared" si="158"/>
        <v>0</v>
      </c>
      <c r="T146" s="905">
        <f t="shared" si="158"/>
        <v>0</v>
      </c>
      <c r="U146" s="905">
        <f t="shared" si="158"/>
        <v>0</v>
      </c>
      <c r="V146" s="779"/>
      <c r="W146" s="137"/>
      <c r="X146" s="137"/>
      <c r="Y146" s="137"/>
    </row>
    <row r="147" spans="1:25" ht="15.75" customHeight="1" x14ac:dyDescent="0.15">
      <c r="A147" s="485"/>
      <c r="B147" s="657"/>
      <c r="C147" s="771" t="s">
        <v>502</v>
      </c>
      <c r="D147" s="814"/>
      <c r="E147" s="906">
        <f t="shared" ref="E147:M147" si="159">E91</f>
        <v>0</v>
      </c>
      <c r="F147" s="906">
        <f t="shared" si="159"/>
        <v>0</v>
      </c>
      <c r="G147" s="906">
        <f t="shared" si="159"/>
        <v>0</v>
      </c>
      <c r="H147" s="906">
        <f t="shared" si="159"/>
        <v>0</v>
      </c>
      <c r="I147" s="906">
        <f t="shared" si="159"/>
        <v>0</v>
      </c>
      <c r="J147" s="906">
        <f t="shared" si="159"/>
        <v>0</v>
      </c>
      <c r="K147" s="906">
        <f t="shared" si="159"/>
        <v>0</v>
      </c>
      <c r="L147" s="906">
        <f t="shared" si="159"/>
        <v>0</v>
      </c>
      <c r="M147" s="906">
        <f t="shared" si="159"/>
        <v>0</v>
      </c>
      <c r="N147" s="906">
        <f t="shared" ref="N147:U147" si="160">N91</f>
        <v>0</v>
      </c>
      <c r="O147" s="906">
        <f t="shared" si="160"/>
        <v>0</v>
      </c>
      <c r="P147" s="906">
        <f t="shared" si="160"/>
        <v>0</v>
      </c>
      <c r="Q147" s="907">
        <f t="shared" si="160"/>
        <v>0</v>
      </c>
      <c r="R147" s="906">
        <f t="shared" si="160"/>
        <v>0</v>
      </c>
      <c r="S147" s="906">
        <f t="shared" si="160"/>
        <v>0</v>
      </c>
      <c r="T147" s="906">
        <f t="shared" si="160"/>
        <v>0</v>
      </c>
      <c r="U147" s="906">
        <f t="shared" si="160"/>
        <v>0</v>
      </c>
      <c r="V147" s="779"/>
      <c r="W147" s="137"/>
      <c r="X147" s="137"/>
      <c r="Y147" s="137"/>
    </row>
    <row r="148" spans="1:25" ht="15.75" customHeight="1" x14ac:dyDescent="0.15">
      <c r="A148" s="485"/>
      <c r="B148" s="658"/>
      <c r="C148" s="775" t="s">
        <v>503</v>
      </c>
      <c r="D148" s="819"/>
      <c r="E148" s="905">
        <f t="shared" ref="E148:M148" si="161">E92</f>
        <v>0</v>
      </c>
      <c r="F148" s="905">
        <f t="shared" si="161"/>
        <v>0</v>
      </c>
      <c r="G148" s="905">
        <f t="shared" si="161"/>
        <v>0</v>
      </c>
      <c r="H148" s="905">
        <f t="shared" si="161"/>
        <v>0</v>
      </c>
      <c r="I148" s="905">
        <f t="shared" si="161"/>
        <v>0</v>
      </c>
      <c r="J148" s="905">
        <f t="shared" si="161"/>
        <v>0</v>
      </c>
      <c r="K148" s="905">
        <f t="shared" si="161"/>
        <v>0</v>
      </c>
      <c r="L148" s="905">
        <f t="shared" si="161"/>
        <v>0</v>
      </c>
      <c r="M148" s="905">
        <f t="shared" si="161"/>
        <v>0</v>
      </c>
      <c r="N148" s="905">
        <f t="shared" ref="N148:U148" si="162">N92</f>
        <v>0</v>
      </c>
      <c r="O148" s="905">
        <f t="shared" si="162"/>
        <v>0</v>
      </c>
      <c r="P148" s="905">
        <f t="shared" si="162"/>
        <v>0</v>
      </c>
      <c r="Q148" s="909">
        <f t="shared" si="162"/>
        <v>0</v>
      </c>
      <c r="R148" s="905">
        <f t="shared" si="162"/>
        <v>0</v>
      </c>
      <c r="S148" s="905">
        <f t="shared" si="162"/>
        <v>0</v>
      </c>
      <c r="T148" s="905">
        <f t="shared" si="162"/>
        <v>0</v>
      </c>
      <c r="U148" s="905">
        <f t="shared" si="162"/>
        <v>0</v>
      </c>
      <c r="V148" s="779"/>
      <c r="W148" s="137"/>
      <c r="X148" s="137"/>
      <c r="Y148" s="137"/>
    </row>
    <row r="149" spans="1:25" ht="15.75" customHeight="1" x14ac:dyDescent="0.15">
      <c r="A149" s="485"/>
      <c r="B149" s="788"/>
      <c r="C149" s="771" t="s">
        <v>504</v>
      </c>
      <c r="D149" s="815"/>
      <c r="E149" s="906">
        <f t="shared" ref="E149:M149" si="163">E93</f>
        <v>0</v>
      </c>
      <c r="F149" s="906">
        <f t="shared" si="163"/>
        <v>0</v>
      </c>
      <c r="G149" s="906">
        <f t="shared" si="163"/>
        <v>0</v>
      </c>
      <c r="H149" s="906">
        <f t="shared" si="163"/>
        <v>0</v>
      </c>
      <c r="I149" s="906">
        <f t="shared" si="163"/>
        <v>0</v>
      </c>
      <c r="J149" s="906">
        <f t="shared" si="163"/>
        <v>0</v>
      </c>
      <c r="K149" s="906">
        <f t="shared" si="163"/>
        <v>0</v>
      </c>
      <c r="L149" s="906">
        <f t="shared" si="163"/>
        <v>0</v>
      </c>
      <c r="M149" s="906">
        <f t="shared" si="163"/>
        <v>0</v>
      </c>
      <c r="N149" s="906">
        <f t="shared" ref="N149:U149" si="164">N93</f>
        <v>0</v>
      </c>
      <c r="O149" s="906">
        <f t="shared" si="164"/>
        <v>0</v>
      </c>
      <c r="P149" s="906">
        <f t="shared" si="164"/>
        <v>0</v>
      </c>
      <c r="Q149" s="907">
        <f t="shared" si="164"/>
        <v>0</v>
      </c>
      <c r="R149" s="906">
        <f t="shared" si="164"/>
        <v>0</v>
      </c>
      <c r="S149" s="906">
        <f t="shared" si="164"/>
        <v>0</v>
      </c>
      <c r="T149" s="906">
        <f t="shared" si="164"/>
        <v>0</v>
      </c>
      <c r="U149" s="906">
        <f t="shared" si="164"/>
        <v>0</v>
      </c>
      <c r="V149" s="779"/>
      <c r="W149" s="137"/>
      <c r="X149" s="137"/>
      <c r="Y149" s="137"/>
    </row>
    <row r="150" spans="1:25" ht="15.75" customHeight="1" x14ac:dyDescent="0.15">
      <c r="A150" s="485"/>
      <c r="B150" s="785"/>
      <c r="C150" s="789" t="s">
        <v>505</v>
      </c>
      <c r="D150" s="783"/>
      <c r="E150" s="909">
        <f t="shared" ref="E150:M150" si="165">E94</f>
        <v>0</v>
      </c>
      <c r="F150" s="909">
        <f t="shared" si="165"/>
        <v>0</v>
      </c>
      <c r="G150" s="909">
        <f t="shared" si="165"/>
        <v>0</v>
      </c>
      <c r="H150" s="909">
        <f t="shared" si="165"/>
        <v>0</v>
      </c>
      <c r="I150" s="909">
        <f t="shared" si="165"/>
        <v>0</v>
      </c>
      <c r="J150" s="909">
        <f t="shared" si="165"/>
        <v>0</v>
      </c>
      <c r="K150" s="909">
        <f t="shared" si="165"/>
        <v>0</v>
      </c>
      <c r="L150" s="909">
        <f t="shared" si="165"/>
        <v>0</v>
      </c>
      <c r="M150" s="909">
        <f t="shared" si="165"/>
        <v>0</v>
      </c>
      <c r="N150" s="909">
        <f t="shared" ref="N150:U150" si="166">N94</f>
        <v>0</v>
      </c>
      <c r="O150" s="909">
        <f t="shared" si="166"/>
        <v>0</v>
      </c>
      <c r="P150" s="909">
        <f t="shared" si="166"/>
        <v>0</v>
      </c>
      <c r="Q150" s="909">
        <f t="shared" si="166"/>
        <v>0</v>
      </c>
      <c r="R150" s="909">
        <f t="shared" si="166"/>
        <v>0</v>
      </c>
      <c r="S150" s="909">
        <f t="shared" si="166"/>
        <v>0</v>
      </c>
      <c r="T150" s="909">
        <f t="shared" si="166"/>
        <v>0</v>
      </c>
      <c r="U150" s="909">
        <f t="shared" si="166"/>
        <v>0</v>
      </c>
      <c r="V150" s="779"/>
      <c r="W150" s="137"/>
      <c r="X150" s="137"/>
      <c r="Y150" s="137"/>
    </row>
    <row r="151" spans="1:25" ht="15.75" customHeight="1" x14ac:dyDescent="0.15">
      <c r="A151" s="485"/>
      <c r="B151" s="785"/>
      <c r="C151" s="785"/>
      <c r="D151" s="785"/>
      <c r="E151" s="825"/>
      <c r="F151" s="825"/>
      <c r="G151" s="825"/>
      <c r="H151" s="825"/>
      <c r="I151" s="825"/>
      <c r="J151" s="906"/>
      <c r="K151" s="906"/>
      <c r="L151" s="906"/>
      <c r="M151" s="906"/>
      <c r="N151" s="906"/>
      <c r="O151" s="906"/>
      <c r="P151" s="906"/>
      <c r="Q151" s="907"/>
      <c r="R151" s="825"/>
      <c r="S151" s="825"/>
      <c r="T151" s="825"/>
      <c r="U151" s="825"/>
      <c r="V151" s="779"/>
      <c r="W151" s="137"/>
      <c r="X151" s="137"/>
      <c r="Y151" s="137"/>
    </row>
    <row r="152" spans="1:25" ht="15.75" customHeight="1" x14ac:dyDescent="0.15">
      <c r="A152" s="485"/>
      <c r="B152" s="659"/>
      <c r="C152" s="781" t="s">
        <v>506</v>
      </c>
      <c r="D152" s="781"/>
      <c r="E152" s="905">
        <f t="shared" ref="E152:M152" si="167">E96</f>
        <v>0</v>
      </c>
      <c r="F152" s="905">
        <f t="shared" si="167"/>
        <v>0</v>
      </c>
      <c r="G152" s="905">
        <f t="shared" si="167"/>
        <v>0</v>
      </c>
      <c r="H152" s="905">
        <f t="shared" si="167"/>
        <v>0</v>
      </c>
      <c r="I152" s="905">
        <f t="shared" si="167"/>
        <v>0</v>
      </c>
      <c r="J152" s="905">
        <f t="shared" si="167"/>
        <v>0</v>
      </c>
      <c r="K152" s="905">
        <f t="shared" si="167"/>
        <v>0</v>
      </c>
      <c r="L152" s="905">
        <f t="shared" si="167"/>
        <v>0</v>
      </c>
      <c r="M152" s="905">
        <f t="shared" si="167"/>
        <v>0</v>
      </c>
      <c r="N152" s="905">
        <f t="shared" ref="N152:U152" si="168">N96</f>
        <v>0</v>
      </c>
      <c r="O152" s="905">
        <f t="shared" si="168"/>
        <v>0</v>
      </c>
      <c r="P152" s="905">
        <f t="shared" si="168"/>
        <v>0</v>
      </c>
      <c r="Q152" s="909">
        <f t="shared" si="168"/>
        <v>0</v>
      </c>
      <c r="R152" s="905">
        <f t="shared" si="168"/>
        <v>0</v>
      </c>
      <c r="S152" s="905">
        <f t="shared" si="168"/>
        <v>0</v>
      </c>
      <c r="T152" s="905">
        <f t="shared" si="168"/>
        <v>0</v>
      </c>
      <c r="U152" s="905">
        <f t="shared" si="168"/>
        <v>0</v>
      </c>
      <c r="V152" s="779"/>
      <c r="W152" s="137"/>
      <c r="X152" s="137"/>
      <c r="Y152" s="137"/>
    </row>
    <row r="153" spans="1:25" ht="15.75" customHeight="1" x14ac:dyDescent="0.15">
      <c r="A153" s="485"/>
      <c r="B153" s="657"/>
      <c r="C153" s="779" t="s">
        <v>507</v>
      </c>
      <c r="D153" s="816"/>
      <c r="E153" s="906">
        <f t="shared" ref="E153:M153" si="169">E97</f>
        <v>0</v>
      </c>
      <c r="F153" s="906">
        <f t="shared" si="169"/>
        <v>0</v>
      </c>
      <c r="G153" s="906">
        <f t="shared" si="169"/>
        <v>0</v>
      </c>
      <c r="H153" s="906">
        <f t="shared" si="169"/>
        <v>0</v>
      </c>
      <c r="I153" s="906">
        <f t="shared" si="169"/>
        <v>0</v>
      </c>
      <c r="J153" s="906">
        <f t="shared" si="169"/>
        <v>0</v>
      </c>
      <c r="K153" s="906">
        <f t="shared" si="169"/>
        <v>0</v>
      </c>
      <c r="L153" s="906">
        <f t="shared" si="169"/>
        <v>0</v>
      </c>
      <c r="M153" s="906">
        <f t="shared" si="169"/>
        <v>0</v>
      </c>
      <c r="N153" s="906">
        <f t="shared" ref="N153:U153" si="170">N97</f>
        <v>0</v>
      </c>
      <c r="O153" s="906">
        <f t="shared" si="170"/>
        <v>0</v>
      </c>
      <c r="P153" s="906">
        <f t="shared" si="170"/>
        <v>0</v>
      </c>
      <c r="Q153" s="907">
        <f t="shared" si="170"/>
        <v>0</v>
      </c>
      <c r="R153" s="906">
        <f t="shared" si="170"/>
        <v>0</v>
      </c>
      <c r="S153" s="906">
        <f t="shared" si="170"/>
        <v>0</v>
      </c>
      <c r="T153" s="906">
        <f t="shared" si="170"/>
        <v>0</v>
      </c>
      <c r="U153" s="906">
        <f t="shared" si="170"/>
        <v>0</v>
      </c>
      <c r="V153" s="779"/>
      <c r="W153" s="137"/>
      <c r="X153" s="137"/>
      <c r="Y153" s="137"/>
    </row>
    <row r="154" spans="1:25" ht="15.75" customHeight="1" x14ac:dyDescent="0.15">
      <c r="A154" s="485"/>
      <c r="B154" s="660"/>
      <c r="C154" s="820" t="s">
        <v>508</v>
      </c>
      <c r="D154" s="821"/>
      <c r="E154" s="905">
        <f t="shared" ref="E154:M154" si="171">E98</f>
        <v>0</v>
      </c>
      <c r="F154" s="905">
        <f t="shared" si="171"/>
        <v>0</v>
      </c>
      <c r="G154" s="905">
        <f t="shared" si="171"/>
        <v>0</v>
      </c>
      <c r="H154" s="905">
        <f t="shared" si="171"/>
        <v>0</v>
      </c>
      <c r="I154" s="905">
        <f t="shared" si="171"/>
        <v>0</v>
      </c>
      <c r="J154" s="905">
        <f t="shared" si="171"/>
        <v>0</v>
      </c>
      <c r="K154" s="905">
        <f t="shared" si="171"/>
        <v>0</v>
      </c>
      <c r="L154" s="905">
        <f t="shared" si="171"/>
        <v>0</v>
      </c>
      <c r="M154" s="905">
        <f t="shared" si="171"/>
        <v>0</v>
      </c>
      <c r="N154" s="905">
        <f t="shared" ref="N154:U154" si="172">N98</f>
        <v>0</v>
      </c>
      <c r="O154" s="905">
        <f t="shared" si="172"/>
        <v>0</v>
      </c>
      <c r="P154" s="905">
        <f t="shared" si="172"/>
        <v>0</v>
      </c>
      <c r="Q154" s="909">
        <f t="shared" si="172"/>
        <v>0</v>
      </c>
      <c r="R154" s="905">
        <f t="shared" si="172"/>
        <v>0</v>
      </c>
      <c r="S154" s="905">
        <f t="shared" si="172"/>
        <v>0</v>
      </c>
      <c r="T154" s="905">
        <f t="shared" si="172"/>
        <v>0</v>
      </c>
      <c r="U154" s="905">
        <f t="shared" si="172"/>
        <v>0</v>
      </c>
      <c r="V154" s="779"/>
      <c r="W154" s="137"/>
      <c r="X154" s="137"/>
      <c r="Y154" s="137"/>
    </row>
    <row r="155" spans="1:25" ht="15.75" customHeight="1" x14ac:dyDescent="0.15">
      <c r="A155" s="485"/>
      <c r="B155" s="660"/>
      <c r="C155" s="790" t="s">
        <v>509</v>
      </c>
      <c r="D155" s="778"/>
      <c r="E155" s="907">
        <f>E99</f>
        <v>0</v>
      </c>
      <c r="F155" s="907">
        <f t="shared" ref="F155:M155" si="173">F99</f>
        <v>0</v>
      </c>
      <c r="G155" s="907">
        <f t="shared" si="173"/>
        <v>0</v>
      </c>
      <c r="H155" s="907">
        <f t="shared" si="173"/>
        <v>0</v>
      </c>
      <c r="I155" s="907">
        <f t="shared" si="173"/>
        <v>0</v>
      </c>
      <c r="J155" s="907">
        <f t="shared" si="173"/>
        <v>0</v>
      </c>
      <c r="K155" s="907">
        <f t="shared" si="173"/>
        <v>0</v>
      </c>
      <c r="L155" s="907">
        <f t="shared" si="173"/>
        <v>0</v>
      </c>
      <c r="M155" s="907">
        <f t="shared" si="173"/>
        <v>0</v>
      </c>
      <c r="N155" s="907">
        <f t="shared" ref="N155:U155" si="174">N99</f>
        <v>0</v>
      </c>
      <c r="O155" s="907">
        <f t="shared" si="174"/>
        <v>0</v>
      </c>
      <c r="P155" s="907">
        <f>P99</f>
        <v>0</v>
      </c>
      <c r="Q155" s="907">
        <f t="shared" si="174"/>
        <v>0</v>
      </c>
      <c r="R155" s="907">
        <f t="shared" si="174"/>
        <v>0</v>
      </c>
      <c r="S155" s="907">
        <f t="shared" si="174"/>
        <v>0</v>
      </c>
      <c r="T155" s="907">
        <f t="shared" si="174"/>
        <v>0</v>
      </c>
      <c r="U155" s="907">
        <f t="shared" si="174"/>
        <v>0</v>
      </c>
      <c r="V155" s="779"/>
      <c r="W155" s="137"/>
      <c r="X155" s="137"/>
      <c r="Y155" s="137"/>
    </row>
    <row r="156" spans="1:25" ht="15.75" customHeight="1" x14ac:dyDescent="0.15">
      <c r="A156" s="485"/>
      <c r="B156" s="660"/>
      <c r="C156" s="667" t="s">
        <v>510</v>
      </c>
      <c r="D156" s="822"/>
      <c r="E156" s="910">
        <f>E139+E144+E150+E155</f>
        <v>0</v>
      </c>
      <c r="F156" s="910">
        <f t="shared" ref="F156:L156" si="175">F139+F144+F150+F155</f>
        <v>0</v>
      </c>
      <c r="G156" s="910">
        <f t="shared" si="175"/>
        <v>0</v>
      </c>
      <c r="H156" s="910">
        <f t="shared" si="175"/>
        <v>0</v>
      </c>
      <c r="I156" s="910">
        <f t="shared" si="175"/>
        <v>0</v>
      </c>
      <c r="J156" s="910">
        <f t="shared" si="175"/>
        <v>0</v>
      </c>
      <c r="K156" s="910">
        <f t="shared" si="175"/>
        <v>0</v>
      </c>
      <c r="L156" s="910">
        <f t="shared" si="175"/>
        <v>0</v>
      </c>
      <c r="M156" s="910">
        <f t="shared" ref="M156" si="176">M139+M144+M150+M155</f>
        <v>0</v>
      </c>
      <c r="N156" s="910">
        <f t="shared" ref="N156" si="177">N139+N144+N150+N155</f>
        <v>0</v>
      </c>
      <c r="O156" s="910">
        <f t="shared" ref="O156" si="178">O139+O144+O150+O155</f>
        <v>0</v>
      </c>
      <c r="P156" s="910">
        <f>P139+P144+P150+P155</f>
        <v>0</v>
      </c>
      <c r="Q156" s="910">
        <f>Q100</f>
        <v>0</v>
      </c>
      <c r="R156" s="910">
        <f>R139+R144+R150+R155</f>
        <v>0</v>
      </c>
      <c r="S156" s="910">
        <f t="shared" ref="S156:U156" si="179">S139+S144+S150+S155</f>
        <v>0</v>
      </c>
      <c r="T156" s="910">
        <f t="shared" si="179"/>
        <v>0</v>
      </c>
      <c r="U156" s="910">
        <f t="shared" si="179"/>
        <v>0</v>
      </c>
      <c r="V156" s="779"/>
      <c r="W156" s="137"/>
      <c r="X156" s="137"/>
      <c r="Y156" s="137"/>
    </row>
    <row r="157" spans="1:25" ht="15.75" customHeight="1" x14ac:dyDescent="0.15">
      <c r="A157" s="485"/>
      <c r="B157" s="656"/>
      <c r="C157" s="771"/>
      <c r="D157" s="772"/>
      <c r="E157" s="825"/>
      <c r="F157" s="825"/>
      <c r="G157" s="825"/>
      <c r="H157" s="825"/>
      <c r="I157" s="825"/>
      <c r="J157" s="825"/>
      <c r="K157" s="825"/>
      <c r="L157" s="825"/>
      <c r="M157" s="825"/>
      <c r="N157" s="825"/>
      <c r="O157" s="825"/>
      <c r="P157" s="825"/>
      <c r="Q157" s="827"/>
      <c r="R157" s="825"/>
      <c r="S157" s="825"/>
      <c r="T157" s="825"/>
      <c r="U157" s="825"/>
      <c r="V157" s="779"/>
      <c r="W157" s="137"/>
      <c r="X157" s="137"/>
      <c r="Y157" s="137"/>
    </row>
    <row r="158" spans="1:25" ht="15.75" customHeight="1" x14ac:dyDescent="0.15">
      <c r="A158" s="485"/>
      <c r="B158" s="656"/>
      <c r="C158" s="836" t="s">
        <v>513</v>
      </c>
      <c r="D158" s="836"/>
      <c r="E158" s="836">
        <f t="shared" ref="E158:M158" si="180">E102</f>
        <v>1</v>
      </c>
      <c r="F158" s="836">
        <f t="shared" si="180"/>
        <v>2</v>
      </c>
      <c r="G158" s="836">
        <f t="shared" si="180"/>
        <v>3</v>
      </c>
      <c r="H158" s="836">
        <f t="shared" si="180"/>
        <v>4</v>
      </c>
      <c r="I158" s="836">
        <f t="shared" si="180"/>
        <v>5</v>
      </c>
      <c r="J158" s="836">
        <f t="shared" si="180"/>
        <v>6</v>
      </c>
      <c r="K158" s="836">
        <f t="shared" si="180"/>
        <v>7</v>
      </c>
      <c r="L158" s="836">
        <f t="shared" si="180"/>
        <v>8</v>
      </c>
      <c r="M158" s="836">
        <f t="shared" si="180"/>
        <v>9</v>
      </c>
      <c r="N158" s="836">
        <f t="shared" ref="N158:U158" si="181">N102</f>
        <v>10</v>
      </c>
      <c r="O158" s="836">
        <f t="shared" si="181"/>
        <v>11</v>
      </c>
      <c r="P158" s="836">
        <f t="shared" si="181"/>
        <v>12</v>
      </c>
      <c r="Q158" s="836" t="str">
        <f t="shared" si="181"/>
        <v>السنة الأولى</v>
      </c>
      <c r="R158" s="836" t="str">
        <f t="shared" si="181"/>
        <v>السنة الثانية</v>
      </c>
      <c r="S158" s="836" t="str">
        <f t="shared" si="181"/>
        <v>السنة الثالثة</v>
      </c>
      <c r="T158" s="836" t="str">
        <f t="shared" si="181"/>
        <v>السنة الرابعة</v>
      </c>
      <c r="U158" s="836" t="str">
        <f t="shared" si="181"/>
        <v>السنة الخامسة</v>
      </c>
      <c r="V158" s="779"/>
      <c r="W158" s="137"/>
      <c r="X158" s="137"/>
      <c r="Y158" s="137"/>
    </row>
    <row r="159" spans="1:25" ht="15.75" customHeight="1" x14ac:dyDescent="0.15">
      <c r="A159" s="485"/>
      <c r="B159" s="656"/>
      <c r="C159" s="771"/>
      <c r="D159" s="772"/>
      <c r="E159" s="825"/>
      <c r="F159" s="825"/>
      <c r="G159" s="825"/>
      <c r="H159" s="825"/>
      <c r="I159" s="825"/>
      <c r="J159" s="825"/>
      <c r="K159" s="825"/>
      <c r="L159" s="825"/>
      <c r="M159" s="825"/>
      <c r="N159" s="825"/>
      <c r="O159" s="825"/>
      <c r="P159" s="825"/>
      <c r="Q159" s="827"/>
      <c r="R159" s="825"/>
      <c r="S159" s="825"/>
      <c r="T159" s="825"/>
      <c r="U159" s="825"/>
      <c r="V159" s="779"/>
      <c r="W159" s="137"/>
      <c r="X159" s="137"/>
      <c r="Y159" s="137"/>
    </row>
    <row r="160" spans="1:25" ht="15.75" customHeight="1" x14ac:dyDescent="0.15">
      <c r="A160" s="485"/>
      <c r="B160" s="656"/>
      <c r="C160" s="775" t="s">
        <v>530</v>
      </c>
      <c r="D160" s="776"/>
      <c r="E160" s="905">
        <f>E132-E156</f>
        <v>0</v>
      </c>
      <c r="F160" s="905">
        <f t="shared" ref="F160:P160" si="182">F132-F156</f>
        <v>0</v>
      </c>
      <c r="G160" s="905">
        <f t="shared" si="182"/>
        <v>0</v>
      </c>
      <c r="H160" s="905">
        <f t="shared" si="182"/>
        <v>0</v>
      </c>
      <c r="I160" s="905">
        <f t="shared" si="182"/>
        <v>0</v>
      </c>
      <c r="J160" s="905">
        <f t="shared" si="182"/>
        <v>0</v>
      </c>
      <c r="K160" s="905">
        <f>K132-K156</f>
        <v>0</v>
      </c>
      <c r="L160" s="905">
        <f t="shared" si="182"/>
        <v>0</v>
      </c>
      <c r="M160" s="905">
        <f t="shared" si="182"/>
        <v>0</v>
      </c>
      <c r="N160" s="905">
        <f t="shared" si="182"/>
        <v>0</v>
      </c>
      <c r="O160" s="905">
        <f t="shared" si="182"/>
        <v>0</v>
      </c>
      <c r="P160" s="905">
        <f t="shared" si="182"/>
        <v>0</v>
      </c>
      <c r="Q160" s="909">
        <f t="shared" ref="Q160:U160" si="183">Q104</f>
        <v>0</v>
      </c>
      <c r="R160" s="905">
        <f t="shared" si="183"/>
        <v>0</v>
      </c>
      <c r="S160" s="905">
        <f t="shared" si="183"/>
        <v>0</v>
      </c>
      <c r="T160" s="905">
        <f t="shared" si="183"/>
        <v>0</v>
      </c>
      <c r="U160" s="905">
        <f t="shared" si="183"/>
        <v>0</v>
      </c>
      <c r="V160" s="779"/>
      <c r="W160" s="137"/>
      <c r="X160" s="137"/>
      <c r="Y160" s="137"/>
    </row>
    <row r="161" spans="1:25" ht="15.75" customHeight="1" x14ac:dyDescent="0.15">
      <c r="A161" s="485"/>
      <c r="B161" s="656"/>
      <c r="C161" s="771" t="s">
        <v>511</v>
      </c>
      <c r="D161" s="772"/>
      <c r="E161" s="906">
        <f t="shared" ref="E161" si="184">E105</f>
        <v>150000</v>
      </c>
      <c r="F161" s="906">
        <f>E162</f>
        <v>150000</v>
      </c>
      <c r="G161" s="906">
        <f t="shared" ref="G161:J161" si="185">F162</f>
        <v>150000</v>
      </c>
      <c r="H161" s="906">
        <f t="shared" si="185"/>
        <v>150000</v>
      </c>
      <c r="I161" s="906">
        <f t="shared" si="185"/>
        <v>150000</v>
      </c>
      <c r="J161" s="906">
        <f t="shared" si="185"/>
        <v>150000</v>
      </c>
      <c r="K161" s="906">
        <f>J162</f>
        <v>150000</v>
      </c>
      <c r="L161" s="906">
        <f t="shared" ref="L161:P161" si="186">K162</f>
        <v>150000</v>
      </c>
      <c r="M161" s="906">
        <f t="shared" si="186"/>
        <v>150000</v>
      </c>
      <c r="N161" s="906">
        <f t="shared" si="186"/>
        <v>150000</v>
      </c>
      <c r="O161" s="906">
        <f t="shared" si="186"/>
        <v>150000</v>
      </c>
      <c r="P161" s="906">
        <f t="shared" si="186"/>
        <v>150000</v>
      </c>
      <c r="Q161" s="907">
        <f t="shared" ref="Q161:U161" si="187">Q105</f>
        <v>150000</v>
      </c>
      <c r="R161" s="906">
        <f t="shared" si="187"/>
        <v>150000</v>
      </c>
      <c r="S161" s="906">
        <f t="shared" si="187"/>
        <v>150000</v>
      </c>
      <c r="T161" s="906">
        <f t="shared" si="187"/>
        <v>150000</v>
      </c>
      <c r="U161" s="906">
        <f t="shared" si="187"/>
        <v>150000</v>
      </c>
      <c r="V161" s="779"/>
      <c r="W161" s="137"/>
      <c r="X161" s="137"/>
      <c r="Y161" s="137"/>
    </row>
    <row r="162" spans="1:25" ht="15.75" customHeight="1" x14ac:dyDescent="0.15">
      <c r="A162" s="485"/>
      <c r="B162" s="656"/>
      <c r="C162" s="823" t="s">
        <v>512</v>
      </c>
      <c r="D162" s="776"/>
      <c r="E162" s="910">
        <f>SUM(E160:E161)</f>
        <v>150000</v>
      </c>
      <c r="F162" s="910">
        <f t="shared" ref="F162:J162" si="188">SUM(F160:F161)</f>
        <v>150000</v>
      </c>
      <c r="G162" s="910">
        <f t="shared" si="188"/>
        <v>150000</v>
      </c>
      <c r="H162" s="910">
        <f t="shared" si="188"/>
        <v>150000</v>
      </c>
      <c r="I162" s="910">
        <f t="shared" si="188"/>
        <v>150000</v>
      </c>
      <c r="J162" s="910">
        <f t="shared" si="188"/>
        <v>150000</v>
      </c>
      <c r="K162" s="910">
        <f>SUM(K160:K161)</f>
        <v>150000</v>
      </c>
      <c r="L162" s="910">
        <f t="shared" ref="L162" si="189">SUM(L160:L161)</f>
        <v>150000</v>
      </c>
      <c r="M162" s="910">
        <f t="shared" ref="M162" si="190">SUM(M160:M161)</f>
        <v>150000</v>
      </c>
      <c r="N162" s="910">
        <f>SUM(N160:N161)</f>
        <v>150000</v>
      </c>
      <c r="O162" s="910">
        <f t="shared" ref="O162:U162" si="191">SUM(O160:O161)</f>
        <v>150000</v>
      </c>
      <c r="P162" s="910">
        <f t="shared" si="191"/>
        <v>150000</v>
      </c>
      <c r="Q162" s="910">
        <f t="shared" si="191"/>
        <v>150000</v>
      </c>
      <c r="R162" s="910">
        <f t="shared" si="191"/>
        <v>150000</v>
      </c>
      <c r="S162" s="910">
        <f t="shared" si="191"/>
        <v>150000</v>
      </c>
      <c r="T162" s="910">
        <f t="shared" si="191"/>
        <v>150000</v>
      </c>
      <c r="U162" s="910">
        <f t="shared" si="191"/>
        <v>150000</v>
      </c>
      <c r="V162" s="779"/>
      <c r="W162" s="137"/>
      <c r="X162" s="137"/>
      <c r="Y162" s="137"/>
    </row>
    <row r="163" spans="1:25" ht="15.75" customHeight="1" x14ac:dyDescent="0.15">
      <c r="A163" s="485"/>
      <c r="B163" s="656"/>
      <c r="C163" s="777"/>
      <c r="D163" s="778"/>
      <c r="E163" s="839"/>
      <c r="F163" s="839"/>
      <c r="G163" s="839"/>
      <c r="H163" s="817"/>
      <c r="I163" s="779"/>
      <c r="J163" s="779"/>
      <c r="K163" s="771"/>
      <c r="L163" s="771"/>
      <c r="M163" s="839"/>
      <c r="N163" s="839"/>
      <c r="O163" s="839"/>
      <c r="P163" s="774"/>
      <c r="Q163" s="785"/>
      <c r="R163" s="793"/>
      <c r="S163" s="793"/>
      <c r="T163" s="793"/>
      <c r="U163" s="793"/>
      <c r="V163" s="779"/>
      <c r="W163" s="137"/>
      <c r="X163" s="137"/>
      <c r="Y163" s="137"/>
    </row>
    <row r="164" spans="1:25" ht="15.75" customHeight="1" x14ac:dyDescent="0.15">
      <c r="A164" s="485"/>
      <c r="B164" s="485"/>
      <c r="C164" s="485"/>
      <c r="D164" s="485"/>
      <c r="E164" s="485"/>
      <c r="F164" s="485"/>
      <c r="G164" s="485"/>
      <c r="H164" s="485"/>
      <c r="I164" s="485"/>
      <c r="J164" s="485"/>
      <c r="K164" s="485"/>
      <c r="L164" s="485"/>
      <c r="M164" s="485"/>
      <c r="N164" s="485"/>
      <c r="O164" s="485"/>
      <c r="P164" s="485"/>
      <c r="Q164" s="485"/>
      <c r="R164" s="137"/>
      <c r="S164" s="137"/>
      <c r="T164" s="137"/>
      <c r="U164" s="137"/>
      <c r="V164" s="137"/>
      <c r="W164" s="137"/>
      <c r="X164" s="137"/>
      <c r="Y164" s="137"/>
    </row>
    <row r="165" spans="1:25" x14ac:dyDescent="0.15">
      <c r="A165" s="485"/>
      <c r="B165" s="485"/>
      <c r="C165" s="485"/>
      <c r="D165" s="485"/>
      <c r="E165" s="485"/>
      <c r="F165" s="485"/>
      <c r="G165" s="485"/>
      <c r="H165" s="485"/>
      <c r="I165" s="485"/>
      <c r="J165" s="485"/>
      <c r="K165" s="485"/>
      <c r="L165" s="485"/>
      <c r="M165" s="485"/>
      <c r="N165" s="485"/>
      <c r="O165" s="485"/>
      <c r="P165" s="485"/>
      <c r="Q165" s="485"/>
      <c r="R165" s="137"/>
      <c r="S165" s="137"/>
      <c r="T165" s="137"/>
      <c r="U165" s="137"/>
      <c r="V165" s="137"/>
      <c r="W165" s="137"/>
      <c r="X165" s="137"/>
      <c r="Y165" s="137"/>
    </row>
    <row r="166" spans="1:25" x14ac:dyDescent="0.15">
      <c r="A166" s="485"/>
      <c r="B166" s="485"/>
      <c r="C166" s="485"/>
      <c r="D166" s="485"/>
      <c r="E166" s="485"/>
      <c r="F166" s="485"/>
      <c r="G166" s="485"/>
      <c r="H166" s="485"/>
      <c r="I166" s="485"/>
      <c r="J166" s="485"/>
      <c r="K166" s="485"/>
      <c r="L166" s="485"/>
      <c r="M166" s="485"/>
      <c r="N166" s="485"/>
      <c r="O166" s="485"/>
      <c r="P166" s="485"/>
      <c r="Q166" s="485"/>
      <c r="R166" s="137"/>
      <c r="S166" s="137"/>
      <c r="T166" s="137"/>
      <c r="U166" s="137"/>
      <c r="V166" s="137"/>
      <c r="W166" s="137"/>
      <c r="X166" s="137"/>
      <c r="Y166" s="137"/>
    </row>
    <row r="167" spans="1:25" x14ac:dyDescent="0.15">
      <c r="A167" s="485"/>
      <c r="B167" s="485"/>
      <c r="C167" s="485"/>
      <c r="D167" s="485"/>
      <c r="E167" s="485"/>
      <c r="F167" s="485"/>
      <c r="G167" s="485"/>
      <c r="H167" s="485"/>
      <c r="I167" s="485"/>
      <c r="J167" s="485"/>
      <c r="K167" s="485"/>
      <c r="L167" s="485"/>
      <c r="M167" s="485"/>
      <c r="N167" s="485"/>
      <c r="O167" s="485"/>
      <c r="P167" s="485"/>
      <c r="Q167" s="485"/>
      <c r="R167" s="137"/>
      <c r="S167" s="137"/>
      <c r="T167" s="137"/>
      <c r="U167" s="137"/>
      <c r="V167" s="137"/>
      <c r="W167" s="137"/>
      <c r="X167" s="137"/>
      <c r="Y167" s="137"/>
    </row>
    <row r="168" spans="1:25" x14ac:dyDescent="0.15">
      <c r="A168" s="485"/>
      <c r="B168" s="485"/>
      <c r="C168" s="485"/>
      <c r="D168" s="485"/>
      <c r="E168" s="485"/>
      <c r="F168" s="485"/>
      <c r="G168" s="485"/>
      <c r="H168" s="485"/>
      <c r="I168" s="485"/>
      <c r="J168" s="485"/>
      <c r="K168" s="485"/>
      <c r="L168" s="485"/>
      <c r="M168" s="485"/>
      <c r="N168" s="485"/>
      <c r="O168" s="485"/>
      <c r="P168" s="485"/>
      <c r="Q168" s="485"/>
      <c r="R168" s="137"/>
      <c r="S168" s="137"/>
      <c r="T168" s="137"/>
      <c r="U168" s="137"/>
      <c r="V168" s="137"/>
      <c r="W168" s="137"/>
      <c r="X168" s="137"/>
      <c r="Y168" s="137"/>
    </row>
    <row r="169" spans="1:25" x14ac:dyDescent="0.15">
      <c r="A169" s="485"/>
      <c r="B169" s="485"/>
      <c r="C169" s="485"/>
      <c r="D169" s="485"/>
      <c r="E169" s="485"/>
      <c r="F169" s="485"/>
      <c r="G169" s="485"/>
      <c r="H169" s="485"/>
      <c r="I169" s="485"/>
      <c r="J169" s="485"/>
      <c r="K169" s="485"/>
      <c r="L169" s="485"/>
      <c r="M169" s="485"/>
      <c r="N169" s="485"/>
      <c r="O169" s="485"/>
      <c r="P169" s="485"/>
      <c r="Q169" s="485"/>
      <c r="R169" s="137"/>
      <c r="S169" s="137"/>
      <c r="T169" s="137"/>
      <c r="U169" s="137"/>
      <c r="V169" s="137"/>
      <c r="W169" s="137"/>
      <c r="X169" s="137"/>
      <c r="Y169" s="137"/>
    </row>
    <row r="170" spans="1:25" x14ac:dyDescent="0.15">
      <c r="A170" s="485"/>
      <c r="B170" s="485"/>
      <c r="C170" s="485"/>
      <c r="D170" s="485"/>
      <c r="E170" s="485"/>
      <c r="F170" s="485"/>
      <c r="G170" s="485"/>
      <c r="H170" s="485"/>
      <c r="I170" s="485"/>
      <c r="J170" s="485"/>
      <c r="K170" s="485"/>
      <c r="L170" s="485"/>
      <c r="M170" s="485"/>
      <c r="N170" s="485"/>
      <c r="O170" s="485"/>
      <c r="P170" s="485"/>
      <c r="Q170" s="485"/>
      <c r="R170" s="137"/>
      <c r="S170" s="137"/>
      <c r="T170" s="137"/>
      <c r="U170" s="137"/>
      <c r="V170" s="137"/>
      <c r="W170" s="137"/>
      <c r="X170" s="137"/>
      <c r="Y170" s="137"/>
    </row>
    <row r="171" spans="1:25" x14ac:dyDescent="0.15">
      <c r="A171" s="485"/>
      <c r="B171" s="485"/>
      <c r="C171" s="485"/>
      <c r="D171" s="485"/>
      <c r="E171" s="485"/>
      <c r="F171" s="485"/>
      <c r="G171" s="485"/>
      <c r="H171" s="485"/>
      <c r="I171" s="485"/>
      <c r="J171" s="485"/>
      <c r="K171" s="485"/>
      <c r="L171" s="485"/>
      <c r="M171" s="485"/>
      <c r="N171" s="485"/>
      <c r="O171" s="485"/>
      <c r="P171" s="485"/>
      <c r="Q171" s="485"/>
      <c r="R171" s="137"/>
      <c r="S171" s="137"/>
      <c r="T171" s="137"/>
      <c r="U171" s="137"/>
      <c r="V171" s="137"/>
      <c r="W171" s="137"/>
      <c r="X171" s="137"/>
      <c r="Y171" s="137"/>
    </row>
    <row r="172" spans="1:25" x14ac:dyDescent="0.15">
      <c r="A172" s="485"/>
      <c r="B172" s="485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  <c r="M172" s="485"/>
      <c r="N172" s="485"/>
      <c r="O172" s="485"/>
      <c r="P172" s="485"/>
      <c r="Q172" s="485"/>
      <c r="R172" s="137"/>
      <c r="S172" s="137"/>
      <c r="T172" s="137"/>
      <c r="U172" s="137"/>
      <c r="V172" s="137"/>
      <c r="W172" s="137"/>
      <c r="X172" s="137"/>
      <c r="Y172" s="137"/>
    </row>
    <row r="173" spans="1:25" x14ac:dyDescent="0.15">
      <c r="A173" s="485"/>
      <c r="B173" s="485"/>
      <c r="C173" s="485"/>
      <c r="D173" s="485"/>
      <c r="E173" s="485"/>
      <c r="F173" s="485"/>
      <c r="G173" s="485"/>
      <c r="H173" s="485"/>
      <c r="I173" s="485"/>
      <c r="J173" s="485"/>
      <c r="K173" s="485"/>
      <c r="L173" s="485"/>
      <c r="M173" s="485"/>
      <c r="N173" s="485"/>
      <c r="O173" s="485"/>
      <c r="P173" s="485"/>
      <c r="Q173" s="485"/>
      <c r="R173" s="137"/>
      <c r="S173" s="137"/>
      <c r="T173" s="137"/>
      <c r="U173" s="137"/>
      <c r="V173" s="137"/>
      <c r="W173" s="137"/>
      <c r="X173" s="137"/>
      <c r="Y173" s="137"/>
    </row>
    <row r="174" spans="1:25" x14ac:dyDescent="0.15">
      <c r="A174" s="485"/>
      <c r="B174" s="485"/>
      <c r="C174" s="485"/>
      <c r="D174" s="485"/>
      <c r="E174" s="485"/>
      <c r="F174" s="485"/>
      <c r="G174" s="485"/>
      <c r="H174" s="485"/>
      <c r="I174" s="485"/>
      <c r="J174" s="485"/>
      <c r="K174" s="485"/>
      <c r="L174" s="485"/>
      <c r="M174" s="485"/>
      <c r="N174" s="485"/>
      <c r="O174" s="485"/>
      <c r="P174" s="485"/>
      <c r="Q174" s="485"/>
      <c r="R174" s="137"/>
      <c r="S174" s="137"/>
      <c r="T174" s="137"/>
      <c r="U174" s="137"/>
      <c r="V174" s="137"/>
      <c r="W174" s="137"/>
      <c r="X174" s="137"/>
      <c r="Y174" s="137"/>
    </row>
    <row r="175" spans="1:25" x14ac:dyDescent="0.15">
      <c r="A175" s="485"/>
      <c r="B175" s="485"/>
      <c r="C175" s="485"/>
      <c r="D175" s="485"/>
      <c r="E175" s="485"/>
      <c r="F175" s="485"/>
      <c r="G175" s="485"/>
      <c r="H175" s="485"/>
      <c r="I175" s="485"/>
      <c r="J175" s="485"/>
      <c r="K175" s="485"/>
      <c r="L175" s="485"/>
      <c r="M175" s="485"/>
      <c r="N175" s="485"/>
      <c r="O175" s="485"/>
      <c r="P175" s="485"/>
      <c r="Q175" s="485"/>
      <c r="R175" s="137"/>
      <c r="S175" s="137"/>
      <c r="T175" s="137"/>
      <c r="U175" s="137"/>
      <c r="V175" s="137"/>
      <c r="W175" s="137"/>
      <c r="X175" s="137"/>
      <c r="Y175" s="137"/>
    </row>
    <row r="176" spans="1:25" x14ac:dyDescent="0.15">
      <c r="A176" s="485"/>
      <c r="B176" s="485"/>
      <c r="C176" s="485"/>
      <c r="D176" s="485"/>
      <c r="E176" s="485"/>
      <c r="F176" s="485"/>
      <c r="G176" s="485"/>
      <c r="H176" s="485"/>
      <c r="I176" s="485"/>
      <c r="J176" s="485"/>
      <c r="K176" s="485"/>
      <c r="L176" s="485"/>
      <c r="M176" s="485"/>
      <c r="N176" s="485"/>
      <c r="O176" s="485"/>
      <c r="P176" s="485"/>
      <c r="Q176" s="485"/>
      <c r="R176" s="137"/>
      <c r="S176" s="137"/>
      <c r="T176" s="137"/>
      <c r="U176" s="137"/>
      <c r="V176" s="137"/>
      <c r="W176" s="137"/>
      <c r="X176" s="137"/>
      <c r="Y176" s="137"/>
    </row>
    <row r="177" spans="1:25" x14ac:dyDescent="0.15">
      <c r="A177" s="485"/>
      <c r="B177" s="485"/>
      <c r="C177" s="485"/>
      <c r="D177" s="485"/>
      <c r="E177" s="485"/>
      <c r="F177" s="485"/>
      <c r="G177" s="485"/>
      <c r="H177" s="485"/>
      <c r="I177" s="485"/>
      <c r="J177" s="485"/>
      <c r="K177" s="485"/>
      <c r="L177" s="485"/>
      <c r="M177" s="485"/>
      <c r="N177" s="485"/>
      <c r="O177" s="485"/>
      <c r="P177" s="485"/>
      <c r="Q177" s="485"/>
      <c r="R177" s="137"/>
      <c r="S177" s="137"/>
      <c r="T177" s="137"/>
      <c r="U177" s="137"/>
      <c r="V177" s="137"/>
      <c r="W177" s="137"/>
      <c r="X177" s="137"/>
      <c r="Y177" s="137"/>
    </row>
    <row r="178" spans="1:25" x14ac:dyDescent="0.15">
      <c r="A178" s="485"/>
      <c r="B178" s="485"/>
      <c r="C178" s="485"/>
      <c r="D178" s="485"/>
      <c r="E178" s="485"/>
      <c r="F178" s="485"/>
      <c r="G178" s="485"/>
      <c r="H178" s="485"/>
      <c r="I178" s="485"/>
      <c r="J178" s="485"/>
      <c r="K178" s="485"/>
      <c r="L178" s="485"/>
      <c r="M178" s="485"/>
      <c r="N178" s="485"/>
      <c r="O178" s="485"/>
      <c r="P178" s="485"/>
      <c r="Q178" s="485"/>
      <c r="R178" s="137"/>
      <c r="S178" s="137"/>
      <c r="T178" s="137"/>
      <c r="U178" s="137"/>
      <c r="V178" s="137"/>
      <c r="W178" s="137"/>
      <c r="X178" s="137"/>
      <c r="Y178" s="137"/>
    </row>
    <row r="179" spans="1:25" x14ac:dyDescent="0.15">
      <c r="A179" s="485"/>
      <c r="B179" s="485"/>
      <c r="C179" s="485"/>
      <c r="D179" s="485"/>
      <c r="E179" s="485"/>
      <c r="F179" s="485"/>
      <c r="G179" s="485"/>
      <c r="H179" s="485"/>
      <c r="I179" s="485"/>
      <c r="J179" s="485"/>
      <c r="K179" s="485"/>
      <c r="L179" s="485"/>
      <c r="M179" s="485"/>
      <c r="N179" s="485"/>
      <c r="O179" s="485"/>
      <c r="P179" s="485"/>
      <c r="Q179" s="485"/>
      <c r="R179" s="137"/>
      <c r="S179" s="137"/>
      <c r="T179" s="137"/>
      <c r="U179" s="137"/>
      <c r="V179" s="137"/>
      <c r="W179" s="137"/>
      <c r="X179" s="137"/>
      <c r="Y179" s="137"/>
    </row>
    <row r="180" spans="1:25" x14ac:dyDescent="0.15">
      <c r="A180" s="485"/>
      <c r="B180" s="485"/>
      <c r="C180" s="485"/>
      <c r="D180" s="485"/>
      <c r="E180" s="485"/>
      <c r="F180" s="485"/>
      <c r="G180" s="485"/>
      <c r="H180" s="485"/>
      <c r="I180" s="485"/>
      <c r="J180" s="485"/>
      <c r="K180" s="485"/>
      <c r="L180" s="485"/>
      <c r="M180" s="485"/>
      <c r="N180" s="485"/>
      <c r="O180" s="485"/>
      <c r="P180" s="485"/>
      <c r="Q180" s="485"/>
      <c r="R180" s="137"/>
      <c r="S180" s="137"/>
      <c r="T180" s="137"/>
      <c r="U180" s="137"/>
      <c r="V180" s="137"/>
      <c r="W180" s="137"/>
      <c r="X180" s="137"/>
      <c r="Y180" s="137"/>
    </row>
    <row r="181" spans="1:25" x14ac:dyDescent="0.15">
      <c r="A181" s="485"/>
      <c r="B181" s="485"/>
      <c r="C181" s="485"/>
      <c r="D181" s="485"/>
      <c r="E181" s="485"/>
      <c r="F181" s="485"/>
      <c r="G181" s="485"/>
      <c r="H181" s="485"/>
      <c r="I181" s="485"/>
      <c r="J181" s="485"/>
      <c r="K181" s="485"/>
      <c r="L181" s="485"/>
      <c r="M181" s="485"/>
      <c r="N181" s="485"/>
      <c r="O181" s="485"/>
      <c r="P181" s="485"/>
      <c r="Q181" s="485"/>
      <c r="R181" s="137"/>
      <c r="S181" s="137"/>
      <c r="T181" s="137"/>
      <c r="U181" s="137"/>
      <c r="V181" s="137"/>
      <c r="W181" s="137"/>
      <c r="X181" s="137"/>
      <c r="Y181" s="137"/>
    </row>
    <row r="182" spans="1:25" x14ac:dyDescent="0.15">
      <c r="A182" s="485"/>
      <c r="B182" s="485"/>
      <c r="C182" s="485"/>
      <c r="D182" s="485"/>
      <c r="E182" s="485"/>
      <c r="F182" s="485"/>
      <c r="G182" s="485"/>
      <c r="H182" s="485"/>
      <c r="I182" s="485"/>
      <c r="J182" s="485"/>
      <c r="K182" s="485"/>
      <c r="L182" s="485"/>
      <c r="M182" s="485"/>
      <c r="N182" s="485"/>
      <c r="O182" s="485"/>
      <c r="P182" s="485"/>
      <c r="Q182" s="485"/>
      <c r="R182" s="137"/>
      <c r="S182" s="137"/>
      <c r="T182" s="137"/>
      <c r="U182" s="137"/>
      <c r="V182" s="137"/>
      <c r="W182" s="137"/>
      <c r="X182" s="137"/>
      <c r="Y182" s="137"/>
    </row>
    <row r="183" spans="1:25" x14ac:dyDescent="0.15">
      <c r="A183" s="485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5"/>
      <c r="P183" s="485"/>
      <c r="Q183" s="485"/>
      <c r="R183" s="137"/>
      <c r="S183" s="137"/>
      <c r="T183" s="137"/>
      <c r="U183" s="137"/>
      <c r="V183" s="137"/>
      <c r="W183" s="137"/>
      <c r="X183" s="137"/>
      <c r="Y183" s="137"/>
    </row>
    <row r="184" spans="1:25" x14ac:dyDescent="0.15">
      <c r="A184" s="485"/>
      <c r="B184" s="485"/>
      <c r="C184" s="485"/>
      <c r="D184" s="485"/>
      <c r="E184" s="485"/>
      <c r="F184" s="485"/>
      <c r="G184" s="485"/>
      <c r="H184" s="485"/>
      <c r="I184" s="485"/>
      <c r="J184" s="485"/>
      <c r="K184" s="485"/>
      <c r="L184" s="485"/>
      <c r="M184" s="485"/>
      <c r="N184" s="485"/>
      <c r="O184" s="485"/>
      <c r="P184" s="485"/>
      <c r="Q184" s="485"/>
      <c r="R184" s="137"/>
      <c r="S184" s="137"/>
      <c r="T184" s="137"/>
      <c r="U184" s="137"/>
      <c r="V184" s="137"/>
      <c r="W184" s="137"/>
      <c r="X184" s="137"/>
      <c r="Y184" s="137"/>
    </row>
    <row r="185" spans="1:25" x14ac:dyDescent="0.15">
      <c r="A185" s="485"/>
      <c r="B185" s="485"/>
      <c r="C185" s="485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  <c r="R185" s="137"/>
      <c r="S185" s="137"/>
      <c r="T185" s="137"/>
      <c r="U185" s="137"/>
      <c r="V185" s="137"/>
      <c r="W185" s="137"/>
      <c r="X185" s="137"/>
      <c r="Y185" s="137"/>
    </row>
    <row r="186" spans="1:25" x14ac:dyDescent="0.15">
      <c r="A186" s="485"/>
      <c r="B186" s="485"/>
      <c r="C186" s="485"/>
      <c r="D186" s="485"/>
      <c r="E186" s="485"/>
      <c r="F186" s="485"/>
      <c r="G186" s="485"/>
      <c r="H186" s="485"/>
      <c r="I186" s="485"/>
      <c r="J186" s="485"/>
      <c r="K186" s="485"/>
      <c r="L186" s="485"/>
      <c r="M186" s="485"/>
      <c r="N186" s="485"/>
      <c r="O186" s="485"/>
      <c r="P186" s="485"/>
      <c r="Q186" s="485"/>
      <c r="R186" s="137"/>
      <c r="S186" s="137"/>
      <c r="T186" s="137"/>
      <c r="U186" s="137"/>
      <c r="V186" s="137"/>
      <c r="W186" s="137"/>
      <c r="X186" s="137"/>
      <c r="Y186" s="137"/>
    </row>
    <row r="187" spans="1:25" x14ac:dyDescent="0.15">
      <c r="A187" s="485"/>
      <c r="B187" s="485"/>
      <c r="C187" s="485"/>
      <c r="D187" s="485"/>
      <c r="E187" s="485"/>
      <c r="F187" s="485"/>
      <c r="G187" s="485"/>
      <c r="H187" s="485"/>
      <c r="I187" s="485"/>
      <c r="J187" s="485"/>
      <c r="K187" s="485"/>
      <c r="L187" s="485"/>
      <c r="M187" s="485"/>
      <c r="N187" s="485"/>
      <c r="O187" s="485"/>
      <c r="P187" s="485"/>
      <c r="Q187" s="485"/>
      <c r="R187" s="137"/>
      <c r="S187" s="137"/>
      <c r="T187" s="137"/>
      <c r="U187" s="137"/>
      <c r="V187" s="137"/>
      <c r="W187" s="137"/>
      <c r="X187" s="137"/>
      <c r="Y187" s="137"/>
    </row>
    <row r="188" spans="1:25" x14ac:dyDescent="0.15">
      <c r="A188" s="485"/>
      <c r="B188" s="485"/>
      <c r="C188" s="485"/>
      <c r="D188" s="485"/>
      <c r="E188" s="485"/>
      <c r="F188" s="485"/>
      <c r="G188" s="485"/>
      <c r="H188" s="485"/>
      <c r="I188" s="485"/>
      <c r="J188" s="485"/>
      <c r="K188" s="485"/>
      <c r="L188" s="485"/>
      <c r="M188" s="485"/>
      <c r="N188" s="485"/>
      <c r="O188" s="485"/>
      <c r="P188" s="485"/>
      <c r="Q188" s="485"/>
      <c r="R188" s="137"/>
      <c r="S188" s="137"/>
      <c r="T188" s="137"/>
      <c r="U188" s="137"/>
      <c r="V188" s="137"/>
      <c r="W188" s="137"/>
      <c r="X188" s="137"/>
      <c r="Y188" s="137"/>
    </row>
    <row r="189" spans="1:25" x14ac:dyDescent="0.15">
      <c r="A189" s="485"/>
      <c r="B189" s="485"/>
      <c r="C189" s="485"/>
      <c r="D189" s="485"/>
      <c r="E189" s="485"/>
      <c r="F189" s="485"/>
      <c r="G189" s="485"/>
      <c r="H189" s="485"/>
      <c r="I189" s="485"/>
      <c r="J189" s="485"/>
      <c r="K189" s="485"/>
      <c r="L189" s="485"/>
      <c r="M189" s="485"/>
      <c r="N189" s="485"/>
      <c r="O189" s="485"/>
      <c r="P189" s="485"/>
      <c r="Q189" s="485"/>
      <c r="R189" s="137"/>
      <c r="S189" s="137"/>
      <c r="T189" s="137"/>
      <c r="U189" s="137"/>
      <c r="V189" s="137"/>
      <c r="W189" s="137"/>
      <c r="X189" s="137"/>
      <c r="Y189" s="137"/>
    </row>
    <row r="190" spans="1:25" x14ac:dyDescent="0.15">
      <c r="A190" s="485"/>
      <c r="B190" s="485"/>
      <c r="C190" s="485"/>
      <c r="D190" s="485"/>
      <c r="E190" s="485"/>
      <c r="F190" s="485"/>
      <c r="G190" s="485"/>
      <c r="H190" s="485"/>
      <c r="I190" s="485"/>
      <c r="J190" s="485"/>
      <c r="K190" s="485"/>
      <c r="L190" s="485"/>
      <c r="M190" s="485"/>
      <c r="N190" s="485"/>
      <c r="O190" s="485"/>
      <c r="P190" s="485"/>
      <c r="Q190" s="485"/>
      <c r="R190" s="137"/>
      <c r="S190" s="137"/>
      <c r="T190" s="137"/>
      <c r="U190" s="137"/>
      <c r="V190" s="137"/>
      <c r="W190" s="137"/>
      <c r="X190" s="137"/>
      <c r="Y190" s="137"/>
    </row>
    <row r="191" spans="1:25" x14ac:dyDescent="0.15">
      <c r="A191" s="485"/>
      <c r="B191" s="485"/>
      <c r="C191" s="485"/>
      <c r="D191" s="485"/>
      <c r="E191" s="485"/>
      <c r="F191" s="485"/>
      <c r="G191" s="485"/>
      <c r="H191" s="485"/>
      <c r="I191" s="485"/>
      <c r="J191" s="485"/>
      <c r="K191" s="485"/>
      <c r="L191" s="485"/>
      <c r="M191" s="485"/>
      <c r="N191" s="485"/>
      <c r="O191" s="485"/>
      <c r="P191" s="485"/>
      <c r="Q191" s="485"/>
      <c r="R191" s="137"/>
      <c r="S191" s="137"/>
      <c r="T191" s="137"/>
      <c r="U191" s="137"/>
      <c r="V191" s="137"/>
      <c r="W191" s="137"/>
      <c r="X191" s="137"/>
      <c r="Y191" s="137"/>
    </row>
    <row r="192" spans="1:25" x14ac:dyDescent="0.15">
      <c r="A192" s="485"/>
      <c r="B192" s="485"/>
      <c r="C192" s="485"/>
      <c r="D192" s="485"/>
      <c r="E192" s="485"/>
      <c r="F192" s="485"/>
      <c r="G192" s="485"/>
      <c r="H192" s="485"/>
      <c r="I192" s="485"/>
      <c r="J192" s="485"/>
      <c r="K192" s="485"/>
      <c r="L192" s="485"/>
      <c r="M192" s="485"/>
      <c r="N192" s="485"/>
      <c r="O192" s="485"/>
      <c r="P192" s="485"/>
      <c r="Q192" s="485"/>
      <c r="R192" s="137"/>
      <c r="S192" s="137"/>
      <c r="T192" s="137"/>
      <c r="U192" s="137"/>
      <c r="V192" s="137"/>
      <c r="W192" s="137"/>
      <c r="X192" s="137"/>
      <c r="Y192" s="137"/>
    </row>
    <row r="193" spans="1:25" x14ac:dyDescent="0.15">
      <c r="A193" s="485"/>
      <c r="B193" s="485"/>
      <c r="C193" s="485"/>
      <c r="D193" s="485"/>
      <c r="E193" s="485"/>
      <c r="F193" s="485"/>
      <c r="G193" s="485"/>
      <c r="H193" s="485"/>
      <c r="I193" s="485"/>
      <c r="J193" s="485"/>
      <c r="K193" s="485"/>
      <c r="L193" s="485"/>
      <c r="M193" s="485"/>
      <c r="N193" s="485"/>
      <c r="O193" s="485"/>
      <c r="P193" s="485"/>
      <c r="Q193" s="485"/>
      <c r="R193" s="137"/>
      <c r="S193" s="137"/>
      <c r="T193" s="137"/>
      <c r="U193" s="137"/>
      <c r="V193" s="137"/>
      <c r="W193" s="137"/>
      <c r="X193" s="137"/>
      <c r="Y193" s="137"/>
    </row>
    <row r="194" spans="1:25" x14ac:dyDescent="0.15">
      <c r="A194" s="485"/>
      <c r="B194" s="485"/>
      <c r="C194" s="485"/>
      <c r="D194" s="485"/>
      <c r="E194" s="485"/>
      <c r="F194" s="485"/>
      <c r="G194" s="485"/>
      <c r="H194" s="485"/>
      <c r="I194" s="485"/>
      <c r="J194" s="485"/>
      <c r="K194" s="485"/>
      <c r="L194" s="485"/>
      <c r="M194" s="485"/>
      <c r="N194" s="485"/>
      <c r="O194" s="485"/>
      <c r="P194" s="485"/>
      <c r="Q194" s="485"/>
      <c r="R194" s="137"/>
      <c r="S194" s="137"/>
      <c r="T194" s="137"/>
      <c r="U194" s="137"/>
      <c r="V194" s="137"/>
      <c r="W194" s="137"/>
      <c r="X194" s="137"/>
      <c r="Y194" s="137"/>
    </row>
    <row r="195" spans="1:25" x14ac:dyDescent="0.15">
      <c r="A195" s="485"/>
      <c r="B195" s="485"/>
      <c r="C195" s="485"/>
      <c r="D195" s="485"/>
      <c r="E195" s="485"/>
      <c r="F195" s="485"/>
      <c r="G195" s="485"/>
      <c r="H195" s="485"/>
      <c r="I195" s="485"/>
      <c r="J195" s="485"/>
      <c r="K195" s="485"/>
      <c r="L195" s="485"/>
      <c r="M195" s="485"/>
      <c r="N195" s="485"/>
      <c r="O195" s="485"/>
      <c r="P195" s="485"/>
      <c r="Q195" s="485"/>
      <c r="R195" s="137"/>
      <c r="S195" s="137"/>
      <c r="T195" s="137"/>
      <c r="U195" s="137"/>
      <c r="V195" s="137"/>
      <c r="W195" s="137"/>
      <c r="X195" s="137"/>
      <c r="Y195" s="137"/>
    </row>
    <row r="196" spans="1:25" x14ac:dyDescent="0.15">
      <c r="A196" s="485"/>
      <c r="B196" s="485"/>
      <c r="C196" s="485"/>
      <c r="D196" s="485"/>
      <c r="E196" s="485"/>
      <c r="F196" s="485"/>
      <c r="G196" s="485"/>
      <c r="H196" s="485"/>
      <c r="I196" s="485"/>
      <c r="J196" s="485"/>
      <c r="K196" s="485"/>
      <c r="L196" s="485"/>
      <c r="M196" s="485"/>
      <c r="N196" s="485"/>
      <c r="O196" s="485"/>
      <c r="P196" s="485"/>
      <c r="Q196" s="485"/>
      <c r="R196" s="137"/>
      <c r="S196" s="137"/>
      <c r="T196" s="137"/>
      <c r="U196" s="137"/>
      <c r="V196" s="137"/>
      <c r="W196" s="137"/>
      <c r="X196" s="137"/>
      <c r="Y196" s="137"/>
    </row>
    <row r="197" spans="1:25" x14ac:dyDescent="0.15">
      <c r="A197" s="485"/>
      <c r="B197" s="485"/>
      <c r="C197" s="485"/>
      <c r="D197" s="485"/>
      <c r="E197" s="485"/>
      <c r="F197" s="485"/>
      <c r="G197" s="485"/>
      <c r="H197" s="485"/>
      <c r="I197" s="485"/>
      <c r="J197" s="485"/>
      <c r="K197" s="485"/>
      <c r="L197" s="485"/>
      <c r="M197" s="485"/>
      <c r="N197" s="485"/>
      <c r="O197" s="485"/>
      <c r="P197" s="485"/>
      <c r="Q197" s="485"/>
      <c r="R197" s="137"/>
      <c r="S197" s="137"/>
      <c r="T197" s="137"/>
      <c r="U197" s="137"/>
      <c r="V197" s="137"/>
      <c r="W197" s="137"/>
      <c r="X197" s="137"/>
      <c r="Y197" s="137"/>
    </row>
    <row r="198" spans="1:25" x14ac:dyDescent="0.15">
      <c r="A198" s="485"/>
      <c r="B198" s="485"/>
      <c r="C198" s="485"/>
      <c r="D198" s="485"/>
      <c r="E198" s="485"/>
      <c r="F198" s="485"/>
      <c r="G198" s="485"/>
      <c r="H198" s="485"/>
      <c r="I198" s="485"/>
      <c r="J198" s="485"/>
      <c r="K198" s="485"/>
      <c r="L198" s="485"/>
      <c r="M198" s="485"/>
      <c r="N198" s="485"/>
      <c r="O198" s="485"/>
      <c r="P198" s="485"/>
      <c r="Q198" s="485"/>
      <c r="R198" s="137"/>
      <c r="S198" s="137"/>
      <c r="T198" s="137"/>
      <c r="U198" s="137"/>
      <c r="V198" s="137"/>
      <c r="W198" s="137"/>
      <c r="X198" s="137"/>
      <c r="Y198" s="137"/>
    </row>
    <row r="199" spans="1:25" x14ac:dyDescent="0.15">
      <c r="A199" s="485"/>
      <c r="B199" s="485"/>
      <c r="C199" s="485"/>
      <c r="D199" s="485"/>
      <c r="E199" s="485"/>
      <c r="F199" s="485"/>
      <c r="G199" s="485"/>
      <c r="H199" s="485"/>
      <c r="I199" s="485"/>
      <c r="J199" s="485"/>
      <c r="K199" s="485"/>
      <c r="L199" s="485"/>
      <c r="M199" s="485"/>
      <c r="N199" s="485"/>
      <c r="O199" s="485"/>
      <c r="P199" s="485"/>
      <c r="Q199" s="485"/>
      <c r="R199" s="137"/>
      <c r="S199" s="137"/>
      <c r="T199" s="137"/>
      <c r="U199" s="137"/>
      <c r="V199" s="137"/>
      <c r="W199" s="137"/>
      <c r="X199" s="137"/>
      <c r="Y199" s="137"/>
    </row>
    <row r="200" spans="1:25" x14ac:dyDescent="0.15">
      <c r="A200" s="485"/>
      <c r="B200" s="485"/>
      <c r="C200" s="485"/>
      <c r="D200" s="485"/>
      <c r="E200" s="485"/>
      <c r="F200" s="485"/>
      <c r="G200" s="485"/>
      <c r="H200" s="485"/>
      <c r="I200" s="485"/>
      <c r="J200" s="485"/>
      <c r="K200" s="485"/>
      <c r="L200" s="485"/>
      <c r="M200" s="485"/>
      <c r="N200" s="485"/>
      <c r="O200" s="485"/>
      <c r="P200" s="485"/>
      <c r="Q200" s="485"/>
      <c r="R200" s="137"/>
      <c r="S200" s="137"/>
      <c r="T200" s="137"/>
      <c r="U200" s="137"/>
      <c r="V200" s="137"/>
      <c r="W200" s="137"/>
      <c r="X200" s="137"/>
      <c r="Y200" s="137"/>
    </row>
    <row r="201" spans="1:25" x14ac:dyDescent="0.15">
      <c r="A201" s="485"/>
      <c r="B201" s="485"/>
      <c r="C201" s="485"/>
      <c r="D201" s="485"/>
      <c r="E201" s="485"/>
      <c r="F201" s="485"/>
      <c r="G201" s="485"/>
      <c r="H201" s="485"/>
      <c r="I201" s="485"/>
      <c r="J201" s="485"/>
      <c r="K201" s="485"/>
      <c r="L201" s="485"/>
      <c r="M201" s="485"/>
      <c r="N201" s="485"/>
      <c r="O201" s="485"/>
      <c r="P201" s="485"/>
      <c r="Q201" s="485"/>
      <c r="R201" s="137"/>
      <c r="S201" s="137"/>
      <c r="T201" s="137"/>
      <c r="U201" s="137"/>
      <c r="V201" s="137"/>
      <c r="W201" s="137"/>
      <c r="X201" s="137"/>
      <c r="Y201" s="137"/>
    </row>
    <row r="202" spans="1:25" x14ac:dyDescent="0.15">
      <c r="A202" s="485"/>
      <c r="B202" s="485"/>
      <c r="C202" s="485"/>
      <c r="D202" s="485"/>
      <c r="E202" s="485"/>
      <c r="F202" s="485"/>
      <c r="G202" s="485"/>
      <c r="H202" s="485"/>
      <c r="I202" s="485"/>
      <c r="J202" s="485"/>
      <c r="K202" s="485"/>
      <c r="L202" s="485"/>
      <c r="M202" s="485"/>
      <c r="N202" s="485"/>
      <c r="O202" s="485"/>
      <c r="P202" s="485"/>
      <c r="Q202" s="485"/>
      <c r="R202" s="137"/>
      <c r="S202" s="137"/>
      <c r="T202" s="137"/>
      <c r="U202" s="137"/>
      <c r="V202" s="137"/>
      <c r="W202" s="137"/>
      <c r="X202" s="137"/>
      <c r="Y202" s="137"/>
    </row>
    <row r="203" spans="1:25" x14ac:dyDescent="0.15">
      <c r="A203" s="485"/>
      <c r="B203" s="485"/>
      <c r="C203" s="485"/>
      <c r="D203" s="485"/>
      <c r="E203" s="485"/>
      <c r="F203" s="485"/>
      <c r="G203" s="485"/>
      <c r="H203" s="485"/>
      <c r="I203" s="485"/>
      <c r="J203" s="485"/>
      <c r="K203" s="485"/>
      <c r="L203" s="485"/>
      <c r="M203" s="485"/>
      <c r="N203" s="485"/>
      <c r="O203" s="485"/>
      <c r="P203" s="485"/>
      <c r="Q203" s="485"/>
      <c r="R203" s="137"/>
      <c r="S203" s="137"/>
      <c r="T203" s="137"/>
      <c r="U203" s="137"/>
      <c r="V203" s="137"/>
      <c r="W203" s="137"/>
      <c r="X203" s="137"/>
      <c r="Y203" s="137"/>
    </row>
    <row r="204" spans="1:25" x14ac:dyDescent="0.15">
      <c r="A204" s="485"/>
      <c r="B204" s="485"/>
      <c r="C204" s="485"/>
      <c r="D204" s="485"/>
      <c r="E204" s="485"/>
      <c r="F204" s="485"/>
      <c r="G204" s="485"/>
      <c r="H204" s="485"/>
      <c r="I204" s="485"/>
      <c r="J204" s="485"/>
      <c r="K204" s="485"/>
      <c r="L204" s="485"/>
      <c r="M204" s="485"/>
      <c r="N204" s="485"/>
      <c r="O204" s="485"/>
      <c r="P204" s="485"/>
      <c r="Q204" s="485"/>
      <c r="R204" s="137"/>
      <c r="S204" s="137"/>
      <c r="T204" s="137"/>
      <c r="U204" s="137"/>
      <c r="V204" s="137"/>
      <c r="W204" s="137"/>
      <c r="X204" s="137"/>
      <c r="Y204" s="137"/>
    </row>
    <row r="205" spans="1:25" x14ac:dyDescent="0.15">
      <c r="A205" s="485"/>
      <c r="B205" s="485"/>
      <c r="C205" s="485"/>
      <c r="D205" s="485"/>
      <c r="E205" s="485"/>
      <c r="F205" s="485"/>
      <c r="G205" s="485"/>
      <c r="H205" s="485"/>
      <c r="I205" s="485"/>
      <c r="J205" s="485"/>
      <c r="K205" s="485"/>
      <c r="L205" s="485"/>
      <c r="M205" s="485"/>
      <c r="N205" s="485"/>
      <c r="O205" s="485"/>
      <c r="P205" s="485"/>
      <c r="Q205" s="485"/>
      <c r="R205" s="137"/>
      <c r="S205" s="137"/>
      <c r="T205" s="137"/>
      <c r="U205" s="137"/>
      <c r="V205" s="137"/>
      <c r="W205" s="137"/>
      <c r="X205" s="137"/>
      <c r="Y205" s="137"/>
    </row>
    <row r="206" spans="1:25" x14ac:dyDescent="0.15">
      <c r="A206" s="485"/>
      <c r="B206" s="485"/>
      <c r="C206" s="485"/>
      <c r="D206" s="485"/>
      <c r="E206" s="485"/>
      <c r="F206" s="485"/>
      <c r="G206" s="485"/>
      <c r="H206" s="485"/>
      <c r="I206" s="485"/>
      <c r="J206" s="485"/>
      <c r="K206" s="485"/>
      <c r="L206" s="485"/>
      <c r="M206" s="485"/>
      <c r="N206" s="485"/>
      <c r="O206" s="485"/>
      <c r="P206" s="485"/>
      <c r="Q206" s="485"/>
      <c r="R206" s="137"/>
      <c r="S206" s="137"/>
      <c r="T206" s="137"/>
      <c r="U206" s="137"/>
      <c r="V206" s="137"/>
      <c r="W206" s="137"/>
      <c r="X206" s="137"/>
      <c r="Y206" s="137"/>
    </row>
    <row r="207" spans="1:25" x14ac:dyDescent="0.15">
      <c r="A207" s="485"/>
      <c r="B207" s="485"/>
      <c r="C207" s="485"/>
      <c r="D207" s="485"/>
      <c r="E207" s="485"/>
      <c r="F207" s="485"/>
      <c r="G207" s="485"/>
      <c r="H207" s="485"/>
      <c r="I207" s="485"/>
      <c r="J207" s="485"/>
      <c r="K207" s="485"/>
      <c r="L207" s="485"/>
      <c r="M207" s="485"/>
      <c r="N207" s="485"/>
      <c r="O207" s="485"/>
      <c r="P207" s="485"/>
      <c r="Q207" s="485"/>
      <c r="R207" s="137"/>
      <c r="S207" s="137"/>
      <c r="T207" s="137"/>
      <c r="U207" s="137"/>
      <c r="V207" s="137"/>
      <c r="W207" s="137"/>
      <c r="X207" s="137"/>
      <c r="Y207" s="137"/>
    </row>
    <row r="208" spans="1:25" x14ac:dyDescent="0.15">
      <c r="A208" s="485"/>
      <c r="B208" s="485"/>
      <c r="C208" s="485"/>
      <c r="D208" s="485"/>
      <c r="E208" s="485"/>
      <c r="F208" s="485"/>
      <c r="G208" s="485"/>
      <c r="H208" s="485"/>
      <c r="I208" s="485"/>
      <c r="J208" s="485"/>
      <c r="K208" s="485"/>
      <c r="L208" s="485"/>
      <c r="M208" s="485"/>
      <c r="N208" s="485"/>
      <c r="O208" s="485"/>
      <c r="P208" s="485"/>
      <c r="Q208" s="485"/>
      <c r="R208" s="137"/>
      <c r="S208" s="137"/>
      <c r="T208" s="137"/>
      <c r="U208" s="137"/>
      <c r="V208" s="137"/>
      <c r="W208" s="137"/>
      <c r="X208" s="137"/>
      <c r="Y208" s="137"/>
    </row>
    <row r="209" spans="1:25" x14ac:dyDescent="0.15">
      <c r="A209" s="485"/>
      <c r="B209" s="485"/>
      <c r="C209" s="485"/>
      <c r="D209" s="485"/>
      <c r="E209" s="485"/>
      <c r="F209" s="485"/>
      <c r="G209" s="485"/>
      <c r="H209" s="485"/>
      <c r="I209" s="485"/>
      <c r="J209" s="485"/>
      <c r="K209" s="485"/>
      <c r="L209" s="485"/>
      <c r="M209" s="485"/>
      <c r="N209" s="485"/>
      <c r="O209" s="485"/>
      <c r="P209" s="485"/>
      <c r="Q209" s="485"/>
      <c r="R209" s="137"/>
      <c r="S209" s="137"/>
      <c r="T209" s="137"/>
      <c r="U209" s="137"/>
      <c r="V209" s="137"/>
      <c r="W209" s="137"/>
      <c r="X209" s="137"/>
      <c r="Y209" s="137"/>
    </row>
    <row r="210" spans="1:25" x14ac:dyDescent="0.15">
      <c r="A210" s="485"/>
      <c r="B210" s="485"/>
      <c r="C210" s="485"/>
      <c r="D210" s="485"/>
      <c r="E210" s="485"/>
      <c r="F210" s="485"/>
      <c r="G210" s="485"/>
      <c r="H210" s="485"/>
      <c r="I210" s="485"/>
      <c r="J210" s="485"/>
      <c r="K210" s="485"/>
      <c r="L210" s="485"/>
      <c r="M210" s="485"/>
      <c r="N210" s="485"/>
      <c r="O210" s="485"/>
      <c r="P210" s="485"/>
      <c r="Q210" s="485"/>
      <c r="R210" s="137"/>
      <c r="S210" s="137"/>
      <c r="T210" s="137"/>
      <c r="U210" s="137"/>
      <c r="V210" s="137"/>
      <c r="W210" s="137"/>
      <c r="X210" s="137"/>
      <c r="Y210" s="137"/>
    </row>
    <row r="211" spans="1:25" x14ac:dyDescent="0.15">
      <c r="A211" s="485"/>
      <c r="B211" s="485"/>
      <c r="C211" s="485"/>
      <c r="D211" s="485"/>
      <c r="E211" s="485"/>
      <c r="F211" s="485"/>
      <c r="G211" s="485"/>
      <c r="H211" s="485"/>
      <c r="I211" s="485"/>
      <c r="J211" s="485"/>
      <c r="K211" s="485"/>
      <c r="L211" s="485"/>
      <c r="M211" s="485"/>
      <c r="N211" s="485"/>
      <c r="O211" s="485"/>
      <c r="P211" s="485"/>
      <c r="Q211" s="485"/>
      <c r="R211" s="137"/>
      <c r="S211" s="137"/>
      <c r="T211" s="137"/>
      <c r="U211" s="137"/>
      <c r="V211" s="137"/>
      <c r="W211" s="137"/>
      <c r="X211" s="137"/>
      <c r="Y211" s="137"/>
    </row>
    <row r="212" spans="1:25" x14ac:dyDescent="0.15">
      <c r="A212" s="485"/>
      <c r="B212" s="485"/>
      <c r="C212" s="485"/>
      <c r="D212" s="485"/>
      <c r="E212" s="485"/>
      <c r="F212" s="485"/>
      <c r="G212" s="485"/>
      <c r="H212" s="485"/>
      <c r="I212" s="485"/>
      <c r="J212" s="485"/>
      <c r="K212" s="485"/>
      <c r="L212" s="485"/>
      <c r="M212" s="485"/>
      <c r="N212" s="485"/>
      <c r="O212" s="485"/>
      <c r="P212" s="485"/>
      <c r="Q212" s="485"/>
      <c r="R212" s="137"/>
      <c r="S212" s="137"/>
      <c r="T212" s="137"/>
      <c r="U212" s="137"/>
      <c r="V212" s="137"/>
      <c r="W212" s="137"/>
      <c r="X212" s="137"/>
      <c r="Y212" s="137"/>
    </row>
    <row r="213" spans="1:25" x14ac:dyDescent="0.15">
      <c r="A213" s="485"/>
      <c r="B213" s="485"/>
      <c r="C213" s="485"/>
      <c r="D213" s="485"/>
      <c r="E213" s="485"/>
      <c r="F213" s="485"/>
      <c r="G213" s="485"/>
      <c r="H213" s="485"/>
      <c r="I213" s="485"/>
      <c r="J213" s="485"/>
      <c r="K213" s="485"/>
      <c r="L213" s="485"/>
      <c r="M213" s="485"/>
      <c r="N213" s="485"/>
      <c r="O213" s="485"/>
      <c r="P213" s="485"/>
      <c r="Q213" s="485"/>
      <c r="R213" s="137"/>
      <c r="S213" s="137"/>
      <c r="T213" s="137"/>
      <c r="U213" s="137"/>
      <c r="V213" s="137"/>
      <c r="W213" s="137"/>
      <c r="X213" s="137"/>
      <c r="Y213" s="137"/>
    </row>
    <row r="214" spans="1:25" x14ac:dyDescent="0.15">
      <c r="A214" s="485"/>
      <c r="B214" s="485"/>
      <c r="C214" s="485"/>
      <c r="D214" s="485"/>
      <c r="E214" s="485"/>
      <c r="F214" s="485"/>
      <c r="G214" s="485"/>
      <c r="H214" s="485"/>
      <c r="I214" s="485"/>
      <c r="J214" s="485"/>
      <c r="K214" s="485"/>
      <c r="L214" s="485"/>
      <c r="M214" s="485"/>
      <c r="N214" s="485"/>
      <c r="O214" s="485"/>
      <c r="P214" s="485"/>
      <c r="Q214" s="485"/>
      <c r="R214" s="137"/>
      <c r="S214" s="137"/>
      <c r="T214" s="137"/>
      <c r="U214" s="137"/>
      <c r="V214" s="137"/>
      <c r="W214" s="137"/>
      <c r="X214" s="137"/>
      <c r="Y214" s="137"/>
    </row>
    <row r="215" spans="1:25" x14ac:dyDescent="0.15">
      <c r="A215" s="485"/>
      <c r="B215" s="485"/>
      <c r="C215" s="485"/>
      <c r="D215" s="485"/>
      <c r="E215" s="485"/>
      <c r="F215" s="485"/>
      <c r="G215" s="485"/>
      <c r="H215" s="485"/>
      <c r="I215" s="485"/>
      <c r="J215" s="485"/>
      <c r="K215" s="485"/>
      <c r="L215" s="485"/>
      <c r="M215" s="485"/>
      <c r="N215" s="485"/>
      <c r="O215" s="485"/>
      <c r="P215" s="485"/>
      <c r="Q215" s="485"/>
      <c r="R215" s="137"/>
      <c r="S215" s="137"/>
      <c r="T215" s="137"/>
      <c r="U215" s="137"/>
      <c r="V215" s="137"/>
      <c r="W215" s="137"/>
      <c r="X215" s="137"/>
      <c r="Y215" s="137"/>
    </row>
    <row r="216" spans="1:25" x14ac:dyDescent="0.15">
      <c r="A216" s="485"/>
      <c r="B216" s="485"/>
      <c r="C216" s="485"/>
      <c r="D216" s="485"/>
      <c r="E216" s="485"/>
      <c r="F216" s="485"/>
      <c r="G216" s="485"/>
      <c r="H216" s="485"/>
      <c r="I216" s="485"/>
      <c r="J216" s="485"/>
      <c r="K216" s="485"/>
      <c r="L216" s="485"/>
      <c r="M216" s="485"/>
      <c r="N216" s="485"/>
      <c r="O216" s="485"/>
      <c r="P216" s="485"/>
      <c r="Q216" s="485"/>
      <c r="R216" s="137"/>
      <c r="S216" s="137"/>
      <c r="T216" s="137"/>
      <c r="U216" s="137"/>
      <c r="V216" s="137"/>
      <c r="W216" s="137"/>
      <c r="X216" s="137"/>
      <c r="Y216" s="137"/>
    </row>
    <row r="217" spans="1:25" x14ac:dyDescent="0.15">
      <c r="A217" s="485"/>
      <c r="B217" s="485"/>
      <c r="C217" s="485"/>
      <c r="D217" s="485"/>
      <c r="E217" s="485"/>
      <c r="F217" s="485"/>
      <c r="G217" s="485"/>
      <c r="H217" s="485"/>
      <c r="I217" s="485"/>
      <c r="J217" s="485"/>
      <c r="K217" s="485"/>
      <c r="L217" s="485"/>
      <c r="M217" s="485"/>
      <c r="N217" s="485"/>
      <c r="O217" s="485"/>
      <c r="P217" s="485"/>
      <c r="Q217" s="485"/>
      <c r="R217" s="137"/>
      <c r="S217" s="137"/>
      <c r="T217" s="137"/>
      <c r="U217" s="137"/>
      <c r="V217" s="137"/>
      <c r="W217" s="137"/>
      <c r="X217" s="137"/>
      <c r="Y217" s="137"/>
    </row>
    <row r="218" spans="1:25" x14ac:dyDescent="0.15">
      <c r="A218" s="485"/>
      <c r="B218" s="485"/>
      <c r="C218" s="485"/>
      <c r="D218" s="485"/>
      <c r="E218" s="485"/>
      <c r="F218" s="485"/>
      <c r="G218" s="485"/>
      <c r="H218" s="485"/>
      <c r="I218" s="485"/>
      <c r="J218" s="485"/>
      <c r="K218" s="485"/>
      <c r="L218" s="485"/>
      <c r="M218" s="485"/>
      <c r="N218" s="485"/>
      <c r="O218" s="485"/>
      <c r="P218" s="485"/>
      <c r="Q218" s="485"/>
      <c r="R218" s="137"/>
      <c r="S218" s="137"/>
      <c r="T218" s="137"/>
      <c r="U218" s="137"/>
      <c r="V218" s="137"/>
      <c r="W218" s="137"/>
      <c r="X218" s="137"/>
      <c r="Y218" s="137"/>
    </row>
    <row r="219" spans="1:25" x14ac:dyDescent="0.15">
      <c r="A219" s="485"/>
      <c r="B219" s="485"/>
      <c r="C219" s="485"/>
      <c r="D219" s="485"/>
      <c r="E219" s="485"/>
      <c r="F219" s="485"/>
      <c r="G219" s="485"/>
      <c r="H219" s="485"/>
      <c r="I219" s="485"/>
      <c r="J219" s="485"/>
      <c r="K219" s="485"/>
      <c r="L219" s="485"/>
      <c r="M219" s="485"/>
      <c r="N219" s="485"/>
      <c r="O219" s="485"/>
      <c r="P219" s="485"/>
      <c r="Q219" s="485"/>
      <c r="R219" s="137"/>
      <c r="S219" s="137"/>
      <c r="T219" s="137"/>
      <c r="U219" s="137"/>
      <c r="V219" s="137"/>
      <c r="W219" s="137"/>
      <c r="X219" s="137"/>
      <c r="Y219" s="137"/>
    </row>
    <row r="220" spans="1:25" x14ac:dyDescent="0.15">
      <c r="A220" s="485"/>
      <c r="B220" s="485"/>
      <c r="C220" s="485"/>
      <c r="D220" s="485"/>
      <c r="E220" s="485"/>
      <c r="F220" s="485"/>
      <c r="G220" s="485"/>
      <c r="H220" s="485"/>
      <c r="I220" s="485"/>
      <c r="J220" s="485"/>
      <c r="K220" s="485"/>
      <c r="L220" s="485"/>
      <c r="M220" s="485"/>
      <c r="N220" s="485"/>
      <c r="O220" s="485"/>
      <c r="P220" s="485"/>
      <c r="Q220" s="485"/>
      <c r="R220" s="137"/>
      <c r="S220" s="137"/>
      <c r="T220" s="137"/>
      <c r="U220" s="137"/>
      <c r="V220" s="137"/>
      <c r="W220" s="137"/>
      <c r="X220" s="137"/>
      <c r="Y220" s="137"/>
    </row>
    <row r="221" spans="1:25" x14ac:dyDescent="0.15">
      <c r="A221" s="485"/>
      <c r="B221" s="485"/>
      <c r="C221" s="485"/>
      <c r="D221" s="485"/>
      <c r="E221" s="485"/>
      <c r="F221" s="485"/>
      <c r="G221" s="485"/>
      <c r="H221" s="485"/>
      <c r="I221" s="485"/>
      <c r="J221" s="485"/>
      <c r="K221" s="485"/>
      <c r="L221" s="485"/>
      <c r="M221" s="485"/>
      <c r="N221" s="485"/>
      <c r="O221" s="485"/>
      <c r="P221" s="485"/>
      <c r="Q221" s="485"/>
      <c r="R221" s="137"/>
      <c r="S221" s="137"/>
      <c r="T221" s="137"/>
      <c r="U221" s="137"/>
      <c r="V221" s="137"/>
      <c r="W221" s="137"/>
      <c r="X221" s="137"/>
      <c r="Y221" s="137"/>
    </row>
    <row r="222" spans="1:25" x14ac:dyDescent="0.15">
      <c r="A222" s="485"/>
      <c r="B222" s="485"/>
      <c r="C222" s="485"/>
      <c r="D222" s="485"/>
      <c r="E222" s="485"/>
      <c r="F222" s="485"/>
      <c r="G222" s="485"/>
      <c r="H222" s="485"/>
      <c r="I222" s="485"/>
      <c r="J222" s="485"/>
      <c r="K222" s="485"/>
      <c r="L222" s="485"/>
      <c r="M222" s="485"/>
      <c r="N222" s="485"/>
      <c r="O222" s="485"/>
      <c r="P222" s="485"/>
      <c r="Q222" s="485"/>
      <c r="R222" s="137"/>
      <c r="S222" s="137"/>
      <c r="T222" s="137"/>
      <c r="U222" s="137"/>
      <c r="V222" s="137"/>
      <c r="W222" s="137"/>
      <c r="X222" s="137"/>
      <c r="Y222" s="137"/>
    </row>
    <row r="223" spans="1:25" x14ac:dyDescent="0.15">
      <c r="A223" s="485"/>
      <c r="B223" s="485"/>
      <c r="C223" s="485"/>
      <c r="D223" s="485"/>
      <c r="E223" s="485"/>
      <c r="F223" s="485"/>
      <c r="G223" s="485"/>
      <c r="H223" s="485"/>
      <c r="I223" s="485"/>
      <c r="J223" s="485"/>
      <c r="K223" s="485"/>
      <c r="L223" s="485"/>
      <c r="M223" s="485"/>
      <c r="N223" s="485"/>
      <c r="O223" s="485"/>
      <c r="P223" s="485"/>
      <c r="Q223" s="485"/>
      <c r="R223" s="137"/>
      <c r="S223" s="137"/>
      <c r="T223" s="137"/>
      <c r="U223" s="137"/>
      <c r="V223" s="137"/>
      <c r="W223" s="137"/>
      <c r="X223" s="137"/>
      <c r="Y223" s="137"/>
    </row>
    <row r="224" spans="1:25" x14ac:dyDescent="0.15">
      <c r="A224" s="485"/>
      <c r="B224" s="485"/>
      <c r="C224" s="485"/>
      <c r="D224" s="485"/>
      <c r="E224" s="485"/>
      <c r="F224" s="485"/>
      <c r="G224" s="485"/>
      <c r="H224" s="485"/>
      <c r="I224" s="485"/>
      <c r="J224" s="485"/>
      <c r="K224" s="485"/>
      <c r="L224" s="485"/>
      <c r="M224" s="485"/>
      <c r="N224" s="485"/>
      <c r="O224" s="485"/>
      <c r="P224" s="485"/>
      <c r="Q224" s="485"/>
      <c r="R224" s="137"/>
      <c r="S224" s="137"/>
      <c r="T224" s="137"/>
      <c r="U224" s="137"/>
      <c r="V224" s="137"/>
      <c r="W224" s="137"/>
      <c r="X224" s="137"/>
      <c r="Y224" s="137"/>
    </row>
    <row r="225" spans="1:25" x14ac:dyDescent="0.15">
      <c r="A225" s="485"/>
      <c r="B225" s="485"/>
      <c r="C225" s="485"/>
      <c r="D225" s="485"/>
      <c r="E225" s="485"/>
      <c r="F225" s="485"/>
      <c r="G225" s="485"/>
      <c r="H225" s="485"/>
      <c r="I225" s="485"/>
      <c r="J225" s="485"/>
      <c r="K225" s="485"/>
      <c r="L225" s="485"/>
      <c r="M225" s="485"/>
      <c r="N225" s="485"/>
      <c r="O225" s="485"/>
      <c r="P225" s="485"/>
      <c r="Q225" s="485"/>
      <c r="R225" s="137"/>
      <c r="S225" s="137"/>
      <c r="T225" s="137"/>
      <c r="U225" s="137"/>
      <c r="V225" s="137"/>
      <c r="W225" s="137"/>
      <c r="X225" s="137"/>
      <c r="Y225" s="137"/>
    </row>
    <row r="226" spans="1:25" x14ac:dyDescent="0.15">
      <c r="A226" s="485"/>
      <c r="B226" s="485"/>
      <c r="C226" s="485"/>
      <c r="D226" s="485"/>
      <c r="E226" s="485"/>
      <c r="F226" s="485"/>
      <c r="G226" s="485"/>
      <c r="H226" s="485"/>
      <c r="I226" s="485"/>
      <c r="J226" s="485"/>
      <c r="K226" s="485"/>
      <c r="L226" s="485"/>
      <c r="M226" s="485"/>
      <c r="N226" s="485"/>
      <c r="O226" s="485"/>
      <c r="P226" s="485"/>
      <c r="Q226" s="485"/>
      <c r="R226" s="137"/>
      <c r="S226" s="137"/>
      <c r="T226" s="137"/>
      <c r="U226" s="137"/>
      <c r="V226" s="137"/>
      <c r="W226" s="137"/>
      <c r="X226" s="137"/>
      <c r="Y226" s="137"/>
    </row>
    <row r="227" spans="1:25" x14ac:dyDescent="0.15">
      <c r="A227" s="485"/>
      <c r="B227" s="485"/>
      <c r="C227" s="485"/>
      <c r="D227" s="485"/>
      <c r="E227" s="485"/>
      <c r="F227" s="485"/>
      <c r="G227" s="485"/>
      <c r="H227" s="485"/>
      <c r="I227" s="485"/>
      <c r="J227" s="485"/>
      <c r="K227" s="485"/>
      <c r="L227" s="485"/>
      <c r="M227" s="485"/>
      <c r="N227" s="485"/>
      <c r="O227" s="485"/>
      <c r="P227" s="485"/>
      <c r="Q227" s="485"/>
      <c r="R227" s="137"/>
      <c r="S227" s="137"/>
      <c r="T227" s="137"/>
      <c r="U227" s="137"/>
      <c r="V227" s="137"/>
      <c r="W227" s="137"/>
      <c r="X227" s="137"/>
      <c r="Y227" s="137"/>
    </row>
    <row r="228" spans="1:25" x14ac:dyDescent="0.15">
      <c r="A228" s="485"/>
      <c r="B228" s="485"/>
      <c r="C228" s="485"/>
      <c r="D228" s="485"/>
      <c r="E228" s="485"/>
      <c r="F228" s="485"/>
      <c r="G228" s="485"/>
      <c r="H228" s="485"/>
      <c r="I228" s="485"/>
      <c r="J228" s="485"/>
      <c r="K228" s="485"/>
      <c r="L228" s="485"/>
      <c r="M228" s="485"/>
      <c r="N228" s="485"/>
      <c r="O228" s="485"/>
      <c r="P228" s="485"/>
      <c r="Q228" s="485"/>
      <c r="R228" s="137"/>
      <c r="S228" s="137"/>
      <c r="T228" s="137"/>
      <c r="U228" s="137"/>
      <c r="V228" s="137"/>
      <c r="W228" s="137"/>
      <c r="X228" s="137"/>
      <c r="Y228" s="137"/>
    </row>
    <row r="229" spans="1:25" x14ac:dyDescent="0.15">
      <c r="A229" s="485"/>
      <c r="B229" s="485"/>
      <c r="C229" s="485"/>
      <c r="D229" s="485"/>
      <c r="E229" s="485"/>
      <c r="F229" s="485"/>
      <c r="G229" s="485"/>
      <c r="H229" s="485"/>
      <c r="I229" s="485"/>
      <c r="J229" s="485"/>
      <c r="K229" s="485"/>
      <c r="L229" s="485"/>
      <c r="M229" s="485"/>
      <c r="N229" s="485"/>
      <c r="O229" s="485"/>
      <c r="P229" s="485"/>
      <c r="Q229" s="485"/>
      <c r="R229" s="137"/>
      <c r="S229" s="137"/>
      <c r="T229" s="137"/>
      <c r="U229" s="137"/>
      <c r="V229" s="137"/>
      <c r="W229" s="137"/>
      <c r="X229" s="137"/>
      <c r="Y229" s="137"/>
    </row>
    <row r="230" spans="1:25" x14ac:dyDescent="0.15">
      <c r="A230" s="485"/>
      <c r="B230" s="485"/>
      <c r="C230" s="485"/>
      <c r="D230" s="485"/>
      <c r="E230" s="485"/>
      <c r="F230" s="485"/>
      <c r="G230" s="485"/>
      <c r="H230" s="485"/>
      <c r="I230" s="485"/>
      <c r="J230" s="485"/>
      <c r="K230" s="485"/>
      <c r="L230" s="485"/>
      <c r="M230" s="485"/>
      <c r="N230" s="485"/>
      <c r="O230" s="485"/>
      <c r="P230" s="485"/>
      <c r="Q230" s="485"/>
      <c r="R230" s="137"/>
      <c r="S230" s="137"/>
      <c r="T230" s="137"/>
      <c r="U230" s="137"/>
      <c r="V230" s="137"/>
      <c r="W230" s="137"/>
      <c r="X230" s="137"/>
      <c r="Y230" s="137"/>
    </row>
    <row r="231" spans="1:25" x14ac:dyDescent="0.15">
      <c r="A231" s="485"/>
      <c r="B231" s="485"/>
      <c r="C231" s="485"/>
      <c r="D231" s="485"/>
      <c r="E231" s="485"/>
      <c r="F231" s="485"/>
      <c r="G231" s="485"/>
      <c r="H231" s="485"/>
      <c r="I231" s="485"/>
      <c r="J231" s="485"/>
      <c r="K231" s="485"/>
      <c r="L231" s="485"/>
      <c r="M231" s="485"/>
      <c r="N231" s="485"/>
      <c r="O231" s="485"/>
      <c r="P231" s="485"/>
      <c r="Q231" s="485"/>
      <c r="R231" s="137"/>
      <c r="S231" s="137"/>
      <c r="T231" s="137"/>
      <c r="U231" s="137"/>
      <c r="V231" s="137"/>
      <c r="W231" s="137"/>
      <c r="X231" s="137"/>
      <c r="Y231" s="137"/>
    </row>
    <row r="232" spans="1:25" x14ac:dyDescent="0.15">
      <c r="A232" s="485"/>
      <c r="B232" s="485"/>
      <c r="C232" s="485"/>
      <c r="D232" s="485"/>
      <c r="E232" s="485"/>
      <c r="F232" s="485"/>
      <c r="G232" s="485"/>
      <c r="H232" s="485"/>
      <c r="I232" s="485"/>
      <c r="J232" s="485"/>
      <c r="K232" s="485"/>
      <c r="L232" s="485"/>
      <c r="M232" s="485"/>
      <c r="N232" s="485"/>
      <c r="O232" s="485"/>
      <c r="P232" s="485"/>
      <c r="Q232" s="485"/>
      <c r="R232" s="137"/>
      <c r="S232" s="137"/>
      <c r="T232" s="137"/>
      <c r="U232" s="137"/>
      <c r="V232" s="137"/>
      <c r="W232" s="137"/>
      <c r="X232" s="137"/>
      <c r="Y232" s="137"/>
    </row>
    <row r="233" spans="1:25" x14ac:dyDescent="0.15">
      <c r="A233" s="485"/>
      <c r="B233" s="485"/>
      <c r="C233" s="485"/>
      <c r="D233" s="485"/>
      <c r="E233" s="485"/>
      <c r="F233" s="485"/>
      <c r="G233" s="485"/>
      <c r="H233" s="485"/>
      <c r="I233" s="485"/>
      <c r="J233" s="485"/>
      <c r="K233" s="485"/>
      <c r="L233" s="485"/>
      <c r="M233" s="485"/>
      <c r="N233" s="485"/>
      <c r="O233" s="485"/>
      <c r="P233" s="485"/>
      <c r="Q233" s="485"/>
      <c r="R233" s="137"/>
      <c r="S233" s="137"/>
      <c r="T233" s="137"/>
      <c r="U233" s="137"/>
      <c r="V233" s="137"/>
      <c r="W233" s="137"/>
      <c r="X233" s="137"/>
      <c r="Y233" s="137"/>
    </row>
    <row r="234" spans="1:25" x14ac:dyDescent="0.15">
      <c r="A234" s="485"/>
      <c r="B234" s="485"/>
      <c r="C234" s="485"/>
      <c r="D234" s="485"/>
      <c r="E234" s="485"/>
      <c r="F234" s="485"/>
      <c r="G234" s="485"/>
      <c r="H234" s="485"/>
      <c r="I234" s="485"/>
      <c r="J234" s="485"/>
      <c r="K234" s="485"/>
      <c r="L234" s="485"/>
      <c r="M234" s="485"/>
      <c r="N234" s="485"/>
      <c r="O234" s="485"/>
      <c r="P234" s="485"/>
      <c r="Q234" s="485"/>
      <c r="R234" s="137"/>
      <c r="S234" s="137"/>
      <c r="T234" s="137"/>
      <c r="U234" s="137"/>
      <c r="V234" s="137"/>
      <c r="W234" s="137"/>
      <c r="X234" s="137"/>
      <c r="Y234" s="137"/>
    </row>
    <row r="235" spans="1:25" x14ac:dyDescent="0.15">
      <c r="A235" s="485"/>
      <c r="B235" s="485"/>
      <c r="C235" s="485"/>
      <c r="D235" s="485"/>
      <c r="E235" s="485"/>
      <c r="F235" s="485"/>
      <c r="G235" s="485"/>
      <c r="H235" s="485"/>
      <c r="I235" s="485"/>
      <c r="J235" s="485"/>
      <c r="K235" s="485"/>
      <c r="L235" s="485"/>
      <c r="M235" s="485"/>
      <c r="N235" s="485"/>
      <c r="O235" s="485"/>
      <c r="P235" s="485"/>
      <c r="Q235" s="485"/>
      <c r="R235" s="137"/>
      <c r="S235" s="137"/>
      <c r="T235" s="137"/>
      <c r="U235" s="137"/>
      <c r="V235" s="137"/>
      <c r="W235" s="137"/>
      <c r="X235" s="137"/>
      <c r="Y235" s="137"/>
    </row>
    <row r="236" spans="1:25" x14ac:dyDescent="0.15">
      <c r="A236" s="485"/>
      <c r="B236" s="485"/>
      <c r="C236" s="485"/>
      <c r="D236" s="485"/>
      <c r="E236" s="485"/>
      <c r="F236" s="485"/>
      <c r="G236" s="485"/>
      <c r="H236" s="485"/>
      <c r="I236" s="485"/>
      <c r="J236" s="485"/>
      <c r="K236" s="485"/>
      <c r="L236" s="485"/>
      <c r="M236" s="485"/>
      <c r="N236" s="485"/>
      <c r="O236" s="485"/>
      <c r="P236" s="485"/>
      <c r="Q236" s="485"/>
      <c r="R236" s="137"/>
      <c r="S236" s="137"/>
      <c r="T236" s="137"/>
      <c r="U236" s="137"/>
      <c r="V236" s="137"/>
      <c r="W236" s="137"/>
      <c r="X236" s="137"/>
      <c r="Y236" s="137"/>
    </row>
    <row r="237" spans="1:25" x14ac:dyDescent="0.15">
      <c r="A237" s="485"/>
      <c r="B237" s="485"/>
      <c r="C237" s="485"/>
      <c r="D237" s="485"/>
      <c r="E237" s="485"/>
      <c r="F237" s="485"/>
      <c r="G237" s="485"/>
      <c r="H237" s="485"/>
      <c r="I237" s="485"/>
      <c r="J237" s="485"/>
      <c r="K237" s="485"/>
      <c r="L237" s="485"/>
      <c r="M237" s="485"/>
      <c r="N237" s="485"/>
      <c r="O237" s="485"/>
      <c r="P237" s="485"/>
      <c r="Q237" s="485"/>
      <c r="R237" s="137"/>
      <c r="S237" s="137"/>
      <c r="T237" s="137"/>
      <c r="U237" s="137"/>
      <c r="V237" s="137"/>
      <c r="W237" s="137"/>
      <c r="X237" s="137"/>
      <c r="Y237" s="137"/>
    </row>
    <row r="238" spans="1:25" x14ac:dyDescent="0.15">
      <c r="A238" s="485"/>
      <c r="B238" s="485"/>
      <c r="C238" s="485"/>
      <c r="D238" s="485"/>
      <c r="E238" s="485"/>
      <c r="F238" s="485"/>
      <c r="G238" s="485"/>
      <c r="H238" s="485"/>
      <c r="I238" s="485"/>
      <c r="J238" s="485"/>
      <c r="K238" s="485"/>
      <c r="L238" s="485"/>
      <c r="M238" s="485"/>
      <c r="N238" s="485"/>
      <c r="O238" s="485"/>
      <c r="P238" s="485"/>
      <c r="Q238" s="485"/>
      <c r="R238" s="137"/>
      <c r="S238" s="137"/>
      <c r="T238" s="137"/>
      <c r="U238" s="137"/>
      <c r="V238" s="137"/>
      <c r="W238" s="137"/>
      <c r="X238" s="137"/>
      <c r="Y238" s="137"/>
    </row>
    <row r="239" spans="1:25" x14ac:dyDescent="0.15">
      <c r="A239" s="485"/>
      <c r="B239" s="485"/>
      <c r="C239" s="485"/>
      <c r="D239" s="485"/>
      <c r="E239" s="485"/>
      <c r="F239" s="485"/>
      <c r="G239" s="485"/>
      <c r="H239" s="485"/>
      <c r="I239" s="485"/>
      <c r="J239" s="485"/>
      <c r="K239" s="485"/>
      <c r="L239" s="485"/>
      <c r="M239" s="485"/>
      <c r="N239" s="485"/>
      <c r="O239" s="485"/>
      <c r="P239" s="485"/>
      <c r="Q239" s="485"/>
      <c r="R239" s="137"/>
      <c r="S239" s="137"/>
      <c r="T239" s="137"/>
      <c r="U239" s="137"/>
      <c r="V239" s="137"/>
      <c r="W239" s="137"/>
      <c r="X239" s="137"/>
      <c r="Y239" s="137"/>
    </row>
    <row r="240" spans="1:25" x14ac:dyDescent="0.15">
      <c r="A240" s="485"/>
      <c r="B240" s="485"/>
      <c r="C240" s="485"/>
      <c r="D240" s="485"/>
      <c r="E240" s="485"/>
      <c r="F240" s="485"/>
      <c r="G240" s="485"/>
      <c r="H240" s="485"/>
      <c r="I240" s="485"/>
      <c r="J240" s="485"/>
      <c r="K240" s="485"/>
      <c r="L240" s="485"/>
      <c r="M240" s="485"/>
      <c r="N240" s="485"/>
      <c r="O240" s="485"/>
      <c r="P240" s="485"/>
      <c r="Q240" s="485"/>
      <c r="R240" s="137"/>
      <c r="S240" s="137"/>
      <c r="T240" s="137"/>
      <c r="U240" s="137"/>
      <c r="V240" s="137"/>
      <c r="W240" s="137"/>
      <c r="X240" s="137"/>
      <c r="Y240" s="137"/>
    </row>
    <row r="241" spans="1:25" x14ac:dyDescent="0.15">
      <c r="A241" s="485"/>
      <c r="B241" s="485"/>
      <c r="C241" s="485"/>
      <c r="D241" s="485"/>
      <c r="E241" s="485"/>
      <c r="F241" s="485"/>
      <c r="G241" s="485"/>
      <c r="H241" s="485"/>
      <c r="I241" s="485"/>
      <c r="J241" s="485"/>
      <c r="K241" s="485"/>
      <c r="L241" s="485"/>
      <c r="M241" s="485"/>
      <c r="N241" s="485"/>
      <c r="O241" s="485"/>
      <c r="P241" s="485"/>
      <c r="Q241" s="485"/>
      <c r="R241" s="137"/>
      <c r="S241" s="137"/>
      <c r="T241" s="137"/>
      <c r="U241" s="137"/>
      <c r="V241" s="137"/>
      <c r="W241" s="137"/>
      <c r="X241" s="137"/>
      <c r="Y241" s="137"/>
    </row>
    <row r="242" spans="1:25" x14ac:dyDescent="0.15">
      <c r="A242" s="485"/>
      <c r="B242" s="485"/>
      <c r="C242" s="485"/>
      <c r="D242" s="485"/>
      <c r="E242" s="485"/>
      <c r="F242" s="485"/>
      <c r="G242" s="485"/>
      <c r="H242" s="485"/>
      <c r="I242" s="485"/>
      <c r="J242" s="485"/>
      <c r="K242" s="485"/>
      <c r="L242" s="485"/>
      <c r="M242" s="485"/>
      <c r="N242" s="485"/>
      <c r="O242" s="485"/>
      <c r="P242" s="485"/>
      <c r="Q242" s="485"/>
      <c r="R242" s="137"/>
      <c r="S242" s="137"/>
      <c r="T242" s="137"/>
      <c r="U242" s="137"/>
      <c r="V242" s="137"/>
      <c r="W242" s="137"/>
      <c r="X242" s="137"/>
      <c r="Y242" s="137"/>
    </row>
    <row r="243" spans="1:25" x14ac:dyDescent="0.15">
      <c r="A243" s="485"/>
      <c r="B243" s="485"/>
      <c r="C243" s="485"/>
      <c r="D243" s="485"/>
      <c r="E243" s="485"/>
      <c r="F243" s="485"/>
      <c r="G243" s="485"/>
      <c r="H243" s="485"/>
      <c r="I243" s="485"/>
      <c r="J243" s="485"/>
      <c r="K243" s="485"/>
      <c r="L243" s="485"/>
      <c r="M243" s="485"/>
      <c r="N243" s="485"/>
      <c r="O243" s="485"/>
      <c r="P243" s="485"/>
      <c r="Q243" s="485"/>
      <c r="R243" s="137"/>
      <c r="S243" s="137"/>
      <c r="T243" s="137"/>
      <c r="U243" s="137"/>
      <c r="V243" s="137"/>
      <c r="W243" s="137"/>
      <c r="X243" s="137"/>
      <c r="Y243" s="137"/>
    </row>
    <row r="244" spans="1:25" x14ac:dyDescent="0.15">
      <c r="A244" s="485"/>
      <c r="B244" s="485"/>
      <c r="C244" s="485"/>
      <c r="D244" s="485"/>
      <c r="E244" s="485"/>
      <c r="F244" s="485"/>
      <c r="G244" s="485"/>
      <c r="H244" s="485"/>
      <c r="I244" s="485"/>
      <c r="J244" s="485"/>
      <c r="K244" s="485"/>
      <c r="L244" s="485"/>
      <c r="M244" s="485"/>
      <c r="N244" s="485"/>
      <c r="O244" s="485"/>
      <c r="P244" s="485"/>
      <c r="Q244" s="485"/>
      <c r="R244" s="137"/>
      <c r="S244" s="137"/>
      <c r="T244" s="137"/>
      <c r="U244" s="137"/>
      <c r="V244" s="137"/>
      <c r="W244" s="137"/>
      <c r="X244" s="137"/>
      <c r="Y244" s="137"/>
    </row>
    <row r="245" spans="1:25" x14ac:dyDescent="0.15">
      <c r="A245" s="485"/>
      <c r="B245" s="485"/>
      <c r="C245" s="485"/>
      <c r="D245" s="485"/>
      <c r="E245" s="485"/>
      <c r="F245" s="485"/>
      <c r="G245" s="485"/>
      <c r="H245" s="485"/>
      <c r="I245" s="485"/>
      <c r="J245" s="485"/>
      <c r="K245" s="485"/>
      <c r="L245" s="485"/>
      <c r="M245" s="485"/>
      <c r="N245" s="485"/>
      <c r="O245" s="485"/>
      <c r="P245" s="485"/>
      <c r="Q245" s="485"/>
      <c r="R245" s="137"/>
      <c r="S245" s="137"/>
      <c r="T245" s="137"/>
      <c r="U245" s="137"/>
      <c r="V245" s="137"/>
      <c r="W245" s="137"/>
      <c r="X245" s="137"/>
      <c r="Y245" s="137"/>
    </row>
    <row r="246" spans="1:25" x14ac:dyDescent="0.15">
      <c r="A246" s="485"/>
      <c r="B246" s="485"/>
      <c r="C246" s="485"/>
      <c r="D246" s="485"/>
      <c r="E246" s="485"/>
      <c r="F246" s="485"/>
      <c r="G246" s="485"/>
      <c r="H246" s="485"/>
      <c r="I246" s="485"/>
      <c r="J246" s="485"/>
      <c r="K246" s="485"/>
      <c r="L246" s="485"/>
      <c r="M246" s="485"/>
      <c r="N246" s="485"/>
      <c r="O246" s="485"/>
      <c r="P246" s="485"/>
      <c r="Q246" s="485"/>
      <c r="R246" s="137"/>
      <c r="S246" s="137"/>
      <c r="T246" s="137"/>
      <c r="U246" s="137"/>
      <c r="V246" s="137"/>
      <c r="W246" s="137"/>
      <c r="X246" s="137"/>
      <c r="Y246" s="137"/>
    </row>
    <row r="247" spans="1:25" x14ac:dyDescent="0.15">
      <c r="A247" s="485"/>
      <c r="B247" s="485"/>
      <c r="C247" s="485"/>
      <c r="D247" s="485"/>
      <c r="E247" s="485"/>
      <c r="F247" s="485"/>
      <c r="G247" s="485"/>
      <c r="H247" s="485"/>
      <c r="I247" s="485"/>
      <c r="J247" s="485"/>
      <c r="K247" s="485"/>
      <c r="L247" s="485"/>
      <c r="M247" s="485"/>
      <c r="N247" s="485"/>
      <c r="O247" s="485"/>
      <c r="P247" s="485"/>
      <c r="Q247" s="485"/>
      <c r="R247" s="137"/>
      <c r="S247" s="137"/>
      <c r="T247" s="137"/>
      <c r="U247" s="137"/>
      <c r="V247" s="137"/>
      <c r="W247" s="137"/>
      <c r="X247" s="137"/>
      <c r="Y247" s="137"/>
    </row>
    <row r="248" spans="1:25" x14ac:dyDescent="0.15">
      <c r="A248" s="485"/>
      <c r="B248" s="485"/>
      <c r="C248" s="485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  <c r="R248" s="137"/>
      <c r="S248" s="137"/>
      <c r="T248" s="137"/>
      <c r="U248" s="137"/>
      <c r="V248" s="137"/>
      <c r="W248" s="137"/>
      <c r="X248" s="137"/>
      <c r="Y248" s="137"/>
    </row>
    <row r="249" spans="1:25" x14ac:dyDescent="0.15">
      <c r="A249" s="485"/>
      <c r="B249" s="485"/>
      <c r="C249" s="485"/>
      <c r="D249" s="485"/>
      <c r="E249" s="485"/>
      <c r="F249" s="485"/>
      <c r="G249" s="485"/>
      <c r="H249" s="485"/>
      <c r="I249" s="485"/>
      <c r="J249" s="485"/>
      <c r="K249" s="485"/>
      <c r="L249" s="485"/>
      <c r="M249" s="485"/>
      <c r="N249" s="485"/>
      <c r="O249" s="485"/>
      <c r="P249" s="485"/>
      <c r="Q249" s="485"/>
      <c r="R249" s="137"/>
      <c r="S249" s="137"/>
      <c r="T249" s="137"/>
      <c r="U249" s="137"/>
      <c r="V249" s="137"/>
      <c r="W249" s="137"/>
      <c r="X249" s="137"/>
      <c r="Y249" s="137"/>
    </row>
    <row r="250" spans="1:25" x14ac:dyDescent="0.15">
      <c r="A250" s="485"/>
      <c r="B250" s="485"/>
      <c r="C250" s="485"/>
      <c r="D250" s="485"/>
      <c r="E250" s="485"/>
      <c r="F250" s="485"/>
      <c r="G250" s="485"/>
      <c r="H250" s="485"/>
      <c r="I250" s="485"/>
      <c r="J250" s="485"/>
      <c r="K250" s="485"/>
      <c r="L250" s="485"/>
      <c r="M250" s="485"/>
      <c r="N250" s="485"/>
      <c r="O250" s="485"/>
      <c r="P250" s="485"/>
      <c r="Q250" s="485"/>
      <c r="R250" s="137"/>
      <c r="S250" s="137"/>
      <c r="T250" s="137"/>
      <c r="U250" s="137"/>
      <c r="V250" s="137"/>
      <c r="W250" s="137"/>
      <c r="X250" s="137"/>
      <c r="Y250" s="137"/>
    </row>
    <row r="251" spans="1:25" x14ac:dyDescent="0.15">
      <c r="A251" s="485"/>
      <c r="B251" s="485"/>
      <c r="C251" s="485"/>
      <c r="D251" s="485"/>
      <c r="E251" s="485"/>
      <c r="F251" s="485"/>
      <c r="G251" s="485"/>
      <c r="H251" s="485"/>
      <c r="I251" s="485"/>
      <c r="J251" s="485"/>
      <c r="K251" s="485"/>
      <c r="L251" s="485"/>
      <c r="M251" s="485"/>
      <c r="N251" s="485"/>
      <c r="O251" s="485"/>
      <c r="P251" s="485"/>
      <c r="Q251" s="485"/>
      <c r="R251" s="137"/>
      <c r="S251" s="137"/>
      <c r="T251" s="137"/>
      <c r="U251" s="137"/>
      <c r="V251" s="137"/>
      <c r="W251" s="137"/>
      <c r="X251" s="137"/>
      <c r="Y251" s="137"/>
    </row>
    <row r="252" spans="1:25" x14ac:dyDescent="0.15">
      <c r="A252" s="485"/>
      <c r="B252" s="485"/>
      <c r="C252" s="485"/>
      <c r="D252" s="485"/>
      <c r="E252" s="485"/>
      <c r="F252" s="485"/>
      <c r="G252" s="485"/>
      <c r="H252" s="485"/>
      <c r="I252" s="485"/>
      <c r="J252" s="485"/>
      <c r="K252" s="485"/>
      <c r="L252" s="485"/>
      <c r="M252" s="485"/>
      <c r="N252" s="485"/>
      <c r="O252" s="485"/>
      <c r="P252" s="485"/>
      <c r="Q252" s="485"/>
      <c r="R252" s="137"/>
      <c r="S252" s="137"/>
      <c r="T252" s="137"/>
      <c r="U252" s="137"/>
      <c r="V252" s="137"/>
      <c r="W252" s="137"/>
      <c r="X252" s="137"/>
      <c r="Y252" s="137"/>
    </row>
    <row r="253" spans="1:25" x14ac:dyDescent="0.15">
      <c r="A253" s="485"/>
      <c r="B253" s="485"/>
      <c r="C253" s="485"/>
      <c r="D253" s="485"/>
      <c r="E253" s="485"/>
      <c r="F253" s="485"/>
      <c r="G253" s="485"/>
      <c r="H253" s="485"/>
      <c r="I253" s="485"/>
      <c r="J253" s="485"/>
      <c r="K253" s="485"/>
      <c r="L253" s="485"/>
      <c r="M253" s="485"/>
      <c r="N253" s="485"/>
      <c r="O253" s="485"/>
      <c r="P253" s="485"/>
      <c r="Q253" s="485"/>
      <c r="R253" s="137"/>
      <c r="S253" s="137"/>
      <c r="T253" s="137"/>
      <c r="U253" s="137"/>
      <c r="V253" s="137"/>
      <c r="W253" s="137"/>
      <c r="X253" s="137"/>
      <c r="Y253" s="137"/>
    </row>
    <row r="254" spans="1:25" x14ac:dyDescent="0.15">
      <c r="A254" s="485"/>
      <c r="B254" s="485"/>
      <c r="C254" s="485"/>
      <c r="D254" s="485"/>
      <c r="E254" s="485"/>
      <c r="F254" s="485"/>
      <c r="G254" s="485"/>
      <c r="H254" s="485"/>
      <c r="I254" s="485"/>
      <c r="J254" s="485"/>
      <c r="K254" s="485"/>
      <c r="L254" s="485"/>
      <c r="M254" s="485"/>
      <c r="N254" s="485"/>
      <c r="O254" s="485"/>
      <c r="P254" s="485"/>
      <c r="Q254" s="485"/>
      <c r="R254" s="137"/>
      <c r="S254" s="137"/>
      <c r="T254" s="137"/>
      <c r="U254" s="137"/>
      <c r="V254" s="137"/>
      <c r="W254" s="137"/>
      <c r="X254" s="137"/>
      <c r="Y254" s="137"/>
    </row>
    <row r="255" spans="1:25" x14ac:dyDescent="0.15">
      <c r="A255" s="485"/>
      <c r="B255" s="485"/>
      <c r="C255" s="485"/>
      <c r="D255" s="485"/>
      <c r="E255" s="485"/>
      <c r="F255" s="485"/>
      <c r="G255" s="485"/>
      <c r="H255" s="485"/>
      <c r="I255" s="485"/>
      <c r="J255" s="485"/>
      <c r="K255" s="485"/>
      <c r="L255" s="485"/>
      <c r="M255" s="485"/>
      <c r="N255" s="485"/>
      <c r="O255" s="485"/>
      <c r="P255" s="485"/>
      <c r="Q255" s="485"/>
      <c r="R255" s="137"/>
      <c r="S255" s="137"/>
      <c r="T255" s="137"/>
      <c r="U255" s="137"/>
      <c r="V255" s="137"/>
      <c r="W255" s="137"/>
      <c r="X255" s="137"/>
      <c r="Y255" s="137"/>
    </row>
    <row r="256" spans="1:25" x14ac:dyDescent="0.15">
      <c r="A256" s="485"/>
      <c r="B256" s="485"/>
      <c r="C256" s="485"/>
      <c r="D256" s="485"/>
      <c r="E256" s="485"/>
      <c r="F256" s="485"/>
      <c r="G256" s="485"/>
      <c r="H256" s="485"/>
      <c r="I256" s="485"/>
      <c r="J256" s="485"/>
      <c r="K256" s="485"/>
      <c r="L256" s="485"/>
      <c r="M256" s="485"/>
      <c r="N256" s="485"/>
      <c r="O256" s="485"/>
      <c r="P256" s="485"/>
      <c r="Q256" s="485"/>
      <c r="R256" s="137"/>
      <c r="S256" s="137"/>
      <c r="T256" s="137"/>
      <c r="U256" s="137"/>
      <c r="V256" s="137"/>
      <c r="W256" s="137"/>
      <c r="X256" s="137"/>
      <c r="Y256" s="137"/>
    </row>
    <row r="257" spans="1:25" x14ac:dyDescent="0.15">
      <c r="A257" s="485"/>
      <c r="B257" s="485"/>
      <c r="C257" s="485"/>
      <c r="D257" s="485"/>
      <c r="E257" s="485"/>
      <c r="F257" s="485"/>
      <c r="G257" s="485"/>
      <c r="H257" s="485"/>
      <c r="I257" s="485"/>
      <c r="J257" s="485"/>
      <c r="K257" s="485"/>
      <c r="L257" s="485"/>
      <c r="M257" s="485"/>
      <c r="N257" s="485"/>
      <c r="O257" s="485"/>
      <c r="P257" s="485"/>
      <c r="Q257" s="485"/>
      <c r="R257" s="137"/>
      <c r="S257" s="137"/>
      <c r="T257" s="137"/>
      <c r="U257" s="137"/>
      <c r="V257" s="137"/>
      <c r="W257" s="137"/>
      <c r="X257" s="137"/>
      <c r="Y257" s="137"/>
    </row>
    <row r="258" spans="1:25" x14ac:dyDescent="0.15">
      <c r="A258" s="485"/>
      <c r="B258" s="485"/>
      <c r="C258" s="485"/>
      <c r="D258" s="485"/>
      <c r="E258" s="485"/>
      <c r="F258" s="485"/>
      <c r="G258" s="485"/>
      <c r="H258" s="485"/>
      <c r="I258" s="485"/>
      <c r="J258" s="485"/>
      <c r="K258" s="485"/>
      <c r="L258" s="485"/>
      <c r="M258" s="485"/>
      <c r="N258" s="485"/>
      <c r="O258" s="485"/>
      <c r="P258" s="485"/>
      <c r="Q258" s="485"/>
      <c r="R258" s="137"/>
      <c r="S258" s="137"/>
      <c r="T258" s="137"/>
      <c r="U258" s="137"/>
      <c r="V258" s="137"/>
      <c r="W258" s="137"/>
      <c r="X258" s="137"/>
      <c r="Y258" s="137"/>
    </row>
    <row r="259" spans="1:25" x14ac:dyDescent="0.15">
      <c r="A259" s="485"/>
      <c r="B259" s="485"/>
      <c r="C259" s="485"/>
      <c r="D259" s="485"/>
      <c r="E259" s="485"/>
      <c r="F259" s="485"/>
      <c r="G259" s="485"/>
      <c r="H259" s="485"/>
      <c r="I259" s="485"/>
      <c r="J259" s="485"/>
      <c r="K259" s="485"/>
      <c r="L259" s="485"/>
      <c r="M259" s="485"/>
      <c r="N259" s="485"/>
      <c r="O259" s="485"/>
      <c r="P259" s="485"/>
      <c r="Q259" s="485"/>
      <c r="R259" s="137"/>
      <c r="S259" s="137"/>
      <c r="T259" s="137"/>
      <c r="U259" s="137"/>
      <c r="V259" s="137"/>
      <c r="W259" s="137"/>
      <c r="X259" s="137"/>
      <c r="Y259" s="137"/>
    </row>
    <row r="260" spans="1:25" x14ac:dyDescent="0.15">
      <c r="A260" s="485"/>
      <c r="B260" s="485"/>
      <c r="C260" s="485"/>
      <c r="D260" s="485"/>
      <c r="E260" s="485"/>
      <c r="F260" s="485"/>
      <c r="G260" s="485"/>
      <c r="H260" s="485"/>
      <c r="I260" s="485"/>
      <c r="J260" s="485"/>
      <c r="K260" s="485"/>
      <c r="L260" s="485"/>
      <c r="M260" s="485"/>
      <c r="N260" s="485"/>
      <c r="O260" s="485"/>
      <c r="P260" s="485"/>
      <c r="Q260" s="485"/>
      <c r="R260" s="137"/>
      <c r="S260" s="137"/>
      <c r="T260" s="137"/>
      <c r="U260" s="137"/>
      <c r="V260" s="137"/>
      <c r="W260" s="137"/>
      <c r="X260" s="137"/>
      <c r="Y260" s="137"/>
    </row>
    <row r="261" spans="1:25" x14ac:dyDescent="0.15">
      <c r="A261" s="485"/>
      <c r="B261" s="485"/>
      <c r="C261" s="485"/>
      <c r="D261" s="485"/>
      <c r="E261" s="485"/>
      <c r="F261" s="485"/>
      <c r="G261" s="485"/>
      <c r="H261" s="485"/>
      <c r="I261" s="485"/>
      <c r="J261" s="485"/>
      <c r="K261" s="485"/>
      <c r="L261" s="485"/>
      <c r="M261" s="485"/>
      <c r="N261" s="485"/>
      <c r="O261" s="485"/>
      <c r="P261" s="485"/>
      <c r="Q261" s="485"/>
      <c r="R261" s="137"/>
      <c r="S261" s="137"/>
      <c r="T261" s="137"/>
      <c r="U261" s="137"/>
      <c r="V261" s="137"/>
      <c r="W261" s="137"/>
      <c r="X261" s="137"/>
      <c r="Y261" s="137"/>
    </row>
    <row r="262" spans="1:25" x14ac:dyDescent="0.15">
      <c r="A262" s="485"/>
      <c r="B262" s="485"/>
      <c r="C262" s="485"/>
      <c r="D262" s="485"/>
      <c r="E262" s="485"/>
      <c r="F262" s="485"/>
      <c r="G262" s="485"/>
      <c r="H262" s="485"/>
      <c r="I262" s="485"/>
      <c r="J262" s="485"/>
      <c r="K262" s="485"/>
      <c r="L262" s="485"/>
      <c r="M262" s="485"/>
      <c r="N262" s="485"/>
      <c r="O262" s="485"/>
      <c r="P262" s="485"/>
      <c r="Q262" s="485"/>
      <c r="R262" s="137"/>
      <c r="S262" s="137"/>
      <c r="T262" s="137"/>
      <c r="U262" s="137"/>
      <c r="V262" s="137"/>
      <c r="W262" s="137"/>
      <c r="X262" s="137"/>
      <c r="Y262" s="137"/>
    </row>
    <row r="263" spans="1:25" x14ac:dyDescent="0.15">
      <c r="A263" s="485"/>
      <c r="B263" s="485"/>
      <c r="C263" s="485"/>
      <c r="D263" s="485"/>
      <c r="E263" s="485"/>
      <c r="F263" s="485"/>
      <c r="G263" s="485"/>
      <c r="H263" s="485"/>
      <c r="I263" s="485"/>
      <c r="J263" s="485"/>
      <c r="K263" s="485"/>
      <c r="L263" s="485"/>
      <c r="M263" s="485"/>
      <c r="N263" s="485"/>
      <c r="O263" s="485"/>
      <c r="P263" s="485"/>
      <c r="Q263" s="485"/>
      <c r="R263" s="137"/>
      <c r="S263" s="137"/>
      <c r="T263" s="137"/>
      <c r="U263" s="137"/>
      <c r="V263" s="137"/>
      <c r="W263" s="137"/>
      <c r="X263" s="137"/>
      <c r="Y263" s="137"/>
    </row>
    <row r="264" spans="1:25" x14ac:dyDescent="0.15">
      <c r="A264" s="485"/>
      <c r="B264" s="485"/>
      <c r="C264" s="485"/>
      <c r="D264" s="485"/>
      <c r="E264" s="485"/>
      <c r="F264" s="485"/>
      <c r="G264" s="485"/>
      <c r="H264" s="485"/>
      <c r="I264" s="485"/>
      <c r="J264" s="485"/>
      <c r="K264" s="485"/>
      <c r="L264" s="485"/>
      <c r="M264" s="485"/>
      <c r="N264" s="485"/>
      <c r="O264" s="485"/>
      <c r="P264" s="485"/>
      <c r="Q264" s="485"/>
      <c r="R264" s="137"/>
      <c r="S264" s="137"/>
      <c r="T264" s="137"/>
      <c r="U264" s="137"/>
      <c r="V264" s="137"/>
      <c r="W264" s="137"/>
      <c r="X264" s="137"/>
      <c r="Y264" s="137"/>
    </row>
    <row r="265" spans="1:25" x14ac:dyDescent="0.15">
      <c r="A265" s="485"/>
      <c r="B265" s="485"/>
      <c r="C265" s="485"/>
      <c r="D265" s="485"/>
      <c r="E265" s="485"/>
      <c r="F265" s="485"/>
      <c r="G265" s="485"/>
      <c r="H265" s="485"/>
      <c r="I265" s="485"/>
      <c r="J265" s="485"/>
      <c r="K265" s="485"/>
      <c r="L265" s="485"/>
      <c r="M265" s="485"/>
      <c r="N265" s="485"/>
      <c r="O265" s="485"/>
      <c r="P265" s="485"/>
      <c r="Q265" s="485"/>
      <c r="R265" s="137"/>
      <c r="S265" s="137"/>
      <c r="T265" s="137"/>
      <c r="U265" s="137"/>
      <c r="V265" s="137"/>
      <c r="W265" s="137"/>
      <c r="X265" s="137"/>
      <c r="Y265" s="137"/>
    </row>
    <row r="266" spans="1:25" x14ac:dyDescent="0.15">
      <c r="A266" s="485"/>
      <c r="B266" s="485"/>
      <c r="C266" s="485"/>
      <c r="D266" s="485"/>
      <c r="E266" s="485"/>
      <c r="F266" s="485"/>
      <c r="G266" s="485"/>
      <c r="H266" s="485"/>
      <c r="I266" s="485"/>
      <c r="J266" s="485"/>
      <c r="K266" s="485"/>
      <c r="L266" s="485"/>
      <c r="M266" s="485"/>
      <c r="N266" s="485"/>
      <c r="O266" s="485"/>
      <c r="P266" s="485"/>
      <c r="Q266" s="485"/>
      <c r="R266" s="137"/>
      <c r="S266" s="137"/>
      <c r="T266" s="137"/>
      <c r="U266" s="137"/>
      <c r="V266" s="137"/>
      <c r="W266" s="137"/>
      <c r="X266" s="137"/>
      <c r="Y266" s="137"/>
    </row>
    <row r="267" spans="1:25" x14ac:dyDescent="0.15">
      <c r="A267" s="485"/>
      <c r="B267" s="485"/>
      <c r="C267" s="485"/>
      <c r="D267" s="485"/>
      <c r="E267" s="485"/>
      <c r="F267" s="485"/>
      <c r="G267" s="485"/>
      <c r="H267" s="485"/>
      <c r="I267" s="485"/>
      <c r="J267" s="485"/>
      <c r="K267" s="485"/>
      <c r="L267" s="485"/>
      <c r="M267" s="485"/>
      <c r="N267" s="485"/>
      <c r="O267" s="485"/>
      <c r="P267" s="485"/>
      <c r="Q267" s="485"/>
      <c r="R267" s="137"/>
      <c r="S267" s="137"/>
      <c r="T267" s="137"/>
      <c r="U267" s="137"/>
      <c r="V267" s="137"/>
      <c r="W267" s="137"/>
      <c r="X267" s="137"/>
      <c r="Y267" s="137"/>
    </row>
    <row r="268" spans="1:25" x14ac:dyDescent="0.15">
      <c r="A268" s="485"/>
      <c r="B268" s="485"/>
      <c r="C268" s="485"/>
      <c r="D268" s="485"/>
      <c r="E268" s="485"/>
      <c r="F268" s="485"/>
      <c r="G268" s="485"/>
      <c r="H268" s="485"/>
      <c r="I268" s="485"/>
      <c r="J268" s="485"/>
      <c r="K268" s="485"/>
      <c r="L268" s="485"/>
      <c r="M268" s="485"/>
      <c r="N268" s="485"/>
      <c r="O268" s="485"/>
      <c r="P268" s="485"/>
      <c r="Q268" s="485"/>
      <c r="R268" s="137"/>
      <c r="S268" s="137"/>
      <c r="T268" s="137"/>
      <c r="U268" s="137"/>
      <c r="V268" s="137"/>
      <c r="W268" s="137"/>
      <c r="X268" s="137"/>
      <c r="Y268" s="137"/>
    </row>
    <row r="269" spans="1:25" x14ac:dyDescent="0.15">
      <c r="A269" s="485"/>
      <c r="B269" s="485"/>
      <c r="C269" s="485"/>
      <c r="D269" s="485"/>
      <c r="E269" s="485"/>
      <c r="F269" s="485"/>
      <c r="G269" s="485"/>
      <c r="H269" s="485"/>
      <c r="I269" s="485"/>
      <c r="J269" s="485"/>
      <c r="K269" s="485"/>
      <c r="L269" s="485"/>
      <c r="M269" s="485"/>
      <c r="N269" s="485"/>
      <c r="O269" s="485"/>
      <c r="P269" s="485"/>
      <c r="Q269" s="485"/>
      <c r="R269" s="137"/>
      <c r="S269" s="137"/>
      <c r="T269" s="137"/>
      <c r="U269" s="137"/>
      <c r="V269" s="137"/>
      <c r="W269" s="137"/>
      <c r="X269" s="137"/>
      <c r="Y269" s="137"/>
    </row>
    <row r="270" spans="1:25" x14ac:dyDescent="0.15">
      <c r="A270" s="485"/>
      <c r="B270" s="485"/>
      <c r="C270" s="485"/>
      <c r="D270" s="485"/>
      <c r="E270" s="485"/>
      <c r="F270" s="485"/>
      <c r="G270" s="485"/>
      <c r="H270" s="485"/>
      <c r="I270" s="485"/>
      <c r="J270" s="485"/>
      <c r="K270" s="485"/>
      <c r="L270" s="485"/>
      <c r="M270" s="485"/>
      <c r="N270" s="485"/>
      <c r="O270" s="485"/>
      <c r="P270" s="485"/>
      <c r="Q270" s="485"/>
      <c r="R270" s="137"/>
      <c r="S270" s="137"/>
      <c r="T270" s="137"/>
      <c r="U270" s="137"/>
      <c r="V270" s="137"/>
      <c r="W270" s="137"/>
      <c r="X270" s="137"/>
      <c r="Y270" s="137"/>
    </row>
    <row r="271" spans="1:25" x14ac:dyDescent="0.15">
      <c r="A271" s="485"/>
      <c r="B271" s="485"/>
      <c r="C271" s="485"/>
      <c r="D271" s="485"/>
      <c r="E271" s="485"/>
      <c r="F271" s="485"/>
      <c r="G271" s="485"/>
      <c r="H271" s="485"/>
      <c r="I271" s="485"/>
      <c r="J271" s="485"/>
      <c r="K271" s="485"/>
      <c r="L271" s="485"/>
      <c r="M271" s="485"/>
      <c r="N271" s="485"/>
      <c r="O271" s="485"/>
      <c r="P271" s="485"/>
      <c r="Q271" s="485"/>
      <c r="R271" s="137"/>
      <c r="S271" s="137"/>
      <c r="T271" s="137"/>
      <c r="U271" s="137"/>
      <c r="V271" s="137"/>
      <c r="W271" s="137"/>
      <c r="X271" s="137"/>
      <c r="Y271" s="137"/>
    </row>
    <row r="272" spans="1:25" x14ac:dyDescent="0.15">
      <c r="A272" s="485"/>
      <c r="B272" s="485"/>
      <c r="C272" s="485"/>
      <c r="D272" s="485"/>
      <c r="E272" s="485"/>
      <c r="F272" s="485"/>
      <c r="G272" s="485"/>
      <c r="H272" s="485"/>
      <c r="I272" s="485"/>
      <c r="J272" s="485"/>
      <c r="K272" s="485"/>
      <c r="L272" s="485"/>
      <c r="M272" s="485"/>
      <c r="N272" s="485"/>
      <c r="O272" s="485"/>
      <c r="P272" s="485"/>
      <c r="Q272" s="485"/>
      <c r="R272" s="137"/>
      <c r="S272" s="137"/>
      <c r="T272" s="137"/>
      <c r="U272" s="137"/>
      <c r="V272" s="137"/>
      <c r="W272" s="137"/>
      <c r="X272" s="137"/>
      <c r="Y272" s="137"/>
    </row>
    <row r="273" spans="1:25" x14ac:dyDescent="0.15">
      <c r="A273" s="485"/>
      <c r="B273" s="485"/>
      <c r="C273" s="485"/>
      <c r="D273" s="485"/>
      <c r="E273" s="485"/>
      <c r="F273" s="485"/>
      <c r="G273" s="485"/>
      <c r="H273" s="485"/>
      <c r="I273" s="485"/>
      <c r="J273" s="485"/>
      <c r="K273" s="485"/>
      <c r="L273" s="485"/>
      <c r="M273" s="485"/>
      <c r="N273" s="485"/>
      <c r="O273" s="485"/>
      <c r="P273" s="485"/>
      <c r="Q273" s="485"/>
      <c r="R273" s="137"/>
      <c r="S273" s="137"/>
      <c r="T273" s="137"/>
      <c r="U273" s="137"/>
      <c r="V273" s="137"/>
      <c r="W273" s="137"/>
      <c r="X273" s="137"/>
      <c r="Y273" s="137"/>
    </row>
    <row r="274" spans="1:25" x14ac:dyDescent="0.15">
      <c r="A274" s="485"/>
      <c r="B274" s="485"/>
      <c r="C274" s="485"/>
      <c r="D274" s="485"/>
      <c r="E274" s="485"/>
      <c r="F274" s="485"/>
      <c r="G274" s="485"/>
      <c r="H274" s="485"/>
      <c r="I274" s="485"/>
      <c r="J274" s="485"/>
      <c r="K274" s="485"/>
      <c r="L274" s="485"/>
      <c r="M274" s="485"/>
      <c r="N274" s="485"/>
      <c r="O274" s="485"/>
      <c r="P274" s="485"/>
      <c r="Q274" s="485"/>
      <c r="R274" s="137"/>
      <c r="S274" s="137"/>
      <c r="T274" s="137"/>
      <c r="U274" s="137"/>
      <c r="V274" s="137"/>
      <c r="W274" s="137"/>
      <c r="X274" s="137"/>
      <c r="Y274" s="137"/>
    </row>
    <row r="275" spans="1:25" x14ac:dyDescent="0.15">
      <c r="A275" s="485"/>
      <c r="B275" s="485"/>
      <c r="C275" s="485"/>
      <c r="D275" s="485"/>
      <c r="E275" s="485"/>
      <c r="F275" s="485"/>
      <c r="G275" s="485"/>
      <c r="H275" s="485"/>
      <c r="I275" s="485"/>
      <c r="J275" s="485"/>
      <c r="K275" s="485"/>
      <c r="L275" s="485"/>
      <c r="M275" s="485"/>
      <c r="N275" s="485"/>
      <c r="O275" s="485"/>
      <c r="P275" s="485"/>
      <c r="Q275" s="485"/>
      <c r="R275" s="137"/>
      <c r="S275" s="137"/>
      <c r="T275" s="137"/>
      <c r="U275" s="137"/>
      <c r="V275" s="137"/>
      <c r="W275" s="137"/>
      <c r="X275" s="137"/>
      <c r="Y275" s="137"/>
    </row>
    <row r="276" spans="1:25" x14ac:dyDescent="0.15">
      <c r="A276" s="485"/>
      <c r="B276" s="485"/>
      <c r="C276" s="485"/>
      <c r="D276" s="485"/>
      <c r="E276" s="485"/>
      <c r="F276" s="485"/>
      <c r="G276" s="485"/>
      <c r="H276" s="485"/>
      <c r="I276" s="485"/>
      <c r="J276" s="485"/>
      <c r="K276" s="485"/>
      <c r="L276" s="485"/>
      <c r="M276" s="485"/>
      <c r="N276" s="485"/>
      <c r="O276" s="485"/>
      <c r="P276" s="485"/>
      <c r="Q276" s="485"/>
      <c r="R276" s="137"/>
      <c r="S276" s="137"/>
      <c r="T276" s="137"/>
      <c r="U276" s="137"/>
      <c r="V276" s="137"/>
      <c r="W276" s="137"/>
      <c r="X276" s="137"/>
      <c r="Y276" s="137"/>
    </row>
    <row r="277" spans="1:25" x14ac:dyDescent="0.15">
      <c r="A277" s="485"/>
      <c r="B277" s="485"/>
      <c r="C277" s="485"/>
      <c r="D277" s="485"/>
      <c r="E277" s="485"/>
      <c r="F277" s="485"/>
      <c r="G277" s="485"/>
      <c r="H277" s="485"/>
      <c r="I277" s="485"/>
      <c r="J277" s="485"/>
      <c r="K277" s="485"/>
      <c r="L277" s="485"/>
      <c r="M277" s="485"/>
      <c r="N277" s="485"/>
      <c r="O277" s="485"/>
      <c r="P277" s="485"/>
      <c r="Q277" s="485"/>
      <c r="R277" s="137"/>
      <c r="S277" s="137"/>
      <c r="T277" s="137"/>
      <c r="U277" s="137"/>
      <c r="V277" s="137"/>
      <c r="W277" s="137"/>
      <c r="X277" s="137"/>
      <c r="Y277" s="137"/>
    </row>
    <row r="278" spans="1:25" x14ac:dyDescent="0.15">
      <c r="A278" s="485"/>
      <c r="B278" s="485"/>
      <c r="C278" s="485"/>
      <c r="D278" s="485"/>
      <c r="E278" s="485"/>
      <c r="F278" s="485"/>
      <c r="G278" s="485"/>
      <c r="H278" s="485"/>
      <c r="I278" s="485"/>
      <c r="J278" s="485"/>
      <c r="K278" s="485"/>
      <c r="L278" s="485"/>
      <c r="M278" s="485"/>
      <c r="N278" s="485"/>
      <c r="O278" s="485"/>
      <c r="P278" s="485"/>
      <c r="Q278" s="485"/>
      <c r="R278" s="137"/>
      <c r="S278" s="137"/>
      <c r="T278" s="137"/>
      <c r="U278" s="137"/>
      <c r="V278" s="137"/>
      <c r="W278" s="137"/>
      <c r="X278" s="137"/>
      <c r="Y278" s="137"/>
    </row>
    <row r="279" spans="1:25" x14ac:dyDescent="0.15">
      <c r="A279" s="485"/>
      <c r="B279" s="485"/>
      <c r="C279" s="485"/>
      <c r="D279" s="485"/>
      <c r="E279" s="485"/>
      <c r="F279" s="485"/>
      <c r="G279" s="485"/>
      <c r="H279" s="485"/>
      <c r="I279" s="485"/>
      <c r="J279" s="485"/>
      <c r="K279" s="485"/>
      <c r="L279" s="485"/>
      <c r="M279" s="485"/>
      <c r="N279" s="485"/>
      <c r="O279" s="485"/>
      <c r="P279" s="485"/>
      <c r="Q279" s="485"/>
      <c r="R279" s="137"/>
      <c r="S279" s="137"/>
      <c r="T279" s="137"/>
      <c r="U279" s="137"/>
      <c r="V279" s="137"/>
      <c r="W279" s="137"/>
      <c r="X279" s="137"/>
      <c r="Y279" s="137"/>
    </row>
    <row r="280" spans="1:25" x14ac:dyDescent="0.15">
      <c r="A280" s="485"/>
      <c r="B280" s="485"/>
      <c r="C280" s="485"/>
      <c r="D280" s="485"/>
      <c r="E280" s="485"/>
      <c r="F280" s="485"/>
      <c r="G280" s="485"/>
      <c r="H280" s="485"/>
      <c r="I280" s="485"/>
      <c r="J280" s="485"/>
      <c r="K280" s="485"/>
      <c r="L280" s="485"/>
      <c r="M280" s="485"/>
      <c r="N280" s="485"/>
      <c r="O280" s="485"/>
      <c r="P280" s="485"/>
      <c r="Q280" s="485"/>
      <c r="R280" s="137"/>
      <c r="S280" s="137"/>
      <c r="T280" s="137"/>
      <c r="U280" s="137"/>
      <c r="V280" s="137"/>
      <c r="W280" s="137"/>
      <c r="X280" s="137"/>
      <c r="Y280" s="137"/>
    </row>
    <row r="281" spans="1:25" x14ac:dyDescent="0.15">
      <c r="A281" s="485"/>
      <c r="B281" s="485"/>
      <c r="C281" s="485"/>
      <c r="D281" s="485"/>
      <c r="E281" s="485"/>
      <c r="F281" s="485"/>
      <c r="G281" s="485"/>
      <c r="H281" s="485"/>
      <c r="I281" s="485"/>
      <c r="J281" s="485"/>
      <c r="K281" s="485"/>
      <c r="L281" s="485"/>
      <c r="M281" s="485"/>
      <c r="N281" s="485"/>
      <c r="O281" s="485"/>
      <c r="P281" s="485"/>
      <c r="Q281" s="485"/>
      <c r="R281" s="137"/>
      <c r="S281" s="137"/>
      <c r="T281" s="137"/>
      <c r="U281" s="137"/>
      <c r="V281" s="137"/>
      <c r="W281" s="137"/>
      <c r="X281" s="137"/>
      <c r="Y281" s="137"/>
    </row>
    <row r="282" spans="1:25" x14ac:dyDescent="0.15">
      <c r="A282" s="485"/>
      <c r="B282" s="485"/>
      <c r="C282" s="485"/>
      <c r="D282" s="485"/>
      <c r="E282" s="485"/>
      <c r="F282" s="485"/>
      <c r="G282" s="485"/>
      <c r="H282" s="485"/>
      <c r="I282" s="485"/>
      <c r="J282" s="485"/>
      <c r="K282" s="485"/>
      <c r="L282" s="485"/>
      <c r="M282" s="485"/>
      <c r="N282" s="485"/>
      <c r="O282" s="485"/>
      <c r="P282" s="485"/>
      <c r="Q282" s="485"/>
      <c r="R282" s="137"/>
      <c r="S282" s="137"/>
      <c r="T282" s="137"/>
      <c r="U282" s="137"/>
      <c r="V282" s="137"/>
      <c r="W282" s="137"/>
      <c r="X282" s="137"/>
      <c r="Y282" s="137"/>
    </row>
    <row r="283" spans="1:25" x14ac:dyDescent="0.15">
      <c r="A283" s="485"/>
      <c r="B283" s="485"/>
      <c r="C283" s="485"/>
      <c r="D283" s="485"/>
      <c r="E283" s="485"/>
      <c r="F283" s="485"/>
      <c r="G283" s="485"/>
      <c r="H283" s="485"/>
      <c r="I283" s="485"/>
      <c r="J283" s="485"/>
      <c r="K283" s="485"/>
      <c r="L283" s="485"/>
      <c r="M283" s="485"/>
      <c r="N283" s="485"/>
      <c r="O283" s="485"/>
      <c r="P283" s="485"/>
      <c r="Q283" s="485"/>
      <c r="R283" s="137"/>
      <c r="S283" s="137"/>
      <c r="T283" s="137"/>
      <c r="U283" s="137"/>
      <c r="V283" s="137"/>
      <c r="W283" s="137"/>
      <c r="X283" s="137"/>
      <c r="Y283" s="137"/>
    </row>
    <row r="284" spans="1:25" x14ac:dyDescent="0.15">
      <c r="A284" s="485"/>
      <c r="B284" s="485"/>
      <c r="C284" s="485"/>
      <c r="D284" s="485"/>
      <c r="E284" s="485"/>
      <c r="F284" s="485"/>
      <c r="G284" s="485"/>
      <c r="H284" s="485"/>
      <c r="I284" s="485"/>
      <c r="J284" s="485"/>
      <c r="K284" s="485"/>
      <c r="L284" s="485"/>
      <c r="M284" s="485"/>
      <c r="N284" s="485"/>
      <c r="O284" s="485"/>
      <c r="P284" s="485"/>
      <c r="Q284" s="485"/>
      <c r="R284" s="137"/>
      <c r="S284" s="137"/>
      <c r="T284" s="137"/>
      <c r="U284" s="137"/>
      <c r="V284" s="137"/>
      <c r="W284" s="137"/>
      <c r="X284" s="137"/>
      <c r="Y284" s="137"/>
    </row>
    <row r="285" spans="1:25" x14ac:dyDescent="0.15">
      <c r="A285" s="485"/>
      <c r="B285" s="485"/>
      <c r="C285" s="485"/>
      <c r="D285" s="485"/>
      <c r="E285" s="485"/>
      <c r="F285" s="485"/>
      <c r="G285" s="485"/>
      <c r="H285" s="485"/>
      <c r="I285" s="485"/>
      <c r="J285" s="485"/>
      <c r="K285" s="485"/>
      <c r="L285" s="485"/>
      <c r="M285" s="485"/>
      <c r="N285" s="485"/>
      <c r="O285" s="485"/>
      <c r="P285" s="485"/>
      <c r="Q285" s="485"/>
      <c r="R285" s="137"/>
      <c r="S285" s="137"/>
      <c r="T285" s="137"/>
      <c r="U285" s="137"/>
      <c r="V285" s="137"/>
      <c r="W285" s="137"/>
      <c r="X285" s="137"/>
      <c r="Y285" s="137"/>
    </row>
    <row r="286" spans="1:25" x14ac:dyDescent="0.15">
      <c r="A286" s="485"/>
      <c r="B286" s="485"/>
      <c r="C286" s="485"/>
      <c r="D286" s="485"/>
      <c r="E286" s="485"/>
      <c r="F286" s="485"/>
      <c r="G286" s="485"/>
      <c r="H286" s="485"/>
      <c r="I286" s="485"/>
      <c r="J286" s="485"/>
      <c r="K286" s="485"/>
      <c r="L286" s="485"/>
      <c r="M286" s="485"/>
      <c r="N286" s="485"/>
      <c r="O286" s="485"/>
      <c r="P286" s="485"/>
      <c r="Q286" s="485"/>
      <c r="R286" s="137"/>
      <c r="S286" s="137"/>
      <c r="T286" s="137"/>
      <c r="U286" s="137"/>
      <c r="V286" s="137"/>
      <c r="W286" s="137"/>
      <c r="X286" s="137"/>
      <c r="Y286" s="137"/>
    </row>
    <row r="287" spans="1:25" x14ac:dyDescent="0.15">
      <c r="A287" s="485"/>
      <c r="B287" s="485"/>
      <c r="C287" s="485"/>
      <c r="D287" s="485"/>
      <c r="E287" s="485"/>
      <c r="F287" s="485"/>
      <c r="G287" s="485"/>
      <c r="H287" s="485"/>
      <c r="I287" s="485"/>
      <c r="J287" s="485"/>
      <c r="K287" s="485"/>
      <c r="L287" s="485"/>
      <c r="M287" s="485"/>
      <c r="N287" s="485"/>
      <c r="O287" s="485"/>
      <c r="P287" s="485"/>
      <c r="Q287" s="485"/>
      <c r="R287" s="137"/>
      <c r="S287" s="137"/>
      <c r="T287" s="137"/>
      <c r="U287" s="137"/>
      <c r="V287" s="137"/>
      <c r="W287" s="137"/>
      <c r="X287" s="137"/>
      <c r="Y287" s="137"/>
    </row>
    <row r="288" spans="1:25" x14ac:dyDescent="0.15">
      <c r="A288" s="485"/>
      <c r="B288" s="485"/>
      <c r="C288" s="485"/>
      <c r="D288" s="485"/>
      <c r="E288" s="485"/>
      <c r="F288" s="485"/>
      <c r="G288" s="485"/>
      <c r="H288" s="485"/>
      <c r="I288" s="485"/>
      <c r="J288" s="485"/>
      <c r="K288" s="485"/>
      <c r="L288" s="485"/>
      <c r="M288" s="485"/>
      <c r="N288" s="485"/>
      <c r="O288" s="485"/>
      <c r="P288" s="485"/>
      <c r="Q288" s="485"/>
      <c r="R288" s="137"/>
      <c r="S288" s="137"/>
      <c r="T288" s="137"/>
      <c r="U288" s="137"/>
      <c r="V288" s="137"/>
      <c r="W288" s="137"/>
      <c r="X288" s="137"/>
      <c r="Y288" s="137"/>
    </row>
    <row r="289" spans="1:25" x14ac:dyDescent="0.15">
      <c r="A289" s="485"/>
      <c r="B289" s="485"/>
      <c r="C289" s="485"/>
      <c r="D289" s="485"/>
      <c r="E289" s="485"/>
      <c r="F289" s="485"/>
      <c r="G289" s="485"/>
      <c r="H289" s="485"/>
      <c r="I289" s="485"/>
      <c r="J289" s="485"/>
      <c r="K289" s="485"/>
      <c r="L289" s="485"/>
      <c r="M289" s="485"/>
      <c r="N289" s="485"/>
      <c r="O289" s="485"/>
      <c r="P289" s="485"/>
      <c r="Q289" s="485"/>
      <c r="R289" s="137"/>
      <c r="S289" s="137"/>
      <c r="T289" s="137"/>
      <c r="U289" s="137"/>
      <c r="V289" s="137"/>
      <c r="W289" s="137"/>
      <c r="X289" s="137"/>
      <c r="Y289" s="137"/>
    </row>
    <row r="290" spans="1:25" x14ac:dyDescent="0.15">
      <c r="A290" s="485"/>
      <c r="B290" s="485"/>
      <c r="C290" s="485"/>
      <c r="D290" s="485"/>
      <c r="E290" s="485"/>
      <c r="F290" s="485"/>
      <c r="G290" s="485"/>
      <c r="H290" s="485"/>
      <c r="I290" s="485"/>
      <c r="J290" s="485"/>
      <c r="K290" s="485"/>
      <c r="L290" s="485"/>
      <c r="M290" s="485"/>
      <c r="N290" s="485"/>
      <c r="O290" s="485"/>
      <c r="P290" s="485"/>
      <c r="Q290" s="485"/>
      <c r="R290" s="137"/>
      <c r="S290" s="137"/>
      <c r="T290" s="137"/>
      <c r="U290" s="137"/>
      <c r="V290" s="137"/>
      <c r="W290" s="137"/>
      <c r="X290" s="137"/>
      <c r="Y290" s="137"/>
    </row>
    <row r="291" spans="1:25" x14ac:dyDescent="0.15">
      <c r="A291" s="485"/>
      <c r="B291" s="485"/>
      <c r="C291" s="485"/>
      <c r="D291" s="485"/>
      <c r="E291" s="485"/>
      <c r="F291" s="485"/>
      <c r="G291" s="485"/>
      <c r="H291" s="485"/>
      <c r="I291" s="485"/>
      <c r="J291" s="485"/>
      <c r="K291" s="485"/>
      <c r="L291" s="485"/>
      <c r="M291" s="485"/>
      <c r="N291" s="485"/>
      <c r="O291" s="485"/>
      <c r="P291" s="485"/>
      <c r="Q291" s="485"/>
      <c r="R291" s="137"/>
      <c r="S291" s="137"/>
      <c r="T291" s="137"/>
      <c r="U291" s="137"/>
      <c r="V291" s="137"/>
      <c r="W291" s="137"/>
      <c r="X291" s="137"/>
      <c r="Y291" s="137"/>
    </row>
    <row r="292" spans="1:25" x14ac:dyDescent="0.15">
      <c r="A292" s="485"/>
      <c r="B292" s="485"/>
      <c r="C292" s="485"/>
      <c r="D292" s="485"/>
      <c r="E292" s="485"/>
      <c r="F292" s="485"/>
      <c r="G292" s="485"/>
      <c r="H292" s="485"/>
      <c r="I292" s="485"/>
      <c r="J292" s="485"/>
      <c r="K292" s="485"/>
      <c r="L292" s="485"/>
      <c r="M292" s="485"/>
      <c r="N292" s="485"/>
      <c r="O292" s="485"/>
      <c r="P292" s="485"/>
      <c r="Q292" s="485"/>
      <c r="R292" s="137"/>
      <c r="S292" s="137"/>
      <c r="T292" s="137"/>
      <c r="U292" s="137"/>
      <c r="V292" s="137"/>
      <c r="W292" s="137"/>
      <c r="X292" s="137"/>
      <c r="Y292" s="137"/>
    </row>
    <row r="293" spans="1:25" x14ac:dyDescent="0.15">
      <c r="A293" s="485"/>
      <c r="B293" s="485"/>
      <c r="C293" s="485"/>
      <c r="D293" s="485"/>
      <c r="E293" s="485"/>
      <c r="F293" s="485"/>
      <c r="G293" s="485"/>
      <c r="H293" s="485"/>
      <c r="I293" s="485"/>
      <c r="J293" s="485"/>
      <c r="K293" s="485"/>
      <c r="L293" s="485"/>
      <c r="M293" s="485"/>
      <c r="N293" s="485"/>
      <c r="O293" s="485"/>
      <c r="P293" s="485"/>
      <c r="Q293" s="485"/>
      <c r="R293" s="137"/>
      <c r="S293" s="137"/>
      <c r="T293" s="137"/>
      <c r="U293" s="137"/>
      <c r="V293" s="137"/>
      <c r="W293" s="137"/>
      <c r="X293" s="137"/>
      <c r="Y293" s="137"/>
    </row>
    <row r="294" spans="1:25" x14ac:dyDescent="0.15">
      <c r="A294" s="485"/>
      <c r="B294" s="485"/>
      <c r="C294" s="485"/>
      <c r="D294" s="485"/>
      <c r="E294" s="485"/>
      <c r="F294" s="485"/>
      <c r="G294" s="485"/>
      <c r="H294" s="485"/>
      <c r="I294" s="485"/>
      <c r="J294" s="485"/>
      <c r="K294" s="485"/>
      <c r="L294" s="485"/>
      <c r="M294" s="485"/>
      <c r="N294" s="485"/>
      <c r="O294" s="485"/>
      <c r="P294" s="485"/>
      <c r="Q294" s="485"/>
      <c r="R294" s="137"/>
      <c r="S294" s="137"/>
      <c r="T294" s="137"/>
      <c r="U294" s="137"/>
      <c r="V294" s="137"/>
      <c r="W294" s="137"/>
      <c r="X294" s="137"/>
      <c r="Y294" s="137"/>
    </row>
    <row r="295" spans="1:25" x14ac:dyDescent="0.15">
      <c r="A295" s="485"/>
      <c r="B295" s="485"/>
      <c r="C295" s="485"/>
      <c r="D295" s="485"/>
      <c r="E295" s="485"/>
      <c r="F295" s="485"/>
      <c r="G295" s="485"/>
      <c r="H295" s="485"/>
      <c r="I295" s="485"/>
      <c r="J295" s="485"/>
      <c r="K295" s="485"/>
      <c r="L295" s="485"/>
      <c r="M295" s="485"/>
      <c r="N295" s="485"/>
      <c r="O295" s="485"/>
      <c r="P295" s="485"/>
      <c r="Q295" s="485"/>
      <c r="R295" s="137"/>
      <c r="S295" s="137"/>
      <c r="T295" s="137"/>
      <c r="U295" s="137"/>
      <c r="V295" s="137"/>
      <c r="W295" s="137"/>
      <c r="X295" s="137"/>
      <c r="Y295" s="137"/>
    </row>
    <row r="296" spans="1:25" x14ac:dyDescent="0.15">
      <c r="A296" s="485"/>
      <c r="B296" s="485"/>
      <c r="C296" s="485"/>
      <c r="D296" s="485"/>
      <c r="E296" s="485"/>
      <c r="F296" s="485"/>
      <c r="G296" s="485"/>
      <c r="H296" s="485"/>
      <c r="I296" s="485"/>
      <c r="J296" s="485"/>
      <c r="K296" s="485"/>
      <c r="L296" s="485"/>
      <c r="M296" s="485"/>
      <c r="N296" s="485"/>
      <c r="O296" s="485"/>
      <c r="P296" s="485"/>
      <c r="Q296" s="485"/>
      <c r="R296" s="137"/>
      <c r="S296" s="137"/>
      <c r="T296" s="137"/>
      <c r="U296" s="137"/>
      <c r="V296" s="137"/>
      <c r="W296" s="137"/>
      <c r="X296" s="137"/>
      <c r="Y296" s="137"/>
    </row>
    <row r="297" spans="1:25" x14ac:dyDescent="0.15">
      <c r="A297" s="485"/>
      <c r="B297" s="485"/>
      <c r="C297" s="485"/>
      <c r="D297" s="485"/>
      <c r="E297" s="485"/>
      <c r="F297" s="485"/>
      <c r="G297" s="485"/>
      <c r="H297" s="485"/>
      <c r="I297" s="485"/>
      <c r="J297" s="485"/>
      <c r="K297" s="485"/>
      <c r="L297" s="485"/>
      <c r="M297" s="485"/>
      <c r="N297" s="485"/>
      <c r="O297" s="485"/>
      <c r="P297" s="485"/>
      <c r="Q297" s="485"/>
      <c r="R297" s="137"/>
      <c r="S297" s="137"/>
      <c r="T297" s="137"/>
      <c r="U297" s="137"/>
      <c r="V297" s="137"/>
      <c r="W297" s="137"/>
      <c r="X297" s="137"/>
      <c r="Y297" s="137"/>
    </row>
    <row r="298" spans="1:25" x14ac:dyDescent="0.15">
      <c r="A298" s="485"/>
      <c r="B298" s="485"/>
      <c r="C298" s="485"/>
      <c r="D298" s="485"/>
      <c r="E298" s="485"/>
      <c r="F298" s="485"/>
      <c r="G298" s="485"/>
      <c r="H298" s="485"/>
      <c r="I298" s="485"/>
      <c r="J298" s="485"/>
      <c r="K298" s="485"/>
      <c r="L298" s="485"/>
      <c r="M298" s="485"/>
      <c r="N298" s="485"/>
      <c r="O298" s="485"/>
      <c r="P298" s="485"/>
      <c r="Q298" s="485"/>
      <c r="R298" s="137"/>
      <c r="S298" s="137"/>
      <c r="T298" s="137"/>
      <c r="U298" s="137"/>
      <c r="V298" s="137"/>
      <c r="W298" s="137"/>
      <c r="X298" s="137"/>
      <c r="Y298" s="137"/>
    </row>
    <row r="299" spans="1:25" x14ac:dyDescent="0.15">
      <c r="A299" s="485"/>
      <c r="B299" s="485"/>
      <c r="C299" s="485"/>
      <c r="D299" s="485"/>
      <c r="E299" s="485"/>
      <c r="F299" s="485"/>
      <c r="G299" s="485"/>
      <c r="H299" s="485"/>
      <c r="I299" s="485"/>
      <c r="J299" s="485"/>
      <c r="K299" s="485"/>
      <c r="L299" s="485"/>
      <c r="M299" s="485"/>
      <c r="N299" s="485"/>
      <c r="O299" s="485"/>
      <c r="P299" s="485"/>
      <c r="Q299" s="485"/>
      <c r="R299" s="137"/>
      <c r="S299" s="137"/>
      <c r="T299" s="137"/>
      <c r="U299" s="137"/>
      <c r="V299" s="137"/>
      <c r="W299" s="137"/>
      <c r="X299" s="137"/>
      <c r="Y299" s="137"/>
    </row>
    <row r="300" spans="1:25" x14ac:dyDescent="0.15">
      <c r="A300" s="485"/>
      <c r="B300" s="485"/>
      <c r="C300" s="485"/>
      <c r="D300" s="485"/>
      <c r="E300" s="485"/>
      <c r="F300" s="485"/>
      <c r="G300" s="485"/>
      <c r="H300" s="485"/>
      <c r="I300" s="485"/>
      <c r="J300" s="485"/>
      <c r="K300" s="485"/>
      <c r="L300" s="485"/>
      <c r="M300" s="485"/>
      <c r="N300" s="485"/>
      <c r="O300" s="485"/>
      <c r="P300" s="485"/>
      <c r="Q300" s="485"/>
      <c r="R300" s="137"/>
      <c r="S300" s="137"/>
      <c r="T300" s="137"/>
      <c r="U300" s="137"/>
      <c r="V300" s="137"/>
      <c r="W300" s="137"/>
      <c r="X300" s="137"/>
      <c r="Y300" s="137"/>
    </row>
    <row r="301" spans="1:25" x14ac:dyDescent="0.15">
      <c r="A301" s="485"/>
      <c r="B301" s="485"/>
      <c r="C301" s="485"/>
      <c r="D301" s="485"/>
      <c r="E301" s="485"/>
      <c r="F301" s="485"/>
      <c r="G301" s="485"/>
      <c r="H301" s="485"/>
      <c r="I301" s="485"/>
      <c r="J301" s="485"/>
      <c r="K301" s="485"/>
      <c r="L301" s="485"/>
      <c r="M301" s="485"/>
      <c r="N301" s="485"/>
      <c r="O301" s="485"/>
      <c r="P301" s="485"/>
      <c r="Q301" s="485"/>
      <c r="R301" s="137"/>
      <c r="S301" s="137"/>
      <c r="T301" s="137"/>
      <c r="U301" s="137"/>
      <c r="V301" s="137"/>
      <c r="W301" s="137"/>
      <c r="X301" s="137"/>
      <c r="Y301" s="137"/>
    </row>
    <row r="302" spans="1:25" x14ac:dyDescent="0.15">
      <c r="A302" s="485"/>
      <c r="B302" s="485"/>
      <c r="C302" s="485"/>
      <c r="D302" s="485"/>
      <c r="E302" s="485"/>
      <c r="F302" s="485"/>
      <c r="G302" s="485"/>
      <c r="H302" s="485"/>
      <c r="I302" s="485"/>
      <c r="J302" s="485"/>
      <c r="K302" s="485"/>
      <c r="L302" s="485"/>
      <c r="M302" s="485"/>
      <c r="N302" s="485"/>
      <c r="O302" s="485"/>
      <c r="P302" s="485"/>
      <c r="Q302" s="485"/>
      <c r="R302" s="137"/>
      <c r="S302" s="137"/>
      <c r="T302" s="137"/>
      <c r="U302" s="137"/>
      <c r="V302" s="137"/>
      <c r="W302" s="137"/>
      <c r="X302" s="137"/>
      <c r="Y302" s="137"/>
    </row>
    <row r="303" spans="1:25" x14ac:dyDescent="0.15">
      <c r="A303" s="485"/>
      <c r="B303" s="485"/>
      <c r="C303" s="485"/>
      <c r="D303" s="485"/>
      <c r="E303" s="485"/>
      <c r="F303" s="485"/>
      <c r="G303" s="485"/>
      <c r="H303" s="485"/>
      <c r="I303" s="485"/>
      <c r="J303" s="485"/>
      <c r="K303" s="485"/>
      <c r="L303" s="485"/>
      <c r="M303" s="485"/>
      <c r="N303" s="485"/>
      <c r="O303" s="485"/>
      <c r="P303" s="485"/>
      <c r="Q303" s="485"/>
      <c r="R303" s="137"/>
      <c r="S303" s="137"/>
      <c r="T303" s="137"/>
      <c r="U303" s="137"/>
      <c r="V303" s="137"/>
      <c r="W303" s="137"/>
      <c r="X303" s="137"/>
      <c r="Y303" s="137"/>
    </row>
    <row r="304" spans="1:25" x14ac:dyDescent="0.15">
      <c r="A304" s="485"/>
      <c r="B304" s="485"/>
      <c r="C304" s="485"/>
      <c r="D304" s="485"/>
      <c r="E304" s="485"/>
      <c r="F304" s="485"/>
      <c r="G304" s="485"/>
      <c r="H304" s="485"/>
      <c r="I304" s="485"/>
      <c r="J304" s="485"/>
      <c r="K304" s="485"/>
      <c r="L304" s="485"/>
      <c r="M304" s="485"/>
      <c r="N304" s="485"/>
      <c r="O304" s="485"/>
      <c r="P304" s="485"/>
      <c r="Q304" s="485"/>
      <c r="R304" s="137"/>
      <c r="S304" s="137"/>
      <c r="T304" s="137"/>
      <c r="U304" s="137"/>
      <c r="V304" s="137"/>
      <c r="W304" s="137"/>
      <c r="X304" s="137"/>
      <c r="Y304" s="137"/>
    </row>
    <row r="305" spans="1:25" x14ac:dyDescent="0.15">
      <c r="A305" s="485"/>
      <c r="B305" s="485"/>
      <c r="C305" s="485"/>
      <c r="D305" s="485"/>
      <c r="E305" s="485"/>
      <c r="F305" s="485"/>
      <c r="G305" s="485"/>
      <c r="H305" s="485"/>
      <c r="I305" s="485"/>
      <c r="J305" s="485"/>
      <c r="K305" s="485"/>
      <c r="L305" s="485"/>
      <c r="M305" s="485"/>
      <c r="N305" s="485"/>
      <c r="O305" s="485"/>
      <c r="P305" s="485"/>
      <c r="Q305" s="485"/>
      <c r="R305" s="137"/>
      <c r="S305" s="137"/>
      <c r="T305" s="137"/>
      <c r="U305" s="137"/>
      <c r="V305" s="137"/>
      <c r="W305" s="137"/>
      <c r="X305" s="137"/>
      <c r="Y305" s="137"/>
    </row>
    <row r="306" spans="1:25" x14ac:dyDescent="0.15">
      <c r="A306" s="485"/>
      <c r="B306" s="485"/>
      <c r="C306" s="485"/>
      <c r="D306" s="485"/>
      <c r="E306" s="485"/>
      <c r="F306" s="485"/>
      <c r="G306" s="485"/>
      <c r="H306" s="485"/>
      <c r="I306" s="485"/>
      <c r="J306" s="485"/>
      <c r="K306" s="485"/>
      <c r="L306" s="485"/>
      <c r="M306" s="485"/>
      <c r="N306" s="485"/>
      <c r="O306" s="485"/>
      <c r="P306" s="485"/>
      <c r="Q306" s="485"/>
      <c r="R306" s="137"/>
      <c r="S306" s="137"/>
      <c r="T306" s="137"/>
      <c r="U306" s="137"/>
      <c r="V306" s="137"/>
      <c r="W306" s="137"/>
      <c r="X306" s="137"/>
      <c r="Y306" s="137"/>
    </row>
    <row r="307" spans="1:25" x14ac:dyDescent="0.15">
      <c r="A307" s="485"/>
      <c r="B307" s="485"/>
      <c r="C307" s="485"/>
      <c r="D307" s="485"/>
      <c r="E307" s="485"/>
      <c r="F307" s="485"/>
      <c r="G307" s="485"/>
      <c r="H307" s="485"/>
      <c r="I307" s="485"/>
      <c r="J307" s="485"/>
      <c r="K307" s="485"/>
      <c r="L307" s="485"/>
      <c r="M307" s="485"/>
      <c r="N307" s="485"/>
      <c r="O307" s="485"/>
      <c r="P307" s="485"/>
      <c r="Q307" s="485"/>
      <c r="R307" s="137"/>
      <c r="S307" s="137"/>
      <c r="T307" s="137"/>
      <c r="U307" s="137"/>
      <c r="V307" s="137"/>
      <c r="W307" s="137"/>
      <c r="X307" s="137"/>
      <c r="Y307" s="137"/>
    </row>
    <row r="308" spans="1:25" x14ac:dyDescent="0.15">
      <c r="A308" s="485"/>
      <c r="B308" s="485"/>
      <c r="C308" s="485"/>
      <c r="D308" s="485"/>
      <c r="E308" s="485"/>
      <c r="F308" s="485"/>
      <c r="G308" s="485"/>
      <c r="H308" s="485"/>
      <c r="I308" s="485"/>
      <c r="J308" s="485"/>
      <c r="K308" s="485"/>
      <c r="L308" s="485"/>
      <c r="M308" s="485"/>
      <c r="N308" s="485"/>
      <c r="O308" s="485"/>
      <c r="P308" s="485"/>
      <c r="Q308" s="485"/>
      <c r="R308" s="137"/>
      <c r="S308" s="137"/>
      <c r="T308" s="137"/>
      <c r="U308" s="137"/>
      <c r="V308" s="137"/>
      <c r="W308" s="137"/>
      <c r="X308" s="137"/>
      <c r="Y308" s="137"/>
    </row>
    <row r="309" spans="1:25" x14ac:dyDescent="0.15">
      <c r="A309" s="485"/>
      <c r="B309" s="485"/>
      <c r="C309" s="485"/>
      <c r="D309" s="485"/>
      <c r="E309" s="485"/>
      <c r="F309" s="485"/>
      <c r="G309" s="485"/>
      <c r="H309" s="485"/>
      <c r="I309" s="485"/>
      <c r="J309" s="485"/>
      <c r="K309" s="485"/>
      <c r="L309" s="485"/>
      <c r="M309" s="485"/>
      <c r="N309" s="485"/>
      <c r="O309" s="485"/>
      <c r="P309" s="485"/>
      <c r="Q309" s="485"/>
      <c r="R309" s="137"/>
      <c r="S309" s="137"/>
      <c r="T309" s="137"/>
      <c r="U309" s="137"/>
      <c r="V309" s="137"/>
      <c r="W309" s="137"/>
      <c r="X309" s="137"/>
      <c r="Y309" s="137"/>
    </row>
    <row r="310" spans="1:25" x14ac:dyDescent="0.15">
      <c r="A310" s="485"/>
      <c r="B310" s="485"/>
      <c r="C310" s="485"/>
      <c r="D310" s="485"/>
      <c r="E310" s="485"/>
      <c r="F310" s="485"/>
      <c r="G310" s="485"/>
      <c r="H310" s="485"/>
      <c r="I310" s="485"/>
      <c r="J310" s="485"/>
      <c r="K310" s="485"/>
      <c r="L310" s="485"/>
      <c r="M310" s="485"/>
      <c r="N310" s="485"/>
      <c r="O310" s="485"/>
      <c r="P310" s="485"/>
      <c r="Q310" s="485"/>
      <c r="R310" s="137"/>
      <c r="S310" s="137"/>
      <c r="T310" s="137"/>
      <c r="U310" s="137"/>
      <c r="V310" s="137"/>
      <c r="W310" s="137"/>
      <c r="X310" s="137"/>
      <c r="Y310" s="137"/>
    </row>
    <row r="311" spans="1:25" x14ac:dyDescent="0.15">
      <c r="A311" s="485"/>
      <c r="B311" s="485"/>
      <c r="C311" s="485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  <c r="R311" s="137"/>
      <c r="S311" s="137"/>
      <c r="T311" s="137"/>
      <c r="U311" s="137"/>
      <c r="V311" s="137"/>
      <c r="W311" s="137"/>
      <c r="X311" s="137"/>
      <c r="Y311" s="137"/>
    </row>
    <row r="312" spans="1:25" x14ac:dyDescent="0.15">
      <c r="A312" s="485"/>
      <c r="B312" s="485"/>
      <c r="C312" s="485"/>
      <c r="D312" s="485"/>
      <c r="E312" s="485"/>
      <c r="F312" s="485"/>
      <c r="G312" s="485"/>
      <c r="H312" s="485"/>
      <c r="I312" s="485"/>
      <c r="J312" s="485"/>
      <c r="K312" s="485"/>
      <c r="L312" s="485"/>
      <c r="M312" s="485"/>
      <c r="N312" s="485"/>
      <c r="O312" s="485"/>
      <c r="P312" s="485"/>
      <c r="Q312" s="485"/>
      <c r="R312" s="137"/>
      <c r="S312" s="137"/>
      <c r="T312" s="137"/>
      <c r="U312" s="137"/>
      <c r="V312" s="137"/>
      <c r="W312" s="137"/>
      <c r="X312" s="137"/>
      <c r="Y312" s="137"/>
    </row>
    <row r="313" spans="1:25" x14ac:dyDescent="0.15">
      <c r="A313" s="485"/>
      <c r="B313" s="485"/>
      <c r="C313" s="485"/>
      <c r="D313" s="485"/>
      <c r="E313" s="485"/>
      <c r="F313" s="485"/>
      <c r="G313" s="485"/>
      <c r="H313" s="485"/>
      <c r="I313" s="485"/>
      <c r="J313" s="485"/>
      <c r="K313" s="485"/>
      <c r="L313" s="485"/>
      <c r="M313" s="485"/>
      <c r="N313" s="485"/>
      <c r="O313" s="485"/>
      <c r="P313" s="485"/>
      <c r="Q313" s="485"/>
      <c r="R313" s="137"/>
      <c r="S313" s="137"/>
      <c r="T313" s="137"/>
      <c r="U313" s="137"/>
      <c r="V313" s="137"/>
      <c r="W313" s="137"/>
      <c r="X313" s="137"/>
      <c r="Y313" s="137"/>
    </row>
    <row r="314" spans="1:25" x14ac:dyDescent="0.15">
      <c r="A314" s="485"/>
      <c r="B314" s="485"/>
      <c r="C314" s="485"/>
      <c r="D314" s="485"/>
      <c r="E314" s="485"/>
      <c r="F314" s="485"/>
      <c r="G314" s="485"/>
      <c r="H314" s="485"/>
      <c r="I314" s="485"/>
      <c r="J314" s="485"/>
      <c r="K314" s="485"/>
      <c r="L314" s="485"/>
      <c r="M314" s="485"/>
      <c r="N314" s="485"/>
      <c r="O314" s="485"/>
      <c r="P314" s="485"/>
      <c r="Q314" s="485"/>
      <c r="R314" s="137"/>
      <c r="S314" s="137"/>
      <c r="T314" s="137"/>
      <c r="U314" s="137"/>
      <c r="V314" s="137"/>
      <c r="W314" s="137"/>
      <c r="X314" s="137"/>
      <c r="Y314" s="137"/>
    </row>
    <row r="315" spans="1:25" x14ac:dyDescent="0.15">
      <c r="A315" s="485"/>
      <c r="B315" s="485"/>
      <c r="C315" s="485"/>
      <c r="D315" s="485"/>
      <c r="E315" s="485"/>
      <c r="F315" s="485"/>
      <c r="G315" s="485"/>
      <c r="H315" s="485"/>
      <c r="I315" s="485"/>
      <c r="J315" s="485"/>
      <c r="K315" s="485"/>
      <c r="L315" s="485"/>
      <c r="M315" s="485"/>
      <c r="N315" s="485"/>
      <c r="O315" s="485"/>
      <c r="P315" s="485"/>
      <c r="Q315" s="485"/>
      <c r="R315" s="137"/>
      <c r="S315" s="137"/>
      <c r="T315" s="137"/>
      <c r="U315" s="137"/>
      <c r="V315" s="137"/>
      <c r="W315" s="137"/>
      <c r="X315" s="137"/>
      <c r="Y315" s="137"/>
    </row>
    <row r="316" spans="1:25" x14ac:dyDescent="0.15">
      <c r="A316" s="485"/>
      <c r="B316" s="485"/>
      <c r="C316" s="485"/>
      <c r="D316" s="485"/>
      <c r="E316" s="485"/>
      <c r="F316" s="485"/>
      <c r="G316" s="485"/>
      <c r="H316" s="485"/>
      <c r="I316" s="485"/>
      <c r="J316" s="485"/>
      <c r="K316" s="485"/>
      <c r="L316" s="485"/>
      <c r="M316" s="485"/>
      <c r="N316" s="485"/>
      <c r="O316" s="485"/>
      <c r="P316" s="485"/>
      <c r="Q316" s="485"/>
      <c r="R316" s="137"/>
      <c r="S316" s="137"/>
      <c r="T316" s="137"/>
      <c r="U316" s="137"/>
      <c r="V316" s="137"/>
      <c r="W316" s="137"/>
      <c r="X316" s="137"/>
      <c r="Y316" s="137"/>
    </row>
    <row r="317" spans="1:25" x14ac:dyDescent="0.15">
      <c r="A317" s="485"/>
      <c r="B317" s="485"/>
      <c r="C317" s="485"/>
      <c r="D317" s="485"/>
      <c r="E317" s="485"/>
      <c r="F317" s="485"/>
      <c r="G317" s="485"/>
      <c r="H317" s="485"/>
      <c r="I317" s="485"/>
      <c r="J317" s="485"/>
      <c r="K317" s="485"/>
      <c r="L317" s="485"/>
      <c r="M317" s="485"/>
      <c r="N317" s="485"/>
      <c r="O317" s="485"/>
      <c r="P317" s="485"/>
      <c r="Q317" s="485"/>
      <c r="R317" s="137"/>
      <c r="S317" s="137"/>
      <c r="T317" s="137"/>
      <c r="U317" s="137"/>
      <c r="V317" s="137"/>
      <c r="W317" s="137"/>
      <c r="X317" s="137"/>
      <c r="Y317" s="137"/>
    </row>
    <row r="318" spans="1:25" x14ac:dyDescent="0.15">
      <c r="A318" s="485"/>
      <c r="B318" s="485"/>
      <c r="C318" s="485"/>
      <c r="D318" s="485"/>
      <c r="E318" s="485"/>
      <c r="F318" s="485"/>
      <c r="G318" s="485"/>
      <c r="H318" s="485"/>
      <c r="I318" s="485"/>
      <c r="J318" s="485"/>
      <c r="K318" s="485"/>
      <c r="L318" s="485"/>
      <c r="M318" s="485"/>
      <c r="N318" s="485"/>
      <c r="O318" s="485"/>
      <c r="P318" s="485"/>
      <c r="Q318" s="485"/>
      <c r="R318" s="137"/>
      <c r="S318" s="137"/>
      <c r="T318" s="137"/>
      <c r="U318" s="137"/>
      <c r="V318" s="137"/>
      <c r="W318" s="137"/>
      <c r="X318" s="137"/>
      <c r="Y318" s="137"/>
    </row>
    <row r="319" spans="1:25" x14ac:dyDescent="0.15">
      <c r="A319" s="485"/>
      <c r="B319" s="485"/>
      <c r="C319" s="485"/>
      <c r="D319" s="485"/>
      <c r="E319" s="485"/>
      <c r="F319" s="485"/>
      <c r="G319" s="485"/>
      <c r="H319" s="485"/>
      <c r="I319" s="485"/>
      <c r="J319" s="485"/>
      <c r="K319" s="485"/>
      <c r="L319" s="485"/>
      <c r="M319" s="485"/>
      <c r="N319" s="485"/>
      <c r="O319" s="485"/>
      <c r="P319" s="485"/>
      <c r="Q319" s="485"/>
      <c r="R319" s="137"/>
      <c r="S319" s="137"/>
      <c r="T319" s="137"/>
      <c r="U319" s="137"/>
      <c r="V319" s="137"/>
      <c r="W319" s="137"/>
      <c r="X319" s="137"/>
      <c r="Y319" s="137"/>
    </row>
    <row r="320" spans="1:25" x14ac:dyDescent="0.15">
      <c r="A320" s="485"/>
      <c r="B320" s="485"/>
      <c r="C320" s="485"/>
      <c r="D320" s="485"/>
      <c r="E320" s="485"/>
      <c r="F320" s="485"/>
      <c r="G320" s="485"/>
      <c r="H320" s="485"/>
      <c r="I320" s="485"/>
      <c r="J320" s="485"/>
      <c r="K320" s="485"/>
      <c r="L320" s="485"/>
      <c r="M320" s="485"/>
      <c r="N320" s="485"/>
      <c r="O320" s="485"/>
      <c r="P320" s="485"/>
      <c r="Q320" s="485"/>
      <c r="R320" s="137"/>
      <c r="S320" s="137"/>
      <c r="T320" s="137"/>
      <c r="U320" s="137"/>
      <c r="V320" s="137"/>
      <c r="W320" s="137"/>
      <c r="X320" s="137"/>
      <c r="Y320" s="137"/>
    </row>
    <row r="321" spans="1:25" x14ac:dyDescent="0.15">
      <c r="A321" s="485"/>
      <c r="B321" s="485"/>
      <c r="C321" s="485"/>
      <c r="D321" s="485"/>
      <c r="E321" s="485"/>
      <c r="F321" s="485"/>
      <c r="G321" s="485"/>
      <c r="H321" s="485"/>
      <c r="I321" s="485"/>
      <c r="J321" s="485"/>
      <c r="K321" s="485"/>
      <c r="L321" s="485"/>
      <c r="M321" s="485"/>
      <c r="N321" s="485"/>
      <c r="O321" s="485"/>
      <c r="P321" s="485"/>
      <c r="Q321" s="485"/>
      <c r="R321" s="137"/>
      <c r="S321" s="137"/>
      <c r="T321" s="137"/>
      <c r="U321" s="137"/>
      <c r="V321" s="137"/>
      <c r="W321" s="137"/>
      <c r="X321" s="137"/>
      <c r="Y321" s="137"/>
    </row>
    <row r="322" spans="1:25" x14ac:dyDescent="0.15">
      <c r="A322" s="485"/>
      <c r="B322" s="485"/>
      <c r="C322" s="485"/>
      <c r="D322" s="485"/>
      <c r="E322" s="485"/>
      <c r="F322" s="485"/>
      <c r="G322" s="485"/>
      <c r="H322" s="485"/>
      <c r="I322" s="485"/>
      <c r="J322" s="485"/>
      <c r="K322" s="485"/>
      <c r="L322" s="485"/>
      <c r="M322" s="485"/>
      <c r="N322" s="485"/>
      <c r="O322" s="485"/>
      <c r="P322" s="485"/>
      <c r="Q322" s="485"/>
      <c r="R322" s="137"/>
      <c r="S322" s="137"/>
      <c r="T322" s="137"/>
      <c r="U322" s="137"/>
      <c r="V322" s="137"/>
      <c r="W322" s="137"/>
      <c r="X322" s="137"/>
      <c r="Y322" s="137"/>
    </row>
    <row r="323" spans="1:25" x14ac:dyDescent="0.15">
      <c r="A323" s="485"/>
      <c r="B323" s="485"/>
      <c r="C323" s="485"/>
      <c r="D323" s="485"/>
      <c r="E323" s="485"/>
      <c r="F323" s="485"/>
      <c r="G323" s="485"/>
      <c r="H323" s="485"/>
      <c r="I323" s="485"/>
      <c r="J323" s="485"/>
      <c r="K323" s="485"/>
      <c r="L323" s="485"/>
      <c r="M323" s="485"/>
      <c r="N323" s="485"/>
      <c r="O323" s="485"/>
      <c r="P323" s="485"/>
      <c r="Q323" s="485"/>
      <c r="R323" s="137"/>
      <c r="S323" s="137"/>
      <c r="T323" s="137"/>
      <c r="U323" s="137"/>
      <c r="V323" s="137"/>
      <c r="W323" s="137"/>
      <c r="X323" s="137"/>
      <c r="Y323" s="137"/>
    </row>
    <row r="324" spans="1:25" x14ac:dyDescent="0.15">
      <c r="A324" s="485"/>
      <c r="B324" s="485"/>
      <c r="C324" s="485"/>
      <c r="D324" s="485"/>
      <c r="E324" s="485"/>
      <c r="F324" s="485"/>
      <c r="G324" s="485"/>
      <c r="H324" s="485"/>
      <c r="I324" s="485"/>
      <c r="J324" s="485"/>
      <c r="K324" s="485"/>
      <c r="L324" s="485"/>
      <c r="M324" s="485"/>
      <c r="N324" s="485"/>
      <c r="O324" s="485"/>
      <c r="P324" s="485"/>
      <c r="Q324" s="485"/>
      <c r="R324" s="137"/>
      <c r="S324" s="137"/>
      <c r="T324" s="137"/>
      <c r="U324" s="137"/>
      <c r="V324" s="137"/>
      <c r="W324" s="137"/>
      <c r="X324" s="137"/>
      <c r="Y324" s="137"/>
    </row>
    <row r="325" spans="1:25" x14ac:dyDescent="0.15">
      <c r="A325" s="485"/>
      <c r="B325" s="485"/>
      <c r="C325" s="485"/>
      <c r="D325" s="485"/>
      <c r="E325" s="485"/>
      <c r="F325" s="485"/>
      <c r="G325" s="485"/>
      <c r="H325" s="485"/>
      <c r="I325" s="485"/>
      <c r="J325" s="485"/>
      <c r="K325" s="485"/>
      <c r="L325" s="485"/>
      <c r="M325" s="485"/>
      <c r="N325" s="485"/>
      <c r="O325" s="485"/>
      <c r="P325" s="485"/>
      <c r="Q325" s="485"/>
      <c r="R325" s="137"/>
      <c r="S325" s="137"/>
      <c r="T325" s="137"/>
      <c r="U325" s="137"/>
      <c r="V325" s="137"/>
      <c r="W325" s="137"/>
      <c r="X325" s="137"/>
      <c r="Y325" s="137"/>
    </row>
    <row r="326" spans="1:25" x14ac:dyDescent="0.15">
      <c r="A326" s="485"/>
      <c r="B326" s="485"/>
      <c r="C326" s="485"/>
      <c r="D326" s="485"/>
      <c r="E326" s="485"/>
      <c r="F326" s="485"/>
      <c r="G326" s="485"/>
      <c r="H326" s="485"/>
      <c r="I326" s="485"/>
      <c r="J326" s="485"/>
      <c r="K326" s="485"/>
      <c r="L326" s="485"/>
      <c r="M326" s="485"/>
      <c r="N326" s="485"/>
      <c r="O326" s="485"/>
      <c r="P326" s="485"/>
      <c r="Q326" s="485"/>
      <c r="R326" s="137"/>
      <c r="S326" s="137"/>
      <c r="T326" s="137"/>
      <c r="U326" s="137"/>
      <c r="V326" s="137"/>
      <c r="W326" s="137"/>
      <c r="X326" s="137"/>
      <c r="Y326" s="137"/>
    </row>
    <row r="327" spans="1:25" x14ac:dyDescent="0.15">
      <c r="A327" s="485"/>
      <c r="B327" s="485"/>
      <c r="C327" s="485"/>
      <c r="D327" s="485"/>
      <c r="E327" s="485"/>
      <c r="F327" s="485"/>
      <c r="G327" s="485"/>
      <c r="H327" s="485"/>
      <c r="I327" s="485"/>
      <c r="J327" s="485"/>
      <c r="K327" s="485"/>
      <c r="L327" s="485"/>
      <c r="M327" s="485"/>
      <c r="N327" s="485"/>
      <c r="O327" s="485"/>
      <c r="P327" s="485"/>
      <c r="Q327" s="485"/>
      <c r="R327" s="137"/>
      <c r="S327" s="137"/>
      <c r="T327" s="137"/>
      <c r="U327" s="137"/>
      <c r="V327" s="137"/>
      <c r="W327" s="137"/>
      <c r="X327" s="137"/>
      <c r="Y327" s="137"/>
    </row>
    <row r="328" spans="1:25" x14ac:dyDescent="0.15">
      <c r="A328" s="485"/>
      <c r="B328" s="485"/>
      <c r="C328" s="485"/>
      <c r="D328" s="485"/>
      <c r="E328" s="485"/>
      <c r="F328" s="485"/>
      <c r="G328" s="485"/>
      <c r="H328" s="485"/>
      <c r="I328" s="485"/>
      <c r="J328" s="485"/>
      <c r="K328" s="485"/>
      <c r="L328" s="485"/>
      <c r="M328" s="485"/>
      <c r="N328" s="485"/>
      <c r="O328" s="485"/>
      <c r="P328" s="485"/>
      <c r="Q328" s="485"/>
      <c r="R328" s="137"/>
      <c r="S328" s="137"/>
      <c r="T328" s="137"/>
      <c r="U328" s="137"/>
      <c r="V328" s="137"/>
      <c r="W328" s="137"/>
      <c r="X328" s="137"/>
      <c r="Y328" s="137"/>
    </row>
    <row r="329" spans="1:25" x14ac:dyDescent="0.15">
      <c r="A329" s="485"/>
      <c r="B329" s="485"/>
      <c r="C329" s="485"/>
      <c r="D329" s="485"/>
      <c r="E329" s="485"/>
      <c r="F329" s="485"/>
      <c r="G329" s="485"/>
      <c r="H329" s="485"/>
      <c r="I329" s="485"/>
      <c r="J329" s="485"/>
      <c r="K329" s="485"/>
      <c r="L329" s="485"/>
      <c r="M329" s="485"/>
      <c r="N329" s="485"/>
      <c r="O329" s="485"/>
      <c r="P329" s="485"/>
      <c r="Q329" s="485"/>
      <c r="R329" s="137"/>
      <c r="S329" s="137"/>
      <c r="T329" s="137"/>
      <c r="U329" s="137"/>
      <c r="V329" s="137"/>
      <c r="W329" s="137"/>
      <c r="X329" s="137"/>
      <c r="Y329" s="137"/>
    </row>
    <row r="330" spans="1:25" x14ac:dyDescent="0.15">
      <c r="A330" s="485"/>
      <c r="B330" s="485"/>
      <c r="C330" s="485"/>
      <c r="D330" s="485"/>
      <c r="E330" s="485"/>
      <c r="F330" s="485"/>
      <c r="G330" s="485"/>
      <c r="H330" s="485"/>
      <c r="I330" s="485"/>
      <c r="J330" s="485"/>
      <c r="K330" s="485"/>
      <c r="L330" s="485"/>
      <c r="M330" s="485"/>
      <c r="N330" s="485"/>
      <c r="O330" s="485"/>
      <c r="P330" s="485"/>
      <c r="Q330" s="485"/>
      <c r="R330" s="137"/>
      <c r="S330" s="137"/>
      <c r="T330" s="137"/>
      <c r="U330" s="137"/>
      <c r="V330" s="137"/>
      <c r="W330" s="137"/>
      <c r="X330" s="137"/>
      <c r="Y330" s="137"/>
    </row>
    <row r="331" spans="1:25" x14ac:dyDescent="0.15">
      <c r="A331" s="485"/>
      <c r="B331" s="485"/>
      <c r="C331" s="485"/>
      <c r="D331" s="485"/>
      <c r="E331" s="485"/>
      <c r="F331" s="485"/>
      <c r="G331" s="485"/>
      <c r="H331" s="485"/>
      <c r="I331" s="485"/>
      <c r="J331" s="485"/>
      <c r="K331" s="485"/>
      <c r="L331" s="485"/>
      <c r="M331" s="485"/>
      <c r="N331" s="485"/>
      <c r="O331" s="485"/>
      <c r="P331" s="485"/>
      <c r="Q331" s="485"/>
      <c r="R331" s="137"/>
      <c r="S331" s="137"/>
      <c r="T331" s="137"/>
      <c r="U331" s="137"/>
      <c r="V331" s="137"/>
      <c r="W331" s="137"/>
      <c r="X331" s="137"/>
      <c r="Y331" s="137"/>
    </row>
    <row r="332" spans="1:25" x14ac:dyDescent="0.15">
      <c r="A332" s="485"/>
      <c r="B332" s="485"/>
      <c r="C332" s="485"/>
      <c r="D332" s="485"/>
      <c r="E332" s="485"/>
      <c r="F332" s="485"/>
      <c r="G332" s="485"/>
      <c r="H332" s="485"/>
      <c r="I332" s="485"/>
      <c r="J332" s="485"/>
      <c r="K332" s="485"/>
      <c r="L332" s="485"/>
      <c r="M332" s="485"/>
      <c r="N332" s="485"/>
      <c r="O332" s="485"/>
      <c r="P332" s="485"/>
      <c r="Q332" s="485"/>
      <c r="R332" s="137"/>
      <c r="S332" s="137"/>
      <c r="T332" s="137"/>
      <c r="U332" s="137"/>
      <c r="V332" s="137"/>
      <c r="W332" s="137"/>
      <c r="X332" s="137"/>
      <c r="Y332" s="137"/>
    </row>
    <row r="333" spans="1:25" x14ac:dyDescent="0.15">
      <c r="A333" s="485"/>
      <c r="B333" s="485"/>
      <c r="C333" s="485"/>
      <c r="D333" s="485"/>
      <c r="E333" s="485"/>
      <c r="F333" s="485"/>
      <c r="G333" s="485"/>
      <c r="H333" s="485"/>
      <c r="I333" s="485"/>
      <c r="J333" s="485"/>
      <c r="K333" s="485"/>
      <c r="L333" s="485"/>
      <c r="M333" s="485"/>
      <c r="N333" s="485"/>
      <c r="O333" s="485"/>
      <c r="P333" s="485"/>
      <c r="Q333" s="485"/>
      <c r="R333" s="137"/>
      <c r="S333" s="137"/>
      <c r="T333" s="137"/>
      <c r="U333" s="137"/>
      <c r="V333" s="137"/>
      <c r="W333" s="137"/>
      <c r="X333" s="137"/>
      <c r="Y333" s="137"/>
    </row>
    <row r="334" spans="1:25" x14ac:dyDescent="0.15">
      <c r="A334" s="485"/>
      <c r="B334" s="485"/>
      <c r="C334" s="485"/>
      <c r="D334" s="485"/>
      <c r="E334" s="485"/>
      <c r="F334" s="485"/>
      <c r="G334" s="485"/>
      <c r="H334" s="485"/>
      <c r="I334" s="485"/>
      <c r="J334" s="485"/>
      <c r="K334" s="485"/>
      <c r="L334" s="485"/>
      <c r="M334" s="485"/>
      <c r="N334" s="485"/>
      <c r="O334" s="485"/>
      <c r="P334" s="485"/>
      <c r="Q334" s="485"/>
      <c r="R334" s="137"/>
      <c r="S334" s="137"/>
      <c r="T334" s="137"/>
      <c r="U334" s="137"/>
      <c r="V334" s="137"/>
      <c r="W334" s="137"/>
      <c r="X334" s="137"/>
      <c r="Y334" s="137"/>
    </row>
    <row r="335" spans="1:25" x14ac:dyDescent="0.15">
      <c r="A335" s="485"/>
      <c r="B335" s="485"/>
      <c r="C335" s="485"/>
      <c r="D335" s="485"/>
      <c r="E335" s="485"/>
      <c r="F335" s="485"/>
      <c r="G335" s="485"/>
      <c r="H335" s="485"/>
      <c r="I335" s="485"/>
      <c r="J335" s="485"/>
      <c r="K335" s="485"/>
      <c r="L335" s="485"/>
      <c r="M335" s="485"/>
      <c r="N335" s="485"/>
      <c r="O335" s="485"/>
      <c r="P335" s="485"/>
      <c r="Q335" s="485"/>
      <c r="R335" s="137"/>
      <c r="S335" s="137"/>
      <c r="T335" s="137"/>
      <c r="U335" s="137"/>
      <c r="V335" s="137"/>
      <c r="W335" s="137"/>
      <c r="X335" s="137"/>
      <c r="Y335" s="137"/>
    </row>
    <row r="336" spans="1:25" x14ac:dyDescent="0.15">
      <c r="A336" s="485"/>
      <c r="B336" s="485"/>
      <c r="C336" s="485"/>
      <c r="D336" s="485"/>
      <c r="E336" s="485"/>
      <c r="F336" s="485"/>
      <c r="G336" s="485"/>
      <c r="H336" s="485"/>
      <c r="I336" s="485"/>
      <c r="J336" s="485"/>
      <c r="K336" s="485"/>
      <c r="L336" s="485"/>
      <c r="M336" s="485"/>
      <c r="N336" s="485"/>
      <c r="O336" s="485"/>
      <c r="P336" s="485"/>
      <c r="Q336" s="485"/>
      <c r="R336" s="137"/>
      <c r="S336" s="137"/>
      <c r="T336" s="137"/>
      <c r="U336" s="137"/>
      <c r="V336" s="137"/>
      <c r="W336" s="137"/>
      <c r="X336" s="137"/>
      <c r="Y336" s="137"/>
    </row>
    <row r="337" spans="1:25" x14ac:dyDescent="0.15">
      <c r="A337" s="485"/>
      <c r="B337" s="485"/>
      <c r="C337" s="485"/>
      <c r="D337" s="485"/>
      <c r="E337" s="485"/>
      <c r="F337" s="485"/>
      <c r="G337" s="485"/>
      <c r="H337" s="485"/>
      <c r="I337" s="485"/>
      <c r="J337" s="485"/>
      <c r="K337" s="485"/>
      <c r="L337" s="485"/>
      <c r="M337" s="485"/>
      <c r="N337" s="485"/>
      <c r="O337" s="485"/>
      <c r="P337" s="485"/>
      <c r="Q337" s="485"/>
      <c r="R337" s="137"/>
      <c r="S337" s="137"/>
      <c r="T337" s="137"/>
      <c r="U337" s="137"/>
      <c r="V337" s="137"/>
      <c r="W337" s="137"/>
      <c r="X337" s="137"/>
      <c r="Y337" s="137"/>
    </row>
    <row r="338" spans="1:25" x14ac:dyDescent="0.15">
      <c r="A338" s="485"/>
      <c r="B338" s="485"/>
      <c r="C338" s="485"/>
      <c r="D338" s="485"/>
      <c r="E338" s="485"/>
      <c r="F338" s="485"/>
      <c r="G338" s="485"/>
      <c r="H338" s="485"/>
      <c r="I338" s="485"/>
      <c r="J338" s="485"/>
      <c r="K338" s="485"/>
      <c r="L338" s="485"/>
      <c r="M338" s="485"/>
      <c r="N338" s="485"/>
      <c r="O338" s="485"/>
      <c r="P338" s="485"/>
      <c r="Q338" s="485"/>
      <c r="R338" s="137"/>
      <c r="S338" s="137"/>
      <c r="T338" s="137"/>
      <c r="U338" s="137"/>
      <c r="V338" s="137"/>
      <c r="W338" s="137"/>
      <c r="X338" s="137"/>
      <c r="Y338" s="137"/>
    </row>
    <row r="339" spans="1:25" x14ac:dyDescent="0.15">
      <c r="A339" s="485"/>
      <c r="B339" s="485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  <c r="N339" s="485"/>
      <c r="O339" s="485"/>
      <c r="P339" s="485"/>
      <c r="Q339" s="485"/>
      <c r="R339" s="137"/>
      <c r="S339" s="137"/>
      <c r="T339" s="137"/>
      <c r="U339" s="137"/>
      <c r="V339" s="137"/>
      <c r="W339" s="137"/>
      <c r="X339" s="137"/>
      <c r="Y339" s="137"/>
    </row>
    <row r="340" spans="1:25" x14ac:dyDescent="0.15">
      <c r="A340" s="485"/>
      <c r="B340" s="485"/>
      <c r="C340" s="485"/>
      <c r="D340" s="485"/>
      <c r="E340" s="485"/>
      <c r="F340" s="485"/>
      <c r="G340" s="485"/>
      <c r="H340" s="485"/>
      <c r="I340" s="485"/>
      <c r="J340" s="485"/>
      <c r="K340" s="485"/>
      <c r="L340" s="485"/>
      <c r="M340" s="485"/>
      <c r="N340" s="485"/>
      <c r="O340" s="485"/>
      <c r="P340" s="485"/>
      <c r="Q340" s="485"/>
      <c r="R340" s="137"/>
      <c r="S340" s="137"/>
      <c r="T340" s="137"/>
      <c r="U340" s="137"/>
      <c r="V340" s="137"/>
      <c r="W340" s="137"/>
      <c r="X340" s="137"/>
      <c r="Y340" s="137"/>
    </row>
    <row r="341" spans="1:25" x14ac:dyDescent="0.15">
      <c r="A341" s="485"/>
      <c r="B341" s="485"/>
      <c r="C341" s="485"/>
      <c r="D341" s="485"/>
      <c r="E341" s="485"/>
      <c r="F341" s="485"/>
      <c r="G341" s="485"/>
      <c r="H341" s="485"/>
      <c r="I341" s="485"/>
      <c r="J341" s="485"/>
      <c r="K341" s="485"/>
      <c r="L341" s="485"/>
      <c r="M341" s="485"/>
      <c r="N341" s="485"/>
      <c r="O341" s="485"/>
      <c r="P341" s="485"/>
      <c r="Q341" s="485"/>
      <c r="R341" s="137"/>
      <c r="S341" s="137"/>
      <c r="T341" s="137"/>
      <c r="U341" s="137"/>
      <c r="V341" s="137"/>
      <c r="W341" s="137"/>
      <c r="X341" s="137"/>
      <c r="Y341" s="137"/>
    </row>
    <row r="342" spans="1:25" x14ac:dyDescent="0.15">
      <c r="A342" s="485"/>
      <c r="B342" s="485"/>
      <c r="C342" s="485"/>
      <c r="D342" s="485"/>
      <c r="E342" s="485"/>
      <c r="F342" s="485"/>
      <c r="G342" s="485"/>
      <c r="H342" s="485"/>
      <c r="I342" s="485"/>
      <c r="J342" s="485"/>
      <c r="K342" s="485"/>
      <c r="L342" s="485"/>
      <c r="M342" s="485"/>
      <c r="N342" s="485"/>
      <c r="O342" s="485"/>
      <c r="P342" s="485"/>
      <c r="Q342" s="485"/>
      <c r="R342" s="137"/>
      <c r="S342" s="137"/>
      <c r="T342" s="137"/>
      <c r="U342" s="137"/>
      <c r="V342" s="137"/>
      <c r="W342" s="137"/>
      <c r="X342" s="137"/>
      <c r="Y342" s="137"/>
    </row>
    <row r="343" spans="1:25" x14ac:dyDescent="0.15">
      <c r="A343" s="485"/>
      <c r="B343" s="485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  <c r="N343" s="485"/>
      <c r="O343" s="485"/>
      <c r="P343" s="485"/>
      <c r="Q343" s="485"/>
      <c r="R343" s="137"/>
      <c r="S343" s="137"/>
      <c r="T343" s="137"/>
      <c r="U343" s="137"/>
      <c r="V343" s="137"/>
      <c r="W343" s="137"/>
      <c r="X343" s="137"/>
      <c r="Y343" s="137"/>
    </row>
    <row r="344" spans="1:25" x14ac:dyDescent="0.15">
      <c r="A344" s="485"/>
      <c r="B344" s="485"/>
      <c r="C344" s="485"/>
      <c r="D344" s="485"/>
      <c r="E344" s="485"/>
      <c r="F344" s="485"/>
      <c r="G344" s="485"/>
      <c r="H344" s="485"/>
      <c r="I344" s="485"/>
      <c r="J344" s="485"/>
      <c r="K344" s="485"/>
      <c r="L344" s="485"/>
      <c r="M344" s="485"/>
      <c r="N344" s="485"/>
      <c r="O344" s="485"/>
      <c r="P344" s="485"/>
      <c r="Q344" s="485"/>
      <c r="R344" s="137"/>
      <c r="S344" s="137"/>
      <c r="T344" s="137"/>
      <c r="U344" s="137"/>
      <c r="V344" s="137"/>
      <c r="W344" s="137"/>
      <c r="X344" s="137"/>
      <c r="Y344" s="137"/>
    </row>
    <row r="345" spans="1:25" x14ac:dyDescent="0.15">
      <c r="A345" s="485"/>
      <c r="B345" s="485"/>
      <c r="C345" s="485"/>
      <c r="D345" s="485"/>
      <c r="E345" s="485"/>
      <c r="F345" s="485"/>
      <c r="G345" s="485"/>
      <c r="H345" s="485"/>
      <c r="I345" s="485"/>
      <c r="J345" s="485"/>
      <c r="K345" s="485"/>
      <c r="L345" s="485"/>
      <c r="M345" s="485"/>
      <c r="N345" s="485"/>
      <c r="O345" s="485"/>
      <c r="P345" s="485"/>
      <c r="Q345" s="485"/>
      <c r="R345" s="137"/>
      <c r="S345" s="137"/>
      <c r="T345" s="137"/>
      <c r="U345" s="137"/>
      <c r="V345" s="137"/>
      <c r="W345" s="137"/>
      <c r="X345" s="137"/>
      <c r="Y345" s="137"/>
    </row>
    <row r="346" spans="1:25" x14ac:dyDescent="0.15">
      <c r="A346" s="485"/>
      <c r="B346" s="485"/>
      <c r="C346" s="485"/>
      <c r="D346" s="485"/>
      <c r="E346" s="485"/>
      <c r="F346" s="485"/>
      <c r="G346" s="485"/>
      <c r="H346" s="485"/>
      <c r="I346" s="485"/>
      <c r="J346" s="485"/>
      <c r="K346" s="485"/>
      <c r="L346" s="485"/>
      <c r="M346" s="485"/>
      <c r="N346" s="485"/>
      <c r="O346" s="485"/>
      <c r="P346" s="485"/>
      <c r="Q346" s="485"/>
      <c r="R346" s="137"/>
      <c r="S346" s="137"/>
      <c r="T346" s="137"/>
      <c r="U346" s="137"/>
      <c r="V346" s="137"/>
      <c r="W346" s="137"/>
      <c r="X346" s="137"/>
      <c r="Y346" s="137"/>
    </row>
    <row r="347" spans="1:25" x14ac:dyDescent="0.15">
      <c r="A347" s="485"/>
      <c r="B347" s="485"/>
      <c r="C347" s="485"/>
      <c r="D347" s="485"/>
      <c r="E347" s="485"/>
      <c r="F347" s="485"/>
      <c r="G347" s="485"/>
      <c r="H347" s="485"/>
      <c r="I347" s="485"/>
      <c r="J347" s="485"/>
      <c r="K347" s="485"/>
      <c r="L347" s="485"/>
      <c r="M347" s="485"/>
      <c r="N347" s="485"/>
      <c r="O347" s="485"/>
      <c r="P347" s="485"/>
      <c r="Q347" s="485"/>
      <c r="R347" s="137"/>
      <c r="S347" s="137"/>
      <c r="T347" s="137"/>
      <c r="U347" s="137"/>
      <c r="V347" s="137"/>
      <c r="W347" s="137"/>
      <c r="X347" s="137"/>
      <c r="Y347" s="137"/>
    </row>
    <row r="348" spans="1:25" x14ac:dyDescent="0.15">
      <c r="A348" s="485"/>
      <c r="B348" s="485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  <c r="N348" s="485"/>
      <c r="O348" s="485"/>
      <c r="P348" s="485"/>
      <c r="Q348" s="485"/>
      <c r="R348" s="137"/>
      <c r="S348" s="137"/>
      <c r="T348" s="137"/>
      <c r="U348" s="137"/>
      <c r="V348" s="137"/>
      <c r="W348" s="137"/>
      <c r="X348" s="137"/>
      <c r="Y348" s="137"/>
    </row>
    <row r="349" spans="1:25" x14ac:dyDescent="0.15">
      <c r="A349" s="485"/>
      <c r="B349" s="485"/>
      <c r="C349" s="485"/>
      <c r="D349" s="485"/>
      <c r="E349" s="485"/>
      <c r="F349" s="485"/>
      <c r="G349" s="485"/>
      <c r="H349" s="485"/>
      <c r="I349" s="485"/>
      <c r="J349" s="485"/>
      <c r="K349" s="485"/>
      <c r="L349" s="485"/>
      <c r="M349" s="485"/>
      <c r="N349" s="485"/>
      <c r="O349" s="485"/>
      <c r="P349" s="485"/>
      <c r="Q349" s="485"/>
      <c r="R349" s="137"/>
      <c r="S349" s="137"/>
      <c r="T349" s="137"/>
      <c r="U349" s="137"/>
      <c r="V349" s="137"/>
      <c r="W349" s="137"/>
      <c r="X349" s="137"/>
      <c r="Y349" s="137"/>
    </row>
    <row r="350" spans="1:25" x14ac:dyDescent="0.15">
      <c r="A350" s="485"/>
      <c r="B350" s="485"/>
      <c r="C350" s="485"/>
      <c r="D350" s="485"/>
      <c r="E350" s="485"/>
      <c r="F350" s="485"/>
      <c r="G350" s="485"/>
      <c r="H350" s="485"/>
      <c r="I350" s="485"/>
      <c r="J350" s="485"/>
      <c r="K350" s="485"/>
      <c r="L350" s="485"/>
      <c r="M350" s="485"/>
      <c r="N350" s="485"/>
      <c r="O350" s="485"/>
      <c r="P350" s="485"/>
      <c r="Q350" s="485"/>
      <c r="R350" s="137"/>
      <c r="S350" s="137"/>
      <c r="T350" s="137"/>
      <c r="U350" s="137"/>
      <c r="V350" s="137"/>
      <c r="W350" s="137"/>
      <c r="X350" s="137"/>
      <c r="Y350" s="137"/>
    </row>
    <row r="351" spans="1:25" x14ac:dyDescent="0.15">
      <c r="A351" s="485"/>
      <c r="B351" s="485"/>
      <c r="C351" s="485"/>
      <c r="D351" s="485"/>
      <c r="E351" s="485"/>
      <c r="F351" s="485"/>
      <c r="G351" s="485"/>
      <c r="H351" s="485"/>
      <c r="I351" s="485"/>
      <c r="J351" s="485"/>
      <c r="K351" s="485"/>
      <c r="L351" s="485"/>
      <c r="M351" s="485"/>
      <c r="N351" s="485"/>
      <c r="O351" s="485"/>
      <c r="P351" s="485"/>
      <c r="Q351" s="485"/>
      <c r="R351" s="137"/>
      <c r="S351" s="137"/>
      <c r="T351" s="137"/>
      <c r="U351" s="137"/>
      <c r="V351" s="137"/>
      <c r="W351" s="137"/>
      <c r="X351" s="137"/>
      <c r="Y351" s="137"/>
    </row>
    <row r="352" spans="1:25" x14ac:dyDescent="0.15">
      <c r="A352" s="485"/>
      <c r="B352" s="485"/>
      <c r="C352" s="485"/>
      <c r="D352" s="485"/>
      <c r="E352" s="485"/>
      <c r="F352" s="485"/>
      <c r="G352" s="485"/>
      <c r="H352" s="485"/>
      <c r="I352" s="485"/>
      <c r="J352" s="485"/>
      <c r="K352" s="485"/>
      <c r="L352" s="485"/>
      <c r="M352" s="485"/>
      <c r="N352" s="485"/>
      <c r="O352" s="485"/>
      <c r="P352" s="485"/>
      <c r="Q352" s="485"/>
      <c r="R352" s="137"/>
      <c r="S352" s="137"/>
      <c r="T352" s="137"/>
      <c r="U352" s="137"/>
      <c r="V352" s="137"/>
      <c r="W352" s="137"/>
      <c r="X352" s="137"/>
      <c r="Y352" s="137"/>
    </row>
    <row r="353" spans="1:25" x14ac:dyDescent="0.15">
      <c r="A353" s="485"/>
      <c r="B353" s="485"/>
      <c r="C353" s="485"/>
      <c r="D353" s="485"/>
      <c r="E353" s="485"/>
      <c r="F353" s="485"/>
      <c r="G353" s="485"/>
      <c r="H353" s="485"/>
      <c r="I353" s="485"/>
      <c r="J353" s="485"/>
      <c r="K353" s="485"/>
      <c r="L353" s="485"/>
      <c r="M353" s="485"/>
      <c r="N353" s="485"/>
      <c r="O353" s="485"/>
      <c r="P353" s="485"/>
      <c r="Q353" s="485"/>
      <c r="R353" s="137"/>
      <c r="S353" s="137"/>
      <c r="T353" s="137"/>
      <c r="U353" s="137"/>
      <c r="V353" s="137"/>
      <c r="W353" s="137"/>
      <c r="X353" s="137"/>
      <c r="Y353" s="137"/>
    </row>
    <row r="354" spans="1:25" x14ac:dyDescent="0.15">
      <c r="A354" s="485"/>
      <c r="B354" s="485"/>
      <c r="C354" s="485"/>
      <c r="D354" s="485"/>
      <c r="E354" s="485"/>
      <c r="F354" s="485"/>
      <c r="G354" s="485"/>
      <c r="H354" s="485"/>
      <c r="I354" s="485"/>
      <c r="J354" s="485"/>
      <c r="K354" s="485"/>
      <c r="L354" s="485"/>
      <c r="M354" s="485"/>
      <c r="N354" s="485"/>
      <c r="O354" s="485"/>
      <c r="P354" s="485"/>
      <c r="Q354" s="485"/>
      <c r="R354" s="137"/>
      <c r="S354" s="137"/>
      <c r="T354" s="137"/>
      <c r="U354" s="137"/>
      <c r="V354" s="137"/>
      <c r="W354" s="137"/>
      <c r="X354" s="137"/>
      <c r="Y354" s="137"/>
    </row>
    <row r="355" spans="1:25" x14ac:dyDescent="0.15">
      <c r="A355" s="485"/>
      <c r="B355" s="485"/>
      <c r="C355" s="485"/>
      <c r="D355" s="485"/>
      <c r="E355" s="485"/>
      <c r="F355" s="485"/>
      <c r="G355" s="485"/>
      <c r="H355" s="485"/>
      <c r="I355" s="485"/>
      <c r="J355" s="485"/>
      <c r="K355" s="485"/>
      <c r="L355" s="485"/>
      <c r="M355" s="485"/>
      <c r="N355" s="485"/>
      <c r="O355" s="485"/>
      <c r="P355" s="485"/>
      <c r="Q355" s="485"/>
      <c r="R355" s="137"/>
      <c r="S355" s="137"/>
      <c r="T355" s="137"/>
      <c r="U355" s="137"/>
      <c r="V355" s="137"/>
      <c r="W355" s="137"/>
      <c r="X355" s="137"/>
      <c r="Y355" s="137"/>
    </row>
    <row r="356" spans="1:25" x14ac:dyDescent="0.15">
      <c r="A356" s="485"/>
      <c r="B356" s="485"/>
      <c r="C356" s="485"/>
      <c r="D356" s="485"/>
      <c r="E356" s="485"/>
      <c r="F356" s="485"/>
      <c r="G356" s="485"/>
      <c r="H356" s="485"/>
      <c r="I356" s="485"/>
      <c r="J356" s="485"/>
      <c r="K356" s="485"/>
      <c r="L356" s="485"/>
      <c r="M356" s="485"/>
      <c r="N356" s="485"/>
      <c r="O356" s="485"/>
      <c r="P356" s="485"/>
      <c r="Q356" s="485"/>
      <c r="R356" s="137"/>
      <c r="S356" s="137"/>
      <c r="T356" s="137"/>
      <c r="U356" s="137"/>
      <c r="V356" s="137"/>
      <c r="W356" s="137"/>
      <c r="X356" s="137"/>
      <c r="Y356" s="137"/>
    </row>
    <row r="357" spans="1:25" x14ac:dyDescent="0.15">
      <c r="A357" s="485"/>
      <c r="B357" s="485"/>
      <c r="C357" s="485"/>
      <c r="D357" s="485"/>
      <c r="E357" s="485"/>
      <c r="F357" s="485"/>
      <c r="G357" s="485"/>
      <c r="H357" s="485"/>
      <c r="I357" s="485"/>
      <c r="J357" s="485"/>
      <c r="K357" s="485"/>
      <c r="L357" s="485"/>
      <c r="M357" s="485"/>
      <c r="N357" s="485"/>
      <c r="O357" s="485"/>
      <c r="P357" s="485"/>
      <c r="Q357" s="485"/>
      <c r="R357" s="137"/>
      <c r="S357" s="137"/>
      <c r="T357" s="137"/>
      <c r="U357" s="137"/>
      <c r="V357" s="137"/>
      <c r="W357" s="137"/>
      <c r="X357" s="137"/>
      <c r="Y357" s="137"/>
    </row>
    <row r="358" spans="1:25" x14ac:dyDescent="0.15">
      <c r="A358" s="485"/>
      <c r="B358" s="485"/>
      <c r="C358" s="485"/>
      <c r="D358" s="485"/>
      <c r="E358" s="485"/>
      <c r="F358" s="485"/>
      <c r="G358" s="485"/>
      <c r="H358" s="485"/>
      <c r="I358" s="485"/>
      <c r="J358" s="485"/>
      <c r="K358" s="485"/>
      <c r="L358" s="485"/>
      <c r="M358" s="485"/>
      <c r="N358" s="485"/>
      <c r="O358" s="485"/>
      <c r="P358" s="485"/>
      <c r="Q358" s="485"/>
      <c r="R358" s="137"/>
      <c r="S358" s="137"/>
      <c r="T358" s="137"/>
      <c r="U358" s="137"/>
      <c r="V358" s="137"/>
      <c r="W358" s="137"/>
      <c r="X358" s="137"/>
      <c r="Y358" s="137"/>
    </row>
    <row r="359" spans="1:25" x14ac:dyDescent="0.15">
      <c r="A359" s="485"/>
      <c r="B359" s="485"/>
      <c r="C359" s="485"/>
      <c r="D359" s="485"/>
      <c r="E359" s="485"/>
      <c r="F359" s="485"/>
      <c r="G359" s="485"/>
      <c r="H359" s="485"/>
      <c r="I359" s="485"/>
      <c r="J359" s="485"/>
      <c r="K359" s="485"/>
      <c r="L359" s="485"/>
      <c r="M359" s="485"/>
      <c r="N359" s="485"/>
      <c r="O359" s="485"/>
      <c r="P359" s="485"/>
      <c r="Q359" s="485"/>
      <c r="R359" s="137"/>
      <c r="S359" s="137"/>
      <c r="T359" s="137"/>
      <c r="U359" s="137"/>
      <c r="V359" s="137"/>
      <c r="W359" s="137"/>
      <c r="X359" s="137"/>
      <c r="Y359" s="137"/>
    </row>
    <row r="360" spans="1:25" x14ac:dyDescent="0.15">
      <c r="A360" s="485"/>
      <c r="B360" s="485"/>
      <c r="C360" s="485"/>
      <c r="D360" s="485"/>
      <c r="E360" s="485"/>
      <c r="F360" s="485"/>
      <c r="G360" s="485"/>
      <c r="H360" s="485"/>
      <c r="I360" s="485"/>
      <c r="J360" s="485"/>
      <c r="K360" s="485"/>
      <c r="L360" s="485"/>
      <c r="M360" s="485"/>
      <c r="N360" s="485"/>
      <c r="O360" s="485"/>
      <c r="P360" s="485"/>
      <c r="Q360" s="485"/>
      <c r="R360" s="137"/>
      <c r="S360" s="137"/>
      <c r="T360" s="137"/>
      <c r="U360" s="137"/>
      <c r="V360" s="137"/>
      <c r="W360" s="137"/>
      <c r="X360" s="137"/>
      <c r="Y360" s="137"/>
    </row>
    <row r="361" spans="1:25" x14ac:dyDescent="0.15">
      <c r="A361" s="485"/>
      <c r="B361" s="485"/>
      <c r="C361" s="485"/>
      <c r="D361" s="485"/>
      <c r="E361" s="485"/>
      <c r="F361" s="485"/>
      <c r="G361" s="485"/>
      <c r="H361" s="485"/>
      <c r="I361" s="485"/>
      <c r="J361" s="485"/>
      <c r="K361" s="485"/>
      <c r="L361" s="485"/>
      <c r="M361" s="485"/>
      <c r="N361" s="485"/>
      <c r="O361" s="485"/>
      <c r="P361" s="485"/>
      <c r="Q361" s="485"/>
      <c r="R361" s="137"/>
      <c r="S361" s="137"/>
      <c r="T361" s="137"/>
      <c r="U361" s="137"/>
      <c r="V361" s="137"/>
      <c r="W361" s="137"/>
      <c r="X361" s="137"/>
      <c r="Y361" s="137"/>
    </row>
    <row r="362" spans="1:25" x14ac:dyDescent="0.15">
      <c r="A362" s="485"/>
      <c r="B362" s="485"/>
      <c r="C362" s="485"/>
      <c r="D362" s="485"/>
      <c r="E362" s="485"/>
      <c r="F362" s="485"/>
      <c r="G362" s="485"/>
      <c r="H362" s="485"/>
      <c r="I362" s="485"/>
      <c r="J362" s="485"/>
      <c r="K362" s="485"/>
      <c r="L362" s="485"/>
      <c r="M362" s="485"/>
      <c r="N362" s="485"/>
      <c r="O362" s="485"/>
      <c r="P362" s="485"/>
      <c r="Q362" s="485"/>
      <c r="R362" s="137"/>
      <c r="S362" s="137"/>
      <c r="T362" s="137"/>
      <c r="U362" s="137"/>
      <c r="V362" s="137"/>
      <c r="W362" s="137"/>
      <c r="X362" s="137"/>
      <c r="Y362" s="137"/>
    </row>
    <row r="363" spans="1:25" x14ac:dyDescent="0.15">
      <c r="A363" s="485"/>
      <c r="B363" s="485"/>
      <c r="C363" s="485"/>
      <c r="D363" s="485"/>
      <c r="E363" s="485"/>
      <c r="F363" s="485"/>
      <c r="G363" s="485"/>
      <c r="H363" s="485"/>
      <c r="I363" s="485"/>
      <c r="J363" s="485"/>
      <c r="K363" s="485"/>
      <c r="L363" s="485"/>
      <c r="M363" s="485"/>
      <c r="N363" s="485"/>
      <c r="O363" s="485"/>
      <c r="P363" s="485"/>
      <c r="Q363" s="485"/>
      <c r="R363" s="137"/>
      <c r="S363" s="137"/>
      <c r="T363" s="137"/>
      <c r="U363" s="137"/>
      <c r="V363" s="137"/>
      <c r="W363" s="137"/>
      <c r="X363" s="137"/>
      <c r="Y363" s="137"/>
    </row>
    <row r="364" spans="1:25" x14ac:dyDescent="0.15">
      <c r="A364" s="485"/>
      <c r="B364" s="485"/>
      <c r="C364" s="485"/>
      <c r="D364" s="485"/>
      <c r="E364" s="485"/>
      <c r="F364" s="485"/>
      <c r="G364" s="485"/>
      <c r="H364" s="485"/>
      <c r="I364" s="485"/>
      <c r="J364" s="485"/>
      <c r="K364" s="485"/>
      <c r="L364" s="485"/>
      <c r="M364" s="485"/>
      <c r="N364" s="485"/>
      <c r="O364" s="485"/>
      <c r="P364" s="485"/>
      <c r="Q364" s="485"/>
      <c r="R364" s="137"/>
      <c r="S364" s="137"/>
      <c r="T364" s="137"/>
      <c r="U364" s="137"/>
      <c r="V364" s="137"/>
      <c r="W364" s="137"/>
      <c r="X364" s="137"/>
      <c r="Y364" s="137"/>
    </row>
    <row r="365" spans="1:25" x14ac:dyDescent="0.15">
      <c r="A365" s="485"/>
      <c r="B365" s="485"/>
      <c r="C365" s="485"/>
      <c r="D365" s="485"/>
      <c r="E365" s="485"/>
      <c r="F365" s="485"/>
      <c r="G365" s="485"/>
      <c r="H365" s="485"/>
      <c r="I365" s="485"/>
      <c r="J365" s="485"/>
      <c r="K365" s="485"/>
      <c r="L365" s="485"/>
      <c r="M365" s="485"/>
      <c r="N365" s="485"/>
      <c r="O365" s="485"/>
      <c r="P365" s="485"/>
      <c r="Q365" s="485"/>
      <c r="R365" s="137"/>
      <c r="S365" s="137"/>
      <c r="T365" s="137"/>
      <c r="U365" s="137"/>
      <c r="V365" s="137"/>
      <c r="W365" s="137"/>
      <c r="X365" s="137"/>
      <c r="Y365" s="137"/>
    </row>
    <row r="366" spans="1:25" x14ac:dyDescent="0.15">
      <c r="A366" s="485"/>
      <c r="B366" s="485"/>
      <c r="C366" s="485"/>
      <c r="D366" s="485"/>
      <c r="E366" s="485"/>
      <c r="F366" s="485"/>
      <c r="G366" s="485"/>
      <c r="H366" s="485"/>
      <c r="I366" s="485"/>
      <c r="J366" s="485"/>
      <c r="K366" s="485"/>
      <c r="L366" s="485"/>
      <c r="M366" s="485"/>
      <c r="N366" s="485"/>
      <c r="O366" s="485"/>
      <c r="P366" s="485"/>
      <c r="Q366" s="485"/>
      <c r="R366" s="137"/>
      <c r="S366" s="137"/>
      <c r="T366" s="137"/>
      <c r="U366" s="137"/>
      <c r="V366" s="137"/>
      <c r="W366" s="137"/>
      <c r="X366" s="137"/>
      <c r="Y366" s="137"/>
    </row>
    <row r="367" spans="1:25" x14ac:dyDescent="0.15">
      <c r="A367" s="485"/>
      <c r="B367" s="485"/>
      <c r="C367" s="485"/>
      <c r="D367" s="485"/>
      <c r="E367" s="485"/>
      <c r="F367" s="485"/>
      <c r="G367" s="485"/>
      <c r="H367" s="485"/>
      <c r="I367" s="485"/>
      <c r="J367" s="485"/>
      <c r="K367" s="485"/>
      <c r="L367" s="485"/>
      <c r="M367" s="485"/>
      <c r="N367" s="485"/>
      <c r="O367" s="485"/>
      <c r="P367" s="485"/>
      <c r="Q367" s="485"/>
      <c r="R367" s="137"/>
      <c r="S367" s="137"/>
      <c r="T367" s="137"/>
      <c r="U367" s="137"/>
      <c r="V367" s="137"/>
      <c r="W367" s="137"/>
      <c r="X367" s="137"/>
      <c r="Y367" s="137"/>
    </row>
    <row r="368" spans="1:25" x14ac:dyDescent="0.15">
      <c r="A368" s="485"/>
      <c r="B368" s="485"/>
      <c r="C368" s="485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137"/>
      <c r="S368" s="137"/>
      <c r="T368" s="137"/>
      <c r="U368" s="137"/>
      <c r="V368" s="137"/>
      <c r="W368" s="137"/>
      <c r="X368" s="137"/>
      <c r="Y368" s="137"/>
    </row>
    <row r="369" spans="1:25" x14ac:dyDescent="0.15">
      <c r="A369" s="485"/>
      <c r="B369" s="485"/>
      <c r="C369" s="485"/>
      <c r="D369" s="485"/>
      <c r="E369" s="485"/>
      <c r="F369" s="485"/>
      <c r="G369" s="485"/>
      <c r="H369" s="485"/>
      <c r="I369" s="485"/>
      <c r="J369" s="485"/>
      <c r="K369" s="485"/>
      <c r="L369" s="485"/>
      <c r="M369" s="485"/>
      <c r="N369" s="485"/>
      <c r="O369" s="485"/>
      <c r="P369" s="485"/>
      <c r="Q369" s="485"/>
      <c r="R369" s="137"/>
      <c r="S369" s="137"/>
      <c r="T369" s="137"/>
      <c r="U369" s="137"/>
      <c r="V369" s="137"/>
      <c r="W369" s="137"/>
      <c r="X369" s="137"/>
      <c r="Y369" s="137"/>
    </row>
    <row r="370" spans="1:25" x14ac:dyDescent="0.15">
      <c r="A370" s="485"/>
      <c r="B370" s="485"/>
      <c r="C370" s="485"/>
      <c r="D370" s="485"/>
      <c r="E370" s="485"/>
      <c r="F370" s="485"/>
      <c r="G370" s="485"/>
      <c r="H370" s="485"/>
      <c r="I370" s="485"/>
      <c r="J370" s="485"/>
      <c r="K370" s="485"/>
      <c r="L370" s="485"/>
      <c r="M370" s="485"/>
      <c r="N370" s="485"/>
      <c r="O370" s="485"/>
      <c r="P370" s="485"/>
      <c r="Q370" s="485"/>
      <c r="R370" s="137"/>
      <c r="S370" s="137"/>
      <c r="T370" s="137"/>
      <c r="U370" s="137"/>
      <c r="V370" s="137"/>
      <c r="W370" s="137"/>
      <c r="X370" s="137"/>
      <c r="Y370" s="137"/>
    </row>
    <row r="371" spans="1:25" x14ac:dyDescent="0.15">
      <c r="A371" s="485"/>
      <c r="B371" s="485"/>
      <c r="C371" s="485"/>
      <c r="D371" s="485"/>
      <c r="E371" s="485"/>
      <c r="F371" s="485"/>
      <c r="G371" s="485"/>
      <c r="H371" s="485"/>
      <c r="I371" s="485"/>
      <c r="J371" s="485"/>
      <c r="K371" s="485"/>
      <c r="L371" s="485"/>
      <c r="M371" s="485"/>
      <c r="N371" s="485"/>
      <c r="O371" s="485"/>
      <c r="P371" s="485"/>
      <c r="Q371" s="485"/>
      <c r="R371" s="137"/>
      <c r="S371" s="137"/>
      <c r="T371" s="137"/>
      <c r="U371" s="137"/>
      <c r="V371" s="137"/>
      <c r="W371" s="137"/>
      <c r="X371" s="137"/>
      <c r="Y371" s="137"/>
    </row>
    <row r="372" spans="1:25" x14ac:dyDescent="0.15">
      <c r="A372" s="485"/>
      <c r="B372" s="485"/>
      <c r="C372" s="485"/>
      <c r="D372" s="485"/>
      <c r="E372" s="485"/>
      <c r="F372" s="485"/>
      <c r="G372" s="485"/>
      <c r="H372" s="485"/>
      <c r="I372" s="485"/>
      <c r="J372" s="485"/>
      <c r="K372" s="485"/>
      <c r="L372" s="485"/>
      <c r="M372" s="485"/>
      <c r="N372" s="485"/>
      <c r="O372" s="485"/>
      <c r="P372" s="485"/>
      <c r="Q372" s="485"/>
      <c r="R372" s="137"/>
      <c r="S372" s="137"/>
      <c r="T372" s="137"/>
      <c r="U372" s="137"/>
      <c r="V372" s="137"/>
      <c r="W372" s="137"/>
      <c r="X372" s="137"/>
      <c r="Y372" s="137"/>
    </row>
    <row r="373" spans="1:25" x14ac:dyDescent="0.15">
      <c r="A373" s="485"/>
      <c r="B373" s="485"/>
      <c r="C373" s="485"/>
      <c r="D373" s="485"/>
      <c r="E373" s="485"/>
      <c r="F373" s="485"/>
      <c r="G373" s="485"/>
      <c r="H373" s="485"/>
      <c r="I373" s="485"/>
      <c r="J373" s="485"/>
      <c r="K373" s="485"/>
      <c r="L373" s="485"/>
      <c r="M373" s="485"/>
      <c r="N373" s="485"/>
      <c r="O373" s="485"/>
      <c r="P373" s="485"/>
      <c r="Q373" s="485"/>
      <c r="R373" s="137"/>
      <c r="S373" s="137"/>
      <c r="T373" s="137"/>
      <c r="U373" s="137"/>
      <c r="V373" s="137"/>
      <c r="W373" s="137"/>
      <c r="X373" s="137"/>
      <c r="Y373" s="137"/>
    </row>
    <row r="374" spans="1:25" x14ac:dyDescent="0.15">
      <c r="A374" s="485"/>
      <c r="B374" s="485"/>
      <c r="C374" s="485"/>
      <c r="D374" s="485"/>
      <c r="E374" s="485"/>
      <c r="F374" s="485"/>
      <c r="G374" s="485"/>
      <c r="H374" s="485"/>
      <c r="I374" s="485"/>
      <c r="J374" s="485"/>
      <c r="K374" s="485"/>
      <c r="L374" s="485"/>
      <c r="M374" s="485"/>
      <c r="N374" s="485"/>
      <c r="O374" s="485"/>
      <c r="P374" s="485"/>
      <c r="Q374" s="485"/>
      <c r="R374" s="137"/>
      <c r="S374" s="137"/>
      <c r="T374" s="137"/>
      <c r="U374" s="137"/>
      <c r="V374" s="137"/>
      <c r="W374" s="137"/>
      <c r="X374" s="137"/>
      <c r="Y374" s="137"/>
    </row>
    <row r="375" spans="1:25" x14ac:dyDescent="0.15">
      <c r="A375" s="485"/>
      <c r="B375" s="485"/>
      <c r="C375" s="485"/>
      <c r="D375" s="485"/>
      <c r="E375" s="485"/>
      <c r="F375" s="485"/>
      <c r="G375" s="485"/>
      <c r="H375" s="485"/>
      <c r="I375" s="485"/>
      <c r="J375" s="485"/>
      <c r="K375" s="485"/>
      <c r="L375" s="485"/>
      <c r="M375" s="485"/>
      <c r="N375" s="485"/>
      <c r="O375" s="485"/>
      <c r="P375" s="485"/>
      <c r="Q375" s="485"/>
      <c r="R375" s="137"/>
      <c r="S375" s="137"/>
      <c r="T375" s="137"/>
      <c r="U375" s="137"/>
      <c r="V375" s="137"/>
      <c r="W375" s="137"/>
      <c r="X375" s="137"/>
      <c r="Y375" s="137"/>
    </row>
    <row r="376" spans="1:25" x14ac:dyDescent="0.15">
      <c r="A376" s="485"/>
      <c r="B376" s="485"/>
      <c r="C376" s="485"/>
      <c r="D376" s="485"/>
      <c r="E376" s="485"/>
      <c r="F376" s="485"/>
      <c r="G376" s="485"/>
      <c r="H376" s="485"/>
      <c r="I376" s="485"/>
      <c r="J376" s="485"/>
      <c r="K376" s="485"/>
      <c r="L376" s="485"/>
      <c r="M376" s="485"/>
      <c r="N376" s="485"/>
      <c r="O376" s="485"/>
      <c r="P376" s="485"/>
      <c r="Q376" s="485"/>
      <c r="R376" s="137"/>
      <c r="S376" s="137"/>
      <c r="T376" s="137"/>
      <c r="U376" s="137"/>
      <c r="V376" s="137"/>
      <c r="W376" s="137"/>
      <c r="X376" s="137"/>
      <c r="Y376" s="137"/>
    </row>
    <row r="377" spans="1:25" x14ac:dyDescent="0.15">
      <c r="A377" s="485"/>
      <c r="B377" s="485"/>
      <c r="C377" s="485"/>
      <c r="D377" s="485"/>
      <c r="E377" s="485"/>
      <c r="F377" s="485"/>
      <c r="G377" s="485"/>
      <c r="H377" s="485"/>
      <c r="I377" s="485"/>
      <c r="J377" s="485"/>
      <c r="K377" s="485"/>
      <c r="L377" s="485"/>
      <c r="M377" s="485"/>
      <c r="N377" s="485"/>
      <c r="O377" s="485"/>
      <c r="P377" s="485"/>
      <c r="Q377" s="485"/>
      <c r="R377" s="137"/>
      <c r="S377" s="137"/>
      <c r="T377" s="137"/>
      <c r="U377" s="137"/>
      <c r="V377" s="137"/>
      <c r="W377" s="137"/>
      <c r="X377" s="137"/>
      <c r="Y377" s="137"/>
    </row>
    <row r="378" spans="1:25" x14ac:dyDescent="0.15">
      <c r="A378" s="485"/>
      <c r="B378" s="485"/>
      <c r="C378" s="485"/>
      <c r="D378" s="485"/>
      <c r="E378" s="485"/>
      <c r="F378" s="485"/>
      <c r="G378" s="485"/>
      <c r="H378" s="485"/>
      <c r="I378" s="485"/>
      <c r="J378" s="485"/>
      <c r="K378" s="485"/>
      <c r="L378" s="485"/>
      <c r="M378" s="485"/>
      <c r="N378" s="485"/>
      <c r="O378" s="485"/>
      <c r="P378" s="485"/>
      <c r="Q378" s="485"/>
      <c r="R378" s="137"/>
      <c r="S378" s="137"/>
      <c r="T378" s="137"/>
      <c r="U378" s="137"/>
      <c r="V378" s="137"/>
      <c r="W378" s="137"/>
      <c r="X378" s="137"/>
      <c r="Y378" s="137"/>
    </row>
    <row r="379" spans="1:25" x14ac:dyDescent="0.15">
      <c r="A379" s="485"/>
      <c r="B379" s="485"/>
      <c r="C379" s="485"/>
      <c r="D379" s="485"/>
      <c r="E379" s="485"/>
      <c r="F379" s="485"/>
      <c r="G379" s="485"/>
      <c r="H379" s="485"/>
      <c r="I379" s="485"/>
      <c r="J379" s="485"/>
      <c r="K379" s="485"/>
      <c r="L379" s="485"/>
      <c r="M379" s="485"/>
      <c r="N379" s="485"/>
      <c r="O379" s="485"/>
      <c r="P379" s="485"/>
      <c r="Q379" s="485"/>
      <c r="R379" s="137"/>
      <c r="S379" s="137"/>
      <c r="T379" s="137"/>
      <c r="U379" s="137"/>
      <c r="V379" s="137"/>
      <c r="W379" s="137"/>
      <c r="X379" s="137"/>
      <c r="Y379" s="137"/>
    </row>
    <row r="380" spans="1:25" x14ac:dyDescent="0.15">
      <c r="A380" s="485"/>
      <c r="B380" s="485"/>
      <c r="C380" s="485"/>
      <c r="D380" s="485"/>
      <c r="E380" s="485"/>
      <c r="F380" s="485"/>
      <c r="G380" s="485"/>
      <c r="H380" s="485"/>
      <c r="I380" s="485"/>
      <c r="J380" s="485"/>
      <c r="K380" s="485"/>
      <c r="L380" s="485"/>
      <c r="M380" s="485"/>
      <c r="N380" s="485"/>
      <c r="O380" s="485"/>
      <c r="P380" s="485"/>
      <c r="Q380" s="485"/>
      <c r="R380" s="137"/>
      <c r="S380" s="137"/>
      <c r="T380" s="137"/>
      <c r="U380" s="137"/>
      <c r="V380" s="137"/>
      <c r="W380" s="137"/>
      <c r="X380" s="137"/>
      <c r="Y380" s="137"/>
    </row>
    <row r="381" spans="1:25" x14ac:dyDescent="0.15">
      <c r="A381" s="485"/>
      <c r="B381" s="485"/>
      <c r="C381" s="485"/>
      <c r="D381" s="485"/>
      <c r="E381" s="485"/>
      <c r="F381" s="485"/>
      <c r="G381" s="485"/>
      <c r="H381" s="485"/>
      <c r="I381" s="485"/>
      <c r="J381" s="485"/>
      <c r="K381" s="485"/>
      <c r="L381" s="485"/>
      <c r="M381" s="485"/>
      <c r="N381" s="485"/>
      <c r="O381" s="485"/>
      <c r="P381" s="485"/>
      <c r="Q381" s="485"/>
      <c r="R381" s="137"/>
      <c r="S381" s="137"/>
      <c r="T381" s="137"/>
      <c r="U381" s="137"/>
      <c r="V381" s="137"/>
      <c r="W381" s="137"/>
      <c r="X381" s="137"/>
      <c r="Y381" s="137"/>
    </row>
    <row r="382" spans="1:25" x14ac:dyDescent="0.15">
      <c r="A382" s="485"/>
      <c r="B382" s="485"/>
      <c r="C382" s="485"/>
      <c r="D382" s="485"/>
      <c r="E382" s="485"/>
      <c r="F382" s="485"/>
      <c r="G382" s="485"/>
      <c r="H382" s="485"/>
      <c r="I382" s="485"/>
      <c r="J382" s="485"/>
      <c r="K382" s="485"/>
      <c r="L382" s="485"/>
      <c r="M382" s="485"/>
      <c r="N382" s="485"/>
      <c r="O382" s="485"/>
      <c r="P382" s="485"/>
      <c r="Q382" s="485"/>
      <c r="R382" s="137"/>
      <c r="S382" s="137"/>
      <c r="T382" s="137"/>
      <c r="U382" s="137"/>
      <c r="V382" s="137"/>
      <c r="W382" s="137"/>
      <c r="X382" s="137"/>
      <c r="Y382" s="137"/>
    </row>
    <row r="383" spans="1:25" x14ac:dyDescent="0.15">
      <c r="A383" s="485"/>
      <c r="B383" s="485"/>
      <c r="C383" s="485"/>
      <c r="D383" s="485"/>
      <c r="E383" s="485"/>
      <c r="F383" s="485"/>
      <c r="G383" s="485"/>
      <c r="H383" s="485"/>
      <c r="I383" s="485"/>
      <c r="J383" s="485"/>
      <c r="K383" s="485"/>
      <c r="L383" s="485"/>
      <c r="M383" s="485"/>
      <c r="N383" s="485"/>
      <c r="O383" s="485"/>
      <c r="P383" s="485"/>
      <c r="Q383" s="485"/>
      <c r="R383" s="137"/>
      <c r="S383" s="137"/>
      <c r="T383" s="137"/>
      <c r="U383" s="137"/>
      <c r="V383" s="137"/>
      <c r="W383" s="137"/>
      <c r="X383" s="137"/>
      <c r="Y383" s="137"/>
    </row>
    <row r="384" spans="1:25" x14ac:dyDescent="0.15">
      <c r="A384" s="485"/>
      <c r="B384" s="485"/>
      <c r="C384" s="485"/>
      <c r="D384" s="485"/>
      <c r="E384" s="485"/>
      <c r="F384" s="485"/>
      <c r="G384" s="485"/>
      <c r="H384" s="485"/>
      <c r="I384" s="485"/>
      <c r="J384" s="485"/>
      <c r="K384" s="485"/>
      <c r="L384" s="485"/>
      <c r="M384" s="485"/>
      <c r="N384" s="485"/>
      <c r="O384" s="485"/>
      <c r="P384" s="485"/>
      <c r="Q384" s="485"/>
      <c r="R384" s="137"/>
      <c r="S384" s="137"/>
      <c r="T384" s="137"/>
      <c r="U384" s="137"/>
      <c r="V384" s="137"/>
      <c r="W384" s="137"/>
      <c r="X384" s="137"/>
      <c r="Y384" s="137"/>
    </row>
    <row r="385" spans="1:25" x14ac:dyDescent="0.15">
      <c r="A385" s="485"/>
      <c r="B385" s="485"/>
      <c r="C385" s="485"/>
      <c r="D385" s="485"/>
      <c r="E385" s="485"/>
      <c r="F385" s="485"/>
      <c r="G385" s="485"/>
      <c r="H385" s="485"/>
      <c r="I385" s="485"/>
      <c r="J385" s="485"/>
      <c r="K385" s="485"/>
      <c r="L385" s="485"/>
      <c r="M385" s="485"/>
      <c r="N385" s="485"/>
      <c r="O385" s="485"/>
      <c r="P385" s="485"/>
      <c r="Q385" s="485"/>
      <c r="R385" s="137"/>
      <c r="S385" s="137"/>
      <c r="T385" s="137"/>
      <c r="U385" s="137"/>
      <c r="V385" s="137"/>
      <c r="W385" s="137"/>
      <c r="X385" s="137"/>
      <c r="Y385" s="137"/>
    </row>
    <row r="386" spans="1:25" x14ac:dyDescent="0.15">
      <c r="A386" s="485"/>
      <c r="B386" s="485"/>
      <c r="C386" s="485"/>
      <c r="D386" s="485"/>
      <c r="E386" s="485"/>
      <c r="F386" s="485"/>
      <c r="G386" s="485"/>
      <c r="H386" s="485"/>
      <c r="I386" s="485"/>
      <c r="J386" s="485"/>
      <c r="K386" s="485"/>
      <c r="L386" s="485"/>
      <c r="M386" s="485"/>
      <c r="N386" s="485"/>
      <c r="O386" s="485"/>
      <c r="P386" s="485"/>
      <c r="Q386" s="485"/>
      <c r="R386" s="137"/>
      <c r="S386" s="137"/>
      <c r="T386" s="137"/>
      <c r="U386" s="137"/>
      <c r="V386" s="137"/>
      <c r="W386" s="137"/>
      <c r="X386" s="137"/>
      <c r="Y386" s="137"/>
    </row>
    <row r="387" spans="1:25" x14ac:dyDescent="0.15">
      <c r="A387" s="485"/>
      <c r="B387" s="485"/>
      <c r="C387" s="485"/>
      <c r="D387" s="485"/>
      <c r="E387" s="485"/>
      <c r="F387" s="485"/>
      <c r="G387" s="485"/>
      <c r="H387" s="485"/>
      <c r="I387" s="485"/>
      <c r="J387" s="485"/>
      <c r="K387" s="485"/>
      <c r="L387" s="485"/>
      <c r="M387" s="485"/>
      <c r="N387" s="485"/>
      <c r="O387" s="485"/>
      <c r="P387" s="485"/>
      <c r="Q387" s="485"/>
      <c r="R387" s="137"/>
      <c r="S387" s="137"/>
      <c r="T387" s="137"/>
      <c r="U387" s="137"/>
      <c r="V387" s="137"/>
      <c r="W387" s="137"/>
      <c r="X387" s="137"/>
      <c r="Y387" s="137"/>
    </row>
    <row r="388" spans="1:25" x14ac:dyDescent="0.15">
      <c r="A388" s="485"/>
      <c r="B388" s="485"/>
      <c r="C388" s="485"/>
      <c r="D388" s="485"/>
      <c r="E388" s="485"/>
      <c r="F388" s="485"/>
      <c r="G388" s="485"/>
      <c r="H388" s="485"/>
      <c r="I388" s="485"/>
      <c r="J388" s="485"/>
      <c r="K388" s="485"/>
      <c r="L388" s="485"/>
      <c r="M388" s="485"/>
      <c r="N388" s="485"/>
      <c r="O388" s="485"/>
      <c r="P388" s="485"/>
      <c r="Q388" s="485"/>
      <c r="R388" s="137"/>
      <c r="S388" s="137"/>
      <c r="T388" s="137"/>
      <c r="U388" s="137"/>
      <c r="V388" s="137"/>
      <c r="W388" s="137"/>
      <c r="X388" s="137"/>
      <c r="Y388" s="137"/>
    </row>
    <row r="389" spans="1:25" x14ac:dyDescent="0.15">
      <c r="A389" s="485"/>
      <c r="B389" s="485"/>
      <c r="C389" s="485"/>
      <c r="D389" s="485"/>
      <c r="E389" s="485"/>
      <c r="F389" s="485"/>
      <c r="G389" s="485"/>
      <c r="H389" s="485"/>
      <c r="I389" s="485"/>
      <c r="J389" s="485"/>
      <c r="K389" s="485"/>
      <c r="L389" s="485"/>
      <c r="M389" s="485"/>
      <c r="N389" s="485"/>
      <c r="O389" s="485"/>
      <c r="P389" s="485"/>
      <c r="Q389" s="485"/>
      <c r="R389" s="137"/>
      <c r="S389" s="137"/>
      <c r="T389" s="137"/>
      <c r="U389" s="137"/>
      <c r="V389" s="137"/>
      <c r="W389" s="137"/>
      <c r="X389" s="137"/>
      <c r="Y389" s="137"/>
    </row>
    <row r="390" spans="1:25" x14ac:dyDescent="0.15">
      <c r="A390" s="485"/>
      <c r="B390" s="485"/>
      <c r="C390" s="485"/>
      <c r="D390" s="485"/>
      <c r="E390" s="485"/>
      <c r="F390" s="485"/>
      <c r="G390" s="485"/>
      <c r="H390" s="485"/>
      <c r="I390" s="485"/>
      <c r="J390" s="485"/>
      <c r="K390" s="485"/>
      <c r="L390" s="485"/>
      <c r="M390" s="485"/>
      <c r="N390" s="485"/>
      <c r="O390" s="485"/>
      <c r="P390" s="485"/>
      <c r="Q390" s="485"/>
      <c r="R390" s="137"/>
      <c r="S390" s="137"/>
      <c r="T390" s="137"/>
      <c r="U390" s="137"/>
      <c r="V390" s="137"/>
      <c r="W390" s="137"/>
      <c r="X390" s="137"/>
      <c r="Y390" s="137"/>
    </row>
    <row r="391" spans="1:25" x14ac:dyDescent="0.15">
      <c r="A391" s="485"/>
      <c r="B391" s="485"/>
      <c r="C391" s="485"/>
      <c r="D391" s="485"/>
      <c r="E391" s="485"/>
      <c r="F391" s="485"/>
      <c r="G391" s="485"/>
      <c r="H391" s="485"/>
      <c r="I391" s="485"/>
      <c r="J391" s="485"/>
      <c r="K391" s="485"/>
      <c r="L391" s="485"/>
      <c r="M391" s="485"/>
      <c r="N391" s="485"/>
      <c r="O391" s="485"/>
      <c r="P391" s="485"/>
      <c r="Q391" s="485"/>
      <c r="R391" s="137"/>
      <c r="S391" s="137"/>
      <c r="T391" s="137"/>
      <c r="U391" s="137"/>
      <c r="V391" s="137"/>
      <c r="W391" s="137"/>
      <c r="X391" s="137"/>
      <c r="Y391" s="137"/>
    </row>
    <row r="392" spans="1:25" x14ac:dyDescent="0.15">
      <c r="A392" s="485"/>
      <c r="B392" s="485"/>
      <c r="C392" s="485"/>
      <c r="D392" s="485"/>
      <c r="E392" s="485"/>
      <c r="F392" s="485"/>
      <c r="G392" s="485"/>
      <c r="H392" s="485"/>
      <c r="I392" s="485"/>
      <c r="J392" s="485"/>
      <c r="K392" s="485"/>
      <c r="L392" s="485"/>
      <c r="M392" s="485"/>
      <c r="N392" s="485"/>
      <c r="O392" s="485"/>
      <c r="P392" s="485"/>
      <c r="Q392" s="485"/>
      <c r="R392" s="137"/>
      <c r="S392" s="137"/>
      <c r="T392" s="137"/>
      <c r="U392" s="137"/>
      <c r="V392" s="137"/>
      <c r="W392" s="137"/>
      <c r="X392" s="137"/>
      <c r="Y392" s="137"/>
    </row>
    <row r="393" spans="1:25" x14ac:dyDescent="0.15">
      <c r="A393" s="485"/>
      <c r="B393" s="485"/>
      <c r="C393" s="485"/>
      <c r="D393" s="485"/>
      <c r="E393" s="485"/>
      <c r="F393" s="485"/>
      <c r="G393" s="485"/>
      <c r="H393" s="485"/>
      <c r="I393" s="485"/>
      <c r="J393" s="485"/>
      <c r="K393" s="485"/>
      <c r="L393" s="485"/>
      <c r="M393" s="485"/>
      <c r="N393" s="485"/>
      <c r="O393" s="485"/>
      <c r="P393" s="485"/>
      <c r="Q393" s="485"/>
      <c r="R393" s="137"/>
      <c r="S393" s="137"/>
      <c r="T393" s="137"/>
      <c r="U393" s="137"/>
      <c r="V393" s="137"/>
      <c r="W393" s="137"/>
      <c r="X393" s="137"/>
      <c r="Y393" s="137"/>
    </row>
    <row r="394" spans="1:25" x14ac:dyDescent="0.15">
      <c r="A394" s="485"/>
      <c r="B394" s="485"/>
      <c r="C394" s="485"/>
      <c r="D394" s="485"/>
      <c r="E394" s="485"/>
      <c r="F394" s="485"/>
      <c r="G394" s="485"/>
      <c r="H394" s="485"/>
      <c r="I394" s="485"/>
      <c r="J394" s="485"/>
      <c r="K394" s="485"/>
      <c r="L394" s="485"/>
      <c r="M394" s="485"/>
      <c r="N394" s="485"/>
      <c r="O394" s="485"/>
      <c r="P394" s="485"/>
      <c r="Q394" s="485"/>
      <c r="R394" s="137"/>
      <c r="S394" s="137"/>
      <c r="T394" s="137"/>
      <c r="U394" s="137"/>
      <c r="V394" s="137"/>
      <c r="W394" s="137"/>
      <c r="X394" s="137"/>
      <c r="Y394" s="137"/>
    </row>
    <row r="395" spans="1:25" x14ac:dyDescent="0.15">
      <c r="A395" s="485"/>
      <c r="B395" s="485"/>
      <c r="C395" s="485"/>
      <c r="D395" s="485"/>
      <c r="E395" s="485"/>
      <c r="F395" s="485"/>
      <c r="G395" s="485"/>
      <c r="H395" s="485"/>
      <c r="I395" s="485"/>
      <c r="J395" s="485"/>
      <c r="K395" s="485"/>
      <c r="L395" s="485"/>
      <c r="M395" s="485"/>
      <c r="N395" s="485"/>
      <c r="O395" s="485"/>
      <c r="P395" s="485"/>
      <c r="Q395" s="485"/>
      <c r="R395" s="137"/>
      <c r="S395" s="137"/>
      <c r="T395" s="137"/>
      <c r="U395" s="137"/>
      <c r="V395" s="137"/>
      <c r="W395" s="137"/>
      <c r="X395" s="137"/>
      <c r="Y395" s="137"/>
    </row>
    <row r="396" spans="1:25" x14ac:dyDescent="0.15">
      <c r="A396" s="485"/>
      <c r="B396" s="485"/>
      <c r="C396" s="485"/>
      <c r="D396" s="485"/>
      <c r="E396" s="485"/>
      <c r="F396" s="485"/>
      <c r="G396" s="485"/>
      <c r="H396" s="485"/>
      <c r="I396" s="485"/>
      <c r="J396" s="485"/>
      <c r="K396" s="485"/>
      <c r="L396" s="485"/>
      <c r="M396" s="485"/>
      <c r="N396" s="485"/>
      <c r="O396" s="485"/>
      <c r="P396" s="485"/>
      <c r="Q396" s="485"/>
      <c r="R396" s="137"/>
      <c r="S396" s="137"/>
      <c r="T396" s="137"/>
      <c r="U396" s="137"/>
      <c r="V396" s="137"/>
      <c r="W396" s="137"/>
      <c r="X396" s="137"/>
      <c r="Y396" s="137"/>
    </row>
    <row r="397" spans="1:25" x14ac:dyDescent="0.15">
      <c r="A397" s="485"/>
      <c r="B397" s="485"/>
      <c r="C397" s="485"/>
      <c r="D397" s="485"/>
      <c r="E397" s="485"/>
      <c r="F397" s="485"/>
      <c r="G397" s="485"/>
      <c r="H397" s="485"/>
      <c r="I397" s="485"/>
      <c r="J397" s="485"/>
      <c r="K397" s="485"/>
      <c r="L397" s="485"/>
      <c r="M397" s="485"/>
      <c r="N397" s="485"/>
      <c r="O397" s="485"/>
      <c r="P397" s="485"/>
      <c r="Q397" s="485"/>
      <c r="R397" s="137"/>
      <c r="S397" s="137"/>
      <c r="T397" s="137"/>
      <c r="U397" s="137"/>
      <c r="V397" s="137"/>
      <c r="W397" s="137"/>
      <c r="X397" s="137"/>
      <c r="Y397" s="137"/>
    </row>
    <row r="398" spans="1:25" x14ac:dyDescent="0.15">
      <c r="A398" s="485"/>
      <c r="B398" s="485"/>
      <c r="C398" s="485"/>
      <c r="D398" s="485"/>
      <c r="E398" s="485"/>
      <c r="F398" s="485"/>
      <c r="G398" s="485"/>
      <c r="H398" s="485"/>
      <c r="I398" s="485"/>
      <c r="J398" s="485"/>
      <c r="K398" s="485"/>
      <c r="L398" s="485"/>
      <c r="M398" s="485"/>
      <c r="N398" s="485"/>
      <c r="O398" s="485"/>
      <c r="P398" s="485"/>
      <c r="Q398" s="485"/>
      <c r="R398" s="137"/>
      <c r="S398" s="137"/>
      <c r="T398" s="137"/>
      <c r="U398" s="137"/>
      <c r="V398" s="137"/>
      <c r="W398" s="137"/>
      <c r="X398" s="137"/>
      <c r="Y398" s="137"/>
    </row>
    <row r="399" spans="1:25" x14ac:dyDescent="0.15">
      <c r="A399" s="485"/>
      <c r="B399" s="485"/>
      <c r="C399" s="485"/>
      <c r="D399" s="485"/>
      <c r="E399" s="485"/>
      <c r="F399" s="485"/>
      <c r="G399" s="485"/>
      <c r="H399" s="485"/>
      <c r="I399" s="485"/>
      <c r="J399" s="485"/>
      <c r="K399" s="485"/>
      <c r="L399" s="485"/>
      <c r="M399" s="485"/>
      <c r="N399" s="485"/>
      <c r="O399" s="485"/>
      <c r="P399" s="485"/>
      <c r="Q399" s="485"/>
      <c r="R399" s="137"/>
      <c r="S399" s="137"/>
      <c r="T399" s="137"/>
      <c r="U399" s="137"/>
      <c r="V399" s="137"/>
      <c r="W399" s="137"/>
      <c r="X399" s="137"/>
      <c r="Y399" s="137"/>
    </row>
    <row r="400" spans="1:25" x14ac:dyDescent="0.15">
      <c r="A400" s="485"/>
      <c r="B400" s="485"/>
      <c r="C400" s="485"/>
      <c r="D400" s="485"/>
      <c r="E400" s="485"/>
      <c r="F400" s="485"/>
      <c r="G400" s="485"/>
      <c r="H400" s="485"/>
      <c r="I400" s="485"/>
      <c r="J400" s="485"/>
      <c r="K400" s="485"/>
      <c r="L400" s="485"/>
      <c r="M400" s="485"/>
      <c r="N400" s="485"/>
      <c r="O400" s="485"/>
      <c r="P400" s="485"/>
      <c r="Q400" s="485"/>
      <c r="R400" s="137"/>
      <c r="S400" s="137"/>
      <c r="T400" s="137"/>
      <c r="U400" s="137"/>
      <c r="V400" s="137"/>
      <c r="W400" s="137"/>
      <c r="X400" s="137"/>
      <c r="Y400" s="137"/>
    </row>
    <row r="401" spans="1:25" x14ac:dyDescent="0.15">
      <c r="A401" s="485"/>
      <c r="B401" s="485"/>
      <c r="C401" s="485"/>
      <c r="D401" s="485"/>
      <c r="E401" s="485"/>
      <c r="F401" s="485"/>
      <c r="G401" s="485"/>
      <c r="H401" s="485"/>
      <c r="I401" s="485"/>
      <c r="J401" s="485"/>
      <c r="K401" s="485"/>
      <c r="L401" s="485"/>
      <c r="M401" s="485"/>
      <c r="N401" s="485"/>
      <c r="O401" s="485"/>
      <c r="P401" s="485"/>
      <c r="Q401" s="485"/>
      <c r="R401" s="137"/>
      <c r="S401" s="137"/>
      <c r="T401" s="137"/>
      <c r="U401" s="137"/>
      <c r="V401" s="137"/>
      <c r="W401" s="137"/>
      <c r="X401" s="137"/>
      <c r="Y401" s="137"/>
    </row>
    <row r="402" spans="1:25" x14ac:dyDescent="0.15">
      <c r="A402" s="485"/>
      <c r="B402" s="485"/>
      <c r="C402" s="485"/>
      <c r="D402" s="485"/>
      <c r="E402" s="485"/>
      <c r="F402" s="485"/>
      <c r="G402" s="485"/>
      <c r="H402" s="485"/>
      <c r="I402" s="485"/>
      <c r="J402" s="485"/>
      <c r="K402" s="485"/>
      <c r="L402" s="485"/>
      <c r="M402" s="485"/>
      <c r="N402" s="485"/>
      <c r="O402" s="485"/>
      <c r="P402" s="485"/>
      <c r="Q402" s="485"/>
      <c r="R402" s="137"/>
      <c r="S402" s="137"/>
      <c r="T402" s="137"/>
      <c r="U402" s="137"/>
      <c r="V402" s="137"/>
      <c r="W402" s="137"/>
      <c r="X402" s="137"/>
      <c r="Y402" s="137"/>
    </row>
    <row r="403" spans="1:25" x14ac:dyDescent="0.15">
      <c r="A403" s="485"/>
      <c r="B403" s="485"/>
      <c r="C403" s="485"/>
      <c r="D403" s="485"/>
      <c r="E403" s="485"/>
      <c r="F403" s="485"/>
      <c r="G403" s="485"/>
      <c r="H403" s="485"/>
      <c r="I403" s="485"/>
      <c r="J403" s="485"/>
      <c r="K403" s="485"/>
      <c r="L403" s="485"/>
      <c r="M403" s="485"/>
      <c r="N403" s="485"/>
      <c r="O403" s="485"/>
      <c r="P403" s="485"/>
      <c r="Q403" s="485"/>
      <c r="R403" s="137"/>
      <c r="S403" s="137"/>
      <c r="T403" s="137"/>
      <c r="U403" s="137"/>
      <c r="V403" s="137"/>
      <c r="W403" s="137"/>
      <c r="X403" s="137"/>
      <c r="Y403" s="137"/>
    </row>
    <row r="404" spans="1:25" x14ac:dyDescent="0.15">
      <c r="A404" s="485"/>
      <c r="B404" s="485"/>
      <c r="C404" s="485"/>
      <c r="D404" s="485"/>
      <c r="E404" s="485"/>
      <c r="F404" s="485"/>
      <c r="G404" s="485"/>
      <c r="H404" s="485"/>
      <c r="I404" s="485"/>
      <c r="J404" s="485"/>
      <c r="K404" s="485"/>
      <c r="L404" s="485"/>
      <c r="M404" s="485"/>
      <c r="N404" s="485"/>
      <c r="O404" s="485"/>
      <c r="P404" s="485"/>
      <c r="Q404" s="485"/>
      <c r="R404" s="137"/>
      <c r="S404" s="137"/>
      <c r="T404" s="137"/>
      <c r="U404" s="137"/>
      <c r="V404" s="137"/>
      <c r="W404" s="137"/>
      <c r="X404" s="137"/>
      <c r="Y404" s="137"/>
    </row>
    <row r="405" spans="1:25" x14ac:dyDescent="0.15">
      <c r="A405" s="485"/>
      <c r="B405" s="485"/>
      <c r="C405" s="485"/>
      <c r="D405" s="485"/>
      <c r="E405" s="485"/>
      <c r="F405" s="485"/>
      <c r="G405" s="485"/>
      <c r="H405" s="485"/>
      <c r="I405" s="485"/>
      <c r="J405" s="485"/>
      <c r="K405" s="485"/>
      <c r="L405" s="485"/>
      <c r="M405" s="485"/>
      <c r="N405" s="485"/>
      <c r="O405" s="485"/>
      <c r="P405" s="485"/>
      <c r="Q405" s="485"/>
      <c r="R405" s="137"/>
      <c r="S405" s="137"/>
      <c r="T405" s="137"/>
      <c r="U405" s="137"/>
      <c r="V405" s="137"/>
      <c r="W405" s="137"/>
      <c r="X405" s="137"/>
      <c r="Y405" s="137"/>
    </row>
    <row r="406" spans="1:25" x14ac:dyDescent="0.15">
      <c r="A406" s="485"/>
      <c r="B406" s="485"/>
      <c r="C406" s="485"/>
      <c r="D406" s="485"/>
      <c r="E406" s="485"/>
      <c r="F406" s="485"/>
      <c r="G406" s="485"/>
      <c r="H406" s="485"/>
      <c r="I406" s="485"/>
      <c r="J406" s="485"/>
      <c r="K406" s="485"/>
      <c r="L406" s="485"/>
      <c r="M406" s="485"/>
      <c r="N406" s="485"/>
      <c r="O406" s="485"/>
      <c r="P406" s="485"/>
      <c r="Q406" s="485"/>
      <c r="R406" s="137"/>
      <c r="S406" s="137"/>
      <c r="T406" s="137"/>
      <c r="U406" s="137"/>
      <c r="V406" s="137"/>
      <c r="W406" s="137"/>
      <c r="X406" s="137"/>
      <c r="Y406" s="137"/>
    </row>
    <row r="407" spans="1:25" x14ac:dyDescent="0.15">
      <c r="A407" s="485"/>
      <c r="B407" s="485"/>
      <c r="C407" s="485"/>
      <c r="D407" s="485"/>
      <c r="E407" s="485"/>
      <c r="F407" s="485"/>
      <c r="G407" s="485"/>
      <c r="H407" s="485"/>
      <c r="I407" s="485"/>
      <c r="J407" s="485"/>
      <c r="K407" s="485"/>
      <c r="L407" s="485"/>
      <c r="M407" s="485"/>
      <c r="N407" s="485"/>
      <c r="O407" s="485"/>
      <c r="P407" s="485"/>
      <c r="Q407" s="485"/>
      <c r="R407" s="137"/>
      <c r="S407" s="137"/>
      <c r="T407" s="137"/>
      <c r="U407" s="137"/>
      <c r="V407" s="137"/>
      <c r="W407" s="137"/>
      <c r="X407" s="137"/>
      <c r="Y407" s="137"/>
    </row>
    <row r="408" spans="1:25" x14ac:dyDescent="0.15">
      <c r="A408" s="485"/>
      <c r="B408" s="485"/>
      <c r="C408" s="485"/>
      <c r="D408" s="485"/>
      <c r="E408" s="485"/>
      <c r="F408" s="485"/>
      <c r="G408" s="485"/>
      <c r="H408" s="485"/>
      <c r="I408" s="485"/>
      <c r="J408" s="485"/>
      <c r="K408" s="485"/>
      <c r="L408" s="485"/>
      <c r="M408" s="485"/>
      <c r="N408" s="485"/>
      <c r="O408" s="485"/>
      <c r="P408" s="485"/>
      <c r="Q408" s="485"/>
      <c r="R408" s="137"/>
      <c r="S408" s="137"/>
      <c r="T408" s="137"/>
      <c r="U408" s="137"/>
      <c r="V408" s="137"/>
      <c r="W408" s="137"/>
      <c r="X408" s="137"/>
      <c r="Y408" s="137"/>
    </row>
    <row r="409" spans="1:25" x14ac:dyDescent="0.15">
      <c r="A409" s="485"/>
      <c r="B409" s="485"/>
      <c r="C409" s="485"/>
      <c r="D409" s="485"/>
      <c r="E409" s="485"/>
      <c r="F409" s="485"/>
      <c r="G409" s="485"/>
      <c r="H409" s="485"/>
      <c r="I409" s="485"/>
      <c r="J409" s="485"/>
      <c r="K409" s="485"/>
      <c r="L409" s="485"/>
      <c r="M409" s="485"/>
      <c r="N409" s="485"/>
      <c r="O409" s="485"/>
      <c r="P409" s="485"/>
      <c r="Q409" s="485"/>
      <c r="R409" s="137"/>
      <c r="S409" s="137"/>
      <c r="T409" s="137"/>
      <c r="U409" s="137"/>
      <c r="V409" s="137"/>
      <c r="W409" s="137"/>
      <c r="X409" s="137"/>
      <c r="Y409" s="137"/>
    </row>
    <row r="410" spans="1:25" x14ac:dyDescent="0.15">
      <c r="A410" s="485"/>
      <c r="B410" s="485"/>
      <c r="C410" s="485"/>
      <c r="D410" s="485"/>
      <c r="E410" s="485"/>
      <c r="F410" s="485"/>
      <c r="G410" s="485"/>
      <c r="H410" s="485"/>
      <c r="I410" s="485"/>
      <c r="J410" s="485"/>
      <c r="K410" s="485"/>
      <c r="L410" s="485"/>
      <c r="M410" s="485"/>
      <c r="N410" s="485"/>
      <c r="O410" s="485"/>
      <c r="P410" s="485"/>
      <c r="Q410" s="485"/>
      <c r="R410" s="137"/>
      <c r="S410" s="137"/>
      <c r="T410" s="137"/>
      <c r="U410" s="137"/>
      <c r="V410" s="137"/>
      <c r="W410" s="137"/>
      <c r="X410" s="137"/>
      <c r="Y410" s="137"/>
    </row>
    <row r="411" spans="1:25" x14ac:dyDescent="0.15">
      <c r="A411" s="485"/>
      <c r="B411" s="485"/>
      <c r="C411" s="485"/>
      <c r="D411" s="485"/>
      <c r="E411" s="485"/>
      <c r="F411" s="485"/>
      <c r="G411" s="485"/>
      <c r="H411" s="485"/>
      <c r="I411" s="485"/>
      <c r="J411" s="485"/>
      <c r="K411" s="485"/>
      <c r="L411" s="485"/>
      <c r="M411" s="485"/>
      <c r="N411" s="485"/>
      <c r="O411" s="485"/>
      <c r="P411" s="485"/>
      <c r="Q411" s="485"/>
      <c r="R411" s="137"/>
      <c r="S411" s="137"/>
      <c r="T411" s="137"/>
      <c r="U411" s="137"/>
      <c r="V411" s="137"/>
      <c r="W411" s="137"/>
      <c r="X411" s="137"/>
      <c r="Y411" s="137"/>
    </row>
    <row r="412" spans="1:25" x14ac:dyDescent="0.15">
      <c r="A412" s="485"/>
      <c r="B412" s="485"/>
      <c r="C412" s="485"/>
      <c r="D412" s="485"/>
      <c r="E412" s="485"/>
      <c r="F412" s="485"/>
      <c r="G412" s="485"/>
      <c r="H412" s="485"/>
      <c r="I412" s="485"/>
      <c r="J412" s="485"/>
      <c r="K412" s="485"/>
      <c r="L412" s="485"/>
      <c r="M412" s="485"/>
      <c r="N412" s="485"/>
      <c r="O412" s="485"/>
      <c r="P412" s="485"/>
      <c r="Q412" s="485"/>
      <c r="R412" s="137"/>
      <c r="S412" s="137"/>
      <c r="T412" s="137"/>
      <c r="U412" s="137"/>
      <c r="V412" s="137"/>
      <c r="W412" s="137"/>
      <c r="X412" s="137"/>
      <c r="Y412" s="137"/>
    </row>
    <row r="413" spans="1:25" x14ac:dyDescent="0.15">
      <c r="A413" s="485"/>
      <c r="B413" s="485"/>
      <c r="C413" s="485"/>
      <c r="D413" s="485"/>
      <c r="E413" s="485"/>
      <c r="F413" s="485"/>
      <c r="G413" s="485"/>
      <c r="H413" s="485"/>
      <c r="I413" s="485"/>
      <c r="J413" s="485"/>
      <c r="K413" s="485"/>
      <c r="L413" s="485"/>
      <c r="M413" s="485"/>
      <c r="N413" s="485"/>
      <c r="O413" s="485"/>
      <c r="P413" s="485"/>
      <c r="Q413" s="485"/>
      <c r="R413" s="137"/>
      <c r="S413" s="137"/>
      <c r="T413" s="137"/>
      <c r="U413" s="137"/>
      <c r="V413" s="137"/>
      <c r="W413" s="137"/>
      <c r="X413" s="137"/>
      <c r="Y413" s="137"/>
    </row>
    <row r="414" spans="1:25" x14ac:dyDescent="0.15">
      <c r="A414" s="485"/>
      <c r="B414" s="485"/>
      <c r="C414" s="485"/>
      <c r="D414" s="485"/>
      <c r="E414" s="485"/>
      <c r="F414" s="485"/>
      <c r="G414" s="485"/>
      <c r="H414" s="485"/>
      <c r="I414" s="485"/>
      <c r="J414" s="485"/>
      <c r="K414" s="485"/>
      <c r="L414" s="485"/>
      <c r="M414" s="485"/>
      <c r="N414" s="485"/>
      <c r="O414" s="485"/>
      <c r="P414" s="485"/>
      <c r="Q414" s="544"/>
    </row>
    <row r="415" spans="1:25" x14ac:dyDescent="0.15">
      <c r="A415" s="485"/>
      <c r="B415" s="485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  <c r="N415" s="485"/>
      <c r="O415" s="485"/>
      <c r="P415" s="485"/>
      <c r="Q415" s="544"/>
    </row>
    <row r="416" spans="1:25" x14ac:dyDescent="0.15">
      <c r="A416" s="485"/>
      <c r="B416" s="485"/>
      <c r="C416" s="485"/>
      <c r="D416" s="485"/>
      <c r="E416" s="485"/>
      <c r="F416" s="485"/>
      <c r="G416" s="485"/>
      <c r="H416" s="485"/>
      <c r="I416" s="485"/>
      <c r="J416" s="485"/>
      <c r="K416" s="485"/>
      <c r="L416" s="485"/>
      <c r="M416" s="485"/>
      <c r="N416" s="485"/>
      <c r="O416" s="485"/>
      <c r="P416" s="485"/>
      <c r="Q416" s="544"/>
    </row>
    <row r="417" spans="1:17" x14ac:dyDescent="0.15">
      <c r="A417" s="485"/>
      <c r="B417" s="485"/>
      <c r="C417" s="485"/>
      <c r="D417" s="485"/>
      <c r="E417" s="485"/>
      <c r="F417" s="485"/>
      <c r="G417" s="485"/>
      <c r="H417" s="485"/>
      <c r="I417" s="485"/>
      <c r="J417" s="485"/>
      <c r="K417" s="485"/>
      <c r="L417" s="485"/>
      <c r="M417" s="485"/>
      <c r="N417" s="485"/>
      <c r="O417" s="485"/>
      <c r="P417" s="485"/>
      <c r="Q417" s="544"/>
    </row>
    <row r="418" spans="1:17" x14ac:dyDescent="0.15">
      <c r="A418" s="485"/>
      <c r="B418" s="485"/>
      <c r="C418" s="485"/>
      <c r="D418" s="485"/>
      <c r="E418" s="485"/>
      <c r="F418" s="485"/>
      <c r="G418" s="485"/>
      <c r="H418" s="485"/>
      <c r="I418" s="485"/>
      <c r="J418" s="485"/>
      <c r="K418" s="485"/>
      <c r="L418" s="485"/>
      <c r="M418" s="485"/>
      <c r="N418" s="485"/>
      <c r="O418" s="485"/>
      <c r="P418" s="485"/>
      <c r="Q418" s="544"/>
    </row>
    <row r="419" spans="1:17" x14ac:dyDescent="0.15">
      <c r="A419" s="485"/>
      <c r="B419" s="485"/>
      <c r="C419" s="485"/>
      <c r="D419" s="485"/>
      <c r="E419" s="485"/>
      <c r="F419" s="485"/>
      <c r="G419" s="485"/>
      <c r="H419" s="485"/>
      <c r="I419" s="485"/>
      <c r="J419" s="485"/>
      <c r="K419" s="485"/>
      <c r="L419" s="485"/>
      <c r="M419" s="485"/>
      <c r="N419" s="485"/>
      <c r="O419" s="485"/>
      <c r="P419" s="485"/>
      <c r="Q419" s="544"/>
    </row>
    <row r="420" spans="1:17" x14ac:dyDescent="0.15">
      <c r="A420" s="485"/>
      <c r="B420" s="485"/>
      <c r="C420" s="485"/>
      <c r="D420" s="485"/>
      <c r="E420" s="485"/>
      <c r="F420" s="485"/>
      <c r="G420" s="485"/>
      <c r="H420" s="485"/>
      <c r="I420" s="485"/>
      <c r="J420" s="485"/>
      <c r="K420" s="485"/>
      <c r="L420" s="485"/>
      <c r="M420" s="485"/>
      <c r="N420" s="485"/>
      <c r="O420" s="485"/>
      <c r="P420" s="485"/>
      <c r="Q420" s="544"/>
    </row>
    <row r="421" spans="1:17" x14ac:dyDescent="0.15">
      <c r="A421" s="485"/>
      <c r="B421" s="485"/>
      <c r="C421" s="485"/>
      <c r="D421" s="485"/>
      <c r="E421" s="485"/>
      <c r="F421" s="485"/>
      <c r="G421" s="485"/>
      <c r="H421" s="485"/>
      <c r="I421" s="485"/>
      <c r="J421" s="485"/>
      <c r="K421" s="485"/>
      <c r="L421" s="485"/>
      <c r="M421" s="485"/>
      <c r="N421" s="485"/>
      <c r="O421" s="485"/>
      <c r="P421" s="485"/>
      <c r="Q421" s="544"/>
    </row>
    <row r="422" spans="1:17" x14ac:dyDescent="0.15">
      <c r="A422" s="485"/>
      <c r="B422" s="485"/>
      <c r="C422" s="485"/>
      <c r="D422" s="485"/>
      <c r="E422" s="485"/>
      <c r="F422" s="485"/>
      <c r="G422" s="485"/>
      <c r="H422" s="485"/>
      <c r="I422" s="485"/>
      <c r="J422" s="485"/>
      <c r="K422" s="485"/>
      <c r="L422" s="485"/>
      <c r="M422" s="485"/>
      <c r="N422" s="485"/>
      <c r="O422" s="485"/>
      <c r="P422" s="485"/>
      <c r="Q422" s="544"/>
    </row>
    <row r="423" spans="1:17" x14ac:dyDescent="0.15">
      <c r="A423" s="485"/>
      <c r="B423" s="485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  <c r="N423" s="485"/>
      <c r="O423" s="485"/>
      <c r="P423" s="485"/>
      <c r="Q423" s="544"/>
    </row>
    <row r="424" spans="1:17" x14ac:dyDescent="0.15">
      <c r="A424" s="485"/>
      <c r="B424" s="485"/>
      <c r="C424" s="485"/>
      <c r="D424" s="485"/>
      <c r="E424" s="485"/>
      <c r="F424" s="485"/>
      <c r="G424" s="485"/>
      <c r="H424" s="485"/>
      <c r="I424" s="485"/>
      <c r="J424" s="485"/>
      <c r="K424" s="485"/>
      <c r="L424" s="485"/>
      <c r="M424" s="485"/>
      <c r="N424" s="485"/>
      <c r="O424" s="485"/>
      <c r="P424" s="485"/>
      <c r="Q424" s="544"/>
    </row>
    <row r="425" spans="1:17" x14ac:dyDescent="0.15">
      <c r="A425" s="485"/>
      <c r="B425" s="485"/>
      <c r="C425" s="485"/>
      <c r="D425" s="485"/>
      <c r="E425" s="485"/>
      <c r="F425" s="485"/>
      <c r="G425" s="485"/>
      <c r="H425" s="485"/>
      <c r="I425" s="485"/>
      <c r="J425" s="485"/>
      <c r="K425" s="485"/>
      <c r="L425" s="485"/>
      <c r="M425" s="485"/>
      <c r="N425" s="485"/>
      <c r="O425" s="485"/>
      <c r="P425" s="485"/>
      <c r="Q425" s="544"/>
    </row>
    <row r="426" spans="1:17" x14ac:dyDescent="0.15">
      <c r="A426" s="485"/>
      <c r="B426" s="485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  <c r="N426" s="485"/>
      <c r="O426" s="485"/>
      <c r="P426" s="485"/>
      <c r="Q426" s="544"/>
    </row>
    <row r="427" spans="1:17" x14ac:dyDescent="0.15">
      <c r="A427" s="485"/>
      <c r="B427" s="485"/>
      <c r="C427" s="485"/>
      <c r="D427" s="485"/>
      <c r="E427" s="485"/>
      <c r="F427" s="485"/>
      <c r="G427" s="485"/>
      <c r="H427" s="485"/>
      <c r="I427" s="485"/>
      <c r="J427" s="485"/>
      <c r="K427" s="485"/>
      <c r="L427" s="485"/>
      <c r="M427" s="485"/>
      <c r="N427" s="485"/>
      <c r="O427" s="485"/>
      <c r="P427" s="485"/>
      <c r="Q427" s="544"/>
    </row>
    <row r="428" spans="1:17" x14ac:dyDescent="0.15">
      <c r="A428" s="485"/>
      <c r="B428" s="485"/>
      <c r="C428" s="485"/>
      <c r="D428" s="485"/>
      <c r="E428" s="485"/>
      <c r="F428" s="485"/>
      <c r="G428" s="485"/>
      <c r="H428" s="485"/>
      <c r="I428" s="485"/>
      <c r="J428" s="485"/>
      <c r="K428" s="485"/>
      <c r="L428" s="485"/>
      <c r="M428" s="485"/>
      <c r="N428" s="485"/>
      <c r="O428" s="485"/>
      <c r="P428" s="485"/>
      <c r="Q428" s="544"/>
    </row>
    <row r="429" spans="1:17" x14ac:dyDescent="0.15">
      <c r="A429" s="485"/>
      <c r="B429" s="485"/>
      <c r="C429" s="485"/>
      <c r="D429" s="485"/>
      <c r="E429" s="485"/>
      <c r="F429" s="485"/>
      <c r="G429" s="485"/>
      <c r="H429" s="485"/>
      <c r="I429" s="485"/>
      <c r="J429" s="485"/>
      <c r="K429" s="485"/>
      <c r="L429" s="485"/>
      <c r="M429" s="485"/>
      <c r="N429" s="485"/>
      <c r="O429" s="485"/>
      <c r="P429" s="485"/>
      <c r="Q429" s="544"/>
    </row>
    <row r="430" spans="1:17" x14ac:dyDescent="0.15">
      <c r="A430" s="485"/>
      <c r="B430" s="485"/>
      <c r="C430" s="485"/>
      <c r="D430" s="485"/>
      <c r="E430" s="485"/>
      <c r="F430" s="485"/>
      <c r="G430" s="485"/>
      <c r="H430" s="485"/>
      <c r="I430" s="485"/>
      <c r="J430" s="485"/>
      <c r="K430" s="485"/>
      <c r="L430" s="485"/>
      <c r="M430" s="485"/>
      <c r="N430" s="485"/>
      <c r="O430" s="485"/>
      <c r="P430" s="485"/>
      <c r="Q430" s="544"/>
    </row>
    <row r="431" spans="1:17" x14ac:dyDescent="0.15">
      <c r="A431" s="485"/>
      <c r="B431" s="485"/>
      <c r="C431" s="485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544"/>
    </row>
    <row r="432" spans="1:17" x14ac:dyDescent="0.15">
      <c r="A432" s="485"/>
      <c r="B432" s="485"/>
      <c r="C432" s="485"/>
      <c r="D432" s="485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485"/>
      <c r="Q432" s="544"/>
    </row>
    <row r="433" spans="1:17" x14ac:dyDescent="0.15">
      <c r="A433" s="485"/>
      <c r="B433" s="485"/>
      <c r="C433" s="485"/>
      <c r="D433" s="485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485"/>
      <c r="Q433" s="544"/>
    </row>
    <row r="434" spans="1:17" x14ac:dyDescent="0.15">
      <c r="A434" s="485"/>
      <c r="B434" s="485"/>
      <c r="C434" s="485"/>
      <c r="D434" s="485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485"/>
      <c r="Q434" s="544"/>
    </row>
    <row r="435" spans="1:17" x14ac:dyDescent="0.15">
      <c r="A435" s="485"/>
      <c r="B435" s="485"/>
      <c r="C435" s="485"/>
      <c r="D435" s="485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485"/>
      <c r="Q435" s="544"/>
    </row>
    <row r="436" spans="1:17" x14ac:dyDescent="0.15">
      <c r="A436" s="485"/>
      <c r="B436" s="485"/>
      <c r="C436" s="485"/>
      <c r="D436" s="485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485"/>
      <c r="Q436" s="544"/>
    </row>
    <row r="437" spans="1:17" x14ac:dyDescent="0.15">
      <c r="A437" s="485"/>
      <c r="B437" s="485"/>
      <c r="C437" s="485"/>
      <c r="D437" s="485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485"/>
      <c r="Q437" s="544"/>
    </row>
    <row r="438" spans="1:17" x14ac:dyDescent="0.15">
      <c r="A438" s="485"/>
      <c r="B438" s="485"/>
      <c r="C438" s="485"/>
      <c r="D438" s="485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485"/>
      <c r="Q438" s="544"/>
    </row>
    <row r="439" spans="1:17" x14ac:dyDescent="0.15">
      <c r="A439" s="485"/>
      <c r="B439" s="485"/>
      <c r="C439" s="485"/>
      <c r="D439" s="485"/>
      <c r="E439" s="485"/>
      <c r="F439" s="485"/>
      <c r="G439" s="485"/>
      <c r="H439" s="485"/>
      <c r="I439" s="485"/>
      <c r="J439" s="485"/>
      <c r="K439" s="485"/>
      <c r="L439" s="485"/>
      <c r="M439" s="485"/>
      <c r="N439" s="485"/>
      <c r="O439" s="485"/>
      <c r="P439" s="485"/>
      <c r="Q439" s="544"/>
    </row>
    <row r="440" spans="1:17" x14ac:dyDescent="0.15">
      <c r="A440" s="485"/>
      <c r="B440" s="485"/>
      <c r="C440" s="485"/>
      <c r="D440" s="485"/>
      <c r="E440" s="485"/>
      <c r="F440" s="485"/>
      <c r="G440" s="485"/>
      <c r="H440" s="485"/>
      <c r="I440" s="485"/>
      <c r="J440" s="485"/>
      <c r="K440" s="485"/>
      <c r="L440" s="485"/>
      <c r="M440" s="485"/>
      <c r="N440" s="485"/>
      <c r="O440" s="485"/>
      <c r="P440" s="485"/>
      <c r="Q440" s="544"/>
    </row>
    <row r="441" spans="1:17" x14ac:dyDescent="0.15">
      <c r="A441" s="485"/>
      <c r="B441" s="485"/>
      <c r="C441" s="485"/>
      <c r="D441" s="485"/>
      <c r="E441" s="485"/>
      <c r="F441" s="485"/>
      <c r="G441" s="485"/>
      <c r="H441" s="485"/>
      <c r="I441" s="485"/>
      <c r="J441" s="485"/>
      <c r="K441" s="485"/>
      <c r="L441" s="485"/>
      <c r="M441" s="485"/>
      <c r="N441" s="485"/>
      <c r="O441" s="485"/>
      <c r="P441" s="485"/>
      <c r="Q441" s="544"/>
    </row>
    <row r="442" spans="1:17" x14ac:dyDescent="0.15">
      <c r="A442" s="485"/>
      <c r="B442" s="485"/>
      <c r="C442" s="485"/>
      <c r="D442" s="485"/>
      <c r="E442" s="485"/>
      <c r="F442" s="485"/>
      <c r="G442" s="485"/>
      <c r="H442" s="485"/>
      <c r="I442" s="485"/>
      <c r="J442" s="485"/>
      <c r="K442" s="485"/>
      <c r="L442" s="485"/>
      <c r="M442" s="485"/>
      <c r="N442" s="485"/>
      <c r="O442" s="485"/>
      <c r="P442" s="485"/>
      <c r="Q442" s="544"/>
    </row>
    <row r="443" spans="1:17" x14ac:dyDescent="0.15">
      <c r="A443" s="485"/>
      <c r="B443" s="485"/>
      <c r="C443" s="485"/>
      <c r="D443" s="485"/>
      <c r="E443" s="485"/>
      <c r="F443" s="485"/>
      <c r="G443" s="485"/>
      <c r="H443" s="485"/>
      <c r="I443" s="485"/>
      <c r="J443" s="485"/>
      <c r="K443" s="485"/>
      <c r="L443" s="485"/>
      <c r="M443" s="485"/>
      <c r="N443" s="485"/>
      <c r="O443" s="485"/>
      <c r="P443" s="485"/>
      <c r="Q443" s="544"/>
    </row>
    <row r="444" spans="1:17" x14ac:dyDescent="0.15">
      <c r="A444" s="485"/>
      <c r="B444" s="485"/>
      <c r="C444" s="485"/>
      <c r="D444" s="485"/>
      <c r="E444" s="485"/>
      <c r="F444" s="485"/>
      <c r="G444" s="485"/>
      <c r="H444" s="485"/>
      <c r="I444" s="485"/>
      <c r="J444" s="485"/>
      <c r="K444" s="485"/>
      <c r="L444" s="485"/>
      <c r="M444" s="485"/>
      <c r="N444" s="485"/>
      <c r="O444" s="485"/>
      <c r="P444" s="485"/>
      <c r="Q444" s="544"/>
    </row>
    <row r="445" spans="1:17" x14ac:dyDescent="0.15">
      <c r="A445" s="485"/>
      <c r="B445" s="485"/>
      <c r="C445" s="485"/>
      <c r="D445" s="485"/>
      <c r="E445" s="485"/>
      <c r="F445" s="485"/>
      <c r="G445" s="485"/>
      <c r="H445" s="485"/>
      <c r="I445" s="485"/>
      <c r="J445" s="485"/>
      <c r="K445" s="485"/>
      <c r="L445" s="485"/>
      <c r="M445" s="485"/>
      <c r="N445" s="485"/>
      <c r="O445" s="485"/>
      <c r="P445" s="485"/>
      <c r="Q445" s="544"/>
    </row>
    <row r="446" spans="1:17" x14ac:dyDescent="0.15">
      <c r="A446" s="485"/>
      <c r="B446" s="485"/>
      <c r="C446" s="485"/>
      <c r="D446" s="485"/>
      <c r="E446" s="485"/>
      <c r="F446" s="485"/>
      <c r="G446" s="485"/>
      <c r="H446" s="485"/>
      <c r="I446" s="485"/>
      <c r="J446" s="485"/>
      <c r="K446" s="485"/>
      <c r="L446" s="485"/>
      <c r="M446" s="485"/>
      <c r="N446" s="485"/>
      <c r="O446" s="485"/>
      <c r="P446" s="485"/>
      <c r="Q446" s="544"/>
    </row>
    <row r="447" spans="1:17" x14ac:dyDescent="0.15">
      <c r="A447" s="485"/>
      <c r="B447" s="485"/>
      <c r="C447" s="485"/>
      <c r="D447" s="485"/>
      <c r="E447" s="485"/>
      <c r="F447" s="485"/>
      <c r="G447" s="485"/>
      <c r="H447" s="485"/>
      <c r="I447" s="485"/>
      <c r="J447" s="485"/>
      <c r="K447" s="485"/>
      <c r="L447" s="485"/>
      <c r="M447" s="485"/>
      <c r="N447" s="485"/>
      <c r="O447" s="485"/>
      <c r="P447" s="485"/>
      <c r="Q447" s="544"/>
    </row>
    <row r="448" spans="1:17" x14ac:dyDescent="0.15">
      <c r="A448" s="485"/>
      <c r="B448" s="485"/>
      <c r="C448" s="485"/>
      <c r="D448" s="485"/>
      <c r="E448" s="485"/>
      <c r="F448" s="485"/>
      <c r="G448" s="485"/>
      <c r="H448" s="485"/>
      <c r="I448" s="485"/>
      <c r="J448" s="485"/>
      <c r="K448" s="485"/>
      <c r="L448" s="485"/>
      <c r="M448" s="485"/>
      <c r="N448" s="485"/>
      <c r="O448" s="485"/>
      <c r="P448" s="485"/>
      <c r="Q448" s="544"/>
    </row>
    <row r="449" spans="1:17" x14ac:dyDescent="0.15">
      <c r="A449" s="485"/>
      <c r="B449" s="485"/>
      <c r="C449" s="485"/>
      <c r="D449" s="485"/>
      <c r="E449" s="485"/>
      <c r="F449" s="485"/>
      <c r="G449" s="485"/>
      <c r="H449" s="485"/>
      <c r="I449" s="485"/>
      <c r="J449" s="485"/>
      <c r="K449" s="485"/>
      <c r="L449" s="485"/>
      <c r="M449" s="485"/>
      <c r="N449" s="485"/>
      <c r="O449" s="485"/>
      <c r="P449" s="485"/>
      <c r="Q449" s="544"/>
    </row>
    <row r="450" spans="1:17" x14ac:dyDescent="0.15">
      <c r="A450" s="485"/>
      <c r="B450" s="485"/>
      <c r="C450" s="485"/>
      <c r="D450" s="485"/>
      <c r="E450" s="485"/>
      <c r="F450" s="485"/>
      <c r="G450" s="485"/>
      <c r="H450" s="485"/>
      <c r="I450" s="485"/>
      <c r="J450" s="485"/>
      <c r="K450" s="485"/>
      <c r="L450" s="485"/>
      <c r="M450" s="485"/>
      <c r="N450" s="485"/>
      <c r="O450" s="485"/>
      <c r="P450" s="485"/>
      <c r="Q450" s="544"/>
    </row>
    <row r="451" spans="1:17" x14ac:dyDescent="0.15">
      <c r="A451" s="485"/>
      <c r="B451" s="485"/>
      <c r="C451" s="485"/>
      <c r="D451" s="485"/>
      <c r="E451" s="485"/>
      <c r="F451" s="485"/>
      <c r="G451" s="485"/>
      <c r="H451" s="485"/>
      <c r="I451" s="485"/>
      <c r="J451" s="485"/>
      <c r="K451" s="485"/>
      <c r="L451" s="485"/>
      <c r="M451" s="485"/>
      <c r="N451" s="485"/>
      <c r="O451" s="485"/>
      <c r="P451" s="485"/>
      <c r="Q451" s="544"/>
    </row>
    <row r="452" spans="1:17" x14ac:dyDescent="0.15">
      <c r="A452" s="485"/>
      <c r="B452" s="485"/>
      <c r="C452" s="485"/>
      <c r="D452" s="485"/>
      <c r="E452" s="485"/>
      <c r="F452" s="485"/>
      <c r="G452" s="485"/>
      <c r="H452" s="485"/>
      <c r="I452" s="485"/>
      <c r="J452" s="485"/>
      <c r="K452" s="485"/>
      <c r="L452" s="485"/>
      <c r="M452" s="485"/>
      <c r="N452" s="485"/>
      <c r="O452" s="485"/>
      <c r="P452" s="485"/>
      <c r="Q452" s="544"/>
    </row>
    <row r="453" spans="1:17" x14ac:dyDescent="0.15">
      <c r="A453" s="485"/>
      <c r="B453" s="485"/>
      <c r="C453" s="485"/>
      <c r="D453" s="485"/>
      <c r="E453" s="485"/>
      <c r="F453" s="485"/>
      <c r="G453" s="485"/>
      <c r="H453" s="485"/>
      <c r="I453" s="485"/>
      <c r="J453" s="485"/>
      <c r="K453" s="485"/>
      <c r="L453" s="485"/>
      <c r="M453" s="485"/>
      <c r="N453" s="485"/>
      <c r="O453" s="485"/>
      <c r="P453" s="485"/>
      <c r="Q453" s="544"/>
    </row>
    <row r="454" spans="1:17" x14ac:dyDescent="0.15">
      <c r="A454" s="485"/>
      <c r="B454" s="485"/>
      <c r="C454" s="485"/>
      <c r="D454" s="485"/>
      <c r="E454" s="485"/>
      <c r="F454" s="485"/>
      <c r="G454" s="485"/>
      <c r="H454" s="485"/>
      <c r="I454" s="485"/>
      <c r="J454" s="485"/>
      <c r="K454" s="485"/>
      <c r="L454" s="485"/>
      <c r="M454" s="485"/>
      <c r="N454" s="485"/>
      <c r="O454" s="485"/>
      <c r="P454" s="485"/>
      <c r="Q454" s="544"/>
    </row>
    <row r="455" spans="1:17" x14ac:dyDescent="0.15">
      <c r="A455" s="485"/>
      <c r="B455" s="485"/>
      <c r="C455" s="485"/>
      <c r="D455" s="485"/>
      <c r="E455" s="485"/>
      <c r="F455" s="485"/>
      <c r="G455" s="485"/>
      <c r="H455" s="485"/>
      <c r="I455" s="485"/>
      <c r="J455" s="485"/>
      <c r="K455" s="485"/>
      <c r="L455" s="485"/>
      <c r="M455" s="485"/>
      <c r="N455" s="485"/>
      <c r="O455" s="485"/>
      <c r="P455" s="485"/>
      <c r="Q455" s="544"/>
    </row>
    <row r="456" spans="1:17" x14ac:dyDescent="0.15">
      <c r="A456" s="485"/>
      <c r="B456" s="485"/>
      <c r="C456" s="485"/>
      <c r="D456" s="485"/>
      <c r="E456" s="485"/>
      <c r="F456" s="485"/>
      <c r="G456" s="485"/>
      <c r="H456" s="485"/>
      <c r="I456" s="485"/>
      <c r="J456" s="485"/>
      <c r="K456" s="485"/>
      <c r="L456" s="485"/>
      <c r="M456" s="485"/>
      <c r="N456" s="485"/>
      <c r="O456" s="485"/>
      <c r="P456" s="485"/>
      <c r="Q456" s="544"/>
    </row>
    <row r="457" spans="1:17" x14ac:dyDescent="0.15">
      <c r="A457" s="485"/>
      <c r="B457" s="485"/>
      <c r="C457" s="485"/>
      <c r="D457" s="485"/>
      <c r="E457" s="485"/>
      <c r="F457" s="485"/>
      <c r="G457" s="485"/>
      <c r="H457" s="485"/>
      <c r="I457" s="485"/>
      <c r="J457" s="485"/>
      <c r="K457" s="485"/>
      <c r="L457" s="485"/>
      <c r="M457" s="485"/>
      <c r="N457" s="485"/>
      <c r="O457" s="485"/>
      <c r="P457" s="485"/>
      <c r="Q457" s="544"/>
    </row>
    <row r="458" spans="1:17" x14ac:dyDescent="0.15">
      <c r="A458" s="485"/>
      <c r="B458" s="485"/>
      <c r="C458" s="485"/>
      <c r="D458" s="485"/>
      <c r="E458" s="485"/>
      <c r="F458" s="485"/>
      <c r="G458" s="485"/>
      <c r="H458" s="485"/>
      <c r="I458" s="485"/>
      <c r="J458" s="485"/>
      <c r="K458" s="485"/>
      <c r="L458" s="485"/>
      <c r="M458" s="485"/>
      <c r="N458" s="485"/>
      <c r="O458" s="485"/>
      <c r="P458" s="485"/>
      <c r="Q458" s="544"/>
    </row>
    <row r="459" spans="1:17" x14ac:dyDescent="0.15">
      <c r="A459" s="485"/>
      <c r="B459" s="485"/>
      <c r="C459" s="485"/>
      <c r="D459" s="485"/>
      <c r="E459" s="485"/>
      <c r="F459" s="485"/>
      <c r="G459" s="485"/>
      <c r="H459" s="485"/>
      <c r="I459" s="485"/>
      <c r="J459" s="485"/>
      <c r="K459" s="485"/>
      <c r="L459" s="485"/>
      <c r="M459" s="485"/>
      <c r="N459" s="485"/>
      <c r="O459" s="485"/>
      <c r="P459" s="485"/>
      <c r="Q459" s="544"/>
    </row>
    <row r="460" spans="1:17" x14ac:dyDescent="0.15">
      <c r="A460" s="485"/>
      <c r="B460" s="485"/>
      <c r="C460" s="485"/>
      <c r="D460" s="485"/>
      <c r="E460" s="485"/>
      <c r="F460" s="485"/>
      <c r="G460" s="485"/>
      <c r="H460" s="485"/>
      <c r="I460" s="485"/>
      <c r="J460" s="485"/>
      <c r="K460" s="485"/>
      <c r="L460" s="485"/>
      <c r="M460" s="485"/>
      <c r="N460" s="485"/>
      <c r="O460" s="485"/>
      <c r="P460" s="485"/>
      <c r="Q460" s="544"/>
    </row>
    <row r="461" spans="1:17" x14ac:dyDescent="0.15">
      <c r="A461" s="485"/>
      <c r="B461" s="485"/>
      <c r="C461" s="485"/>
      <c r="D461" s="485"/>
      <c r="E461" s="485"/>
      <c r="F461" s="485"/>
      <c r="G461" s="485"/>
      <c r="H461" s="485"/>
      <c r="I461" s="485"/>
      <c r="J461" s="485"/>
      <c r="K461" s="485"/>
      <c r="L461" s="485"/>
      <c r="M461" s="485"/>
      <c r="N461" s="485"/>
      <c r="O461" s="485"/>
      <c r="P461" s="485"/>
      <c r="Q461" s="544"/>
    </row>
    <row r="462" spans="1:17" x14ac:dyDescent="0.15">
      <c r="A462" s="485"/>
      <c r="B462" s="485"/>
      <c r="C462" s="485"/>
      <c r="D462" s="485"/>
      <c r="E462" s="485"/>
      <c r="F462" s="485"/>
      <c r="G462" s="485"/>
      <c r="H462" s="485"/>
      <c r="I462" s="485"/>
      <c r="J462" s="485"/>
      <c r="K462" s="485"/>
      <c r="L462" s="485"/>
      <c r="M462" s="485"/>
      <c r="N462" s="485"/>
      <c r="O462" s="485"/>
      <c r="P462" s="485"/>
      <c r="Q462" s="544"/>
    </row>
    <row r="463" spans="1:17" x14ac:dyDescent="0.15">
      <c r="A463" s="485"/>
      <c r="B463" s="485"/>
      <c r="C463" s="485"/>
      <c r="D463" s="485"/>
      <c r="E463" s="485"/>
      <c r="F463" s="485"/>
      <c r="G463" s="485"/>
      <c r="H463" s="485"/>
      <c r="I463" s="485"/>
      <c r="J463" s="485"/>
      <c r="K463" s="485"/>
      <c r="L463" s="485"/>
      <c r="M463" s="485"/>
      <c r="N463" s="485"/>
      <c r="O463" s="485"/>
      <c r="P463" s="485"/>
      <c r="Q463" s="544"/>
    </row>
    <row r="464" spans="1:17" x14ac:dyDescent="0.15">
      <c r="A464" s="485"/>
      <c r="B464" s="485"/>
      <c r="C464" s="485"/>
      <c r="D464" s="485"/>
      <c r="E464" s="485"/>
      <c r="F464" s="485"/>
      <c r="G464" s="485"/>
      <c r="H464" s="485"/>
      <c r="I464" s="485"/>
      <c r="J464" s="485"/>
      <c r="K464" s="485"/>
      <c r="L464" s="485"/>
      <c r="M464" s="485"/>
      <c r="N464" s="485"/>
      <c r="O464" s="485"/>
      <c r="P464" s="485"/>
      <c r="Q464" s="544"/>
    </row>
    <row r="465" spans="1:17" x14ac:dyDescent="0.15">
      <c r="A465" s="485"/>
      <c r="B465" s="485"/>
      <c r="C465" s="485"/>
      <c r="D465" s="485"/>
      <c r="E465" s="485"/>
      <c r="F465" s="485"/>
      <c r="G465" s="485"/>
      <c r="H465" s="485"/>
      <c r="I465" s="485"/>
      <c r="J465" s="485"/>
      <c r="K465" s="485"/>
      <c r="L465" s="485"/>
      <c r="M465" s="485"/>
      <c r="N465" s="485"/>
      <c r="O465" s="485"/>
      <c r="P465" s="485"/>
      <c r="Q465" s="544"/>
    </row>
    <row r="466" spans="1:17" x14ac:dyDescent="0.15">
      <c r="A466" s="485"/>
      <c r="B466" s="485"/>
      <c r="C466" s="485"/>
      <c r="D466" s="485"/>
      <c r="E466" s="485"/>
      <c r="F466" s="485"/>
      <c r="G466" s="485"/>
      <c r="H466" s="485"/>
      <c r="I466" s="485"/>
      <c r="J466" s="485"/>
      <c r="K466" s="485"/>
      <c r="L466" s="485"/>
      <c r="M466" s="485"/>
      <c r="N466" s="485"/>
      <c r="O466" s="485"/>
      <c r="P466" s="485"/>
      <c r="Q466" s="544"/>
    </row>
    <row r="467" spans="1:17" x14ac:dyDescent="0.15">
      <c r="A467" s="485"/>
      <c r="B467" s="485"/>
      <c r="C467" s="485"/>
      <c r="D467" s="485"/>
      <c r="E467" s="485"/>
      <c r="F467" s="485"/>
      <c r="G467" s="485"/>
      <c r="H467" s="485"/>
      <c r="I467" s="485"/>
      <c r="J467" s="485"/>
      <c r="K467" s="485"/>
      <c r="L467" s="485"/>
      <c r="M467" s="485"/>
      <c r="N467" s="485"/>
      <c r="O467" s="485"/>
      <c r="P467" s="485"/>
      <c r="Q467" s="544"/>
    </row>
    <row r="468" spans="1:17" x14ac:dyDescent="0.15">
      <c r="A468" s="485"/>
      <c r="B468" s="485"/>
      <c r="C468" s="485"/>
      <c r="D468" s="485"/>
      <c r="E468" s="485"/>
      <c r="F468" s="485"/>
      <c r="G468" s="485"/>
      <c r="H468" s="485"/>
      <c r="I468" s="485"/>
      <c r="J468" s="485"/>
      <c r="K468" s="485"/>
      <c r="L468" s="485"/>
      <c r="M468" s="485"/>
      <c r="N468" s="485"/>
      <c r="O468" s="485"/>
      <c r="P468" s="485"/>
      <c r="Q468" s="544"/>
    </row>
    <row r="469" spans="1:17" x14ac:dyDescent="0.15">
      <c r="A469" s="485"/>
      <c r="B469" s="485"/>
      <c r="C469" s="485"/>
      <c r="D469" s="485"/>
      <c r="E469" s="485"/>
      <c r="F469" s="485"/>
      <c r="G469" s="485"/>
      <c r="H469" s="485"/>
      <c r="I469" s="485"/>
      <c r="J469" s="485"/>
      <c r="K469" s="485"/>
      <c r="L469" s="485"/>
      <c r="M469" s="485"/>
      <c r="N469" s="485"/>
      <c r="O469" s="485"/>
      <c r="P469" s="485"/>
      <c r="Q469" s="544"/>
    </row>
    <row r="470" spans="1:17" x14ac:dyDescent="0.15">
      <c r="A470" s="485"/>
      <c r="B470" s="485"/>
      <c r="C470" s="485"/>
      <c r="D470" s="485"/>
      <c r="E470" s="485"/>
      <c r="F470" s="485"/>
      <c r="G470" s="485"/>
      <c r="H470" s="485"/>
      <c r="I470" s="485"/>
      <c r="J470" s="485"/>
      <c r="K470" s="485"/>
      <c r="L470" s="485"/>
      <c r="M470" s="485"/>
      <c r="N470" s="485"/>
      <c r="O470" s="485"/>
      <c r="P470" s="485"/>
      <c r="Q470" s="544"/>
    </row>
    <row r="471" spans="1:17" x14ac:dyDescent="0.15">
      <c r="A471" s="485"/>
      <c r="B471" s="485"/>
      <c r="C471" s="485"/>
      <c r="D471" s="485"/>
      <c r="E471" s="485"/>
      <c r="F471" s="485"/>
      <c r="G471" s="485"/>
      <c r="H471" s="485"/>
      <c r="I471" s="485"/>
      <c r="J471" s="485"/>
      <c r="K471" s="485"/>
      <c r="L471" s="485"/>
      <c r="M471" s="485"/>
      <c r="N471" s="485"/>
      <c r="O471" s="485"/>
      <c r="P471" s="485"/>
      <c r="Q471" s="544"/>
    </row>
    <row r="472" spans="1:17" x14ac:dyDescent="0.15">
      <c r="A472" s="485"/>
      <c r="B472" s="485"/>
      <c r="C472" s="485"/>
      <c r="D472" s="485"/>
      <c r="E472" s="485"/>
      <c r="F472" s="485"/>
      <c r="G472" s="485"/>
      <c r="H472" s="485"/>
      <c r="I472" s="485"/>
      <c r="J472" s="485"/>
      <c r="K472" s="485"/>
      <c r="L472" s="485"/>
      <c r="M472" s="485"/>
      <c r="N472" s="485"/>
      <c r="O472" s="485"/>
      <c r="P472" s="485"/>
      <c r="Q472" s="544"/>
    </row>
    <row r="473" spans="1:17" x14ac:dyDescent="0.15">
      <c r="A473" s="485"/>
      <c r="B473" s="485"/>
      <c r="C473" s="485"/>
      <c r="D473" s="485"/>
      <c r="E473" s="485"/>
      <c r="F473" s="485"/>
      <c r="G473" s="485"/>
      <c r="H473" s="485"/>
      <c r="I473" s="485"/>
      <c r="J473" s="485"/>
      <c r="K473" s="485"/>
      <c r="L473" s="485"/>
      <c r="M473" s="485"/>
      <c r="N473" s="485"/>
      <c r="O473" s="485"/>
      <c r="P473" s="485"/>
      <c r="Q473" s="544"/>
    </row>
    <row r="474" spans="1:17" x14ac:dyDescent="0.15">
      <c r="A474" s="485"/>
      <c r="B474" s="485"/>
      <c r="C474" s="485"/>
      <c r="D474" s="485"/>
      <c r="E474" s="485"/>
      <c r="F474" s="485"/>
      <c r="G474" s="485"/>
      <c r="H474" s="485"/>
      <c r="I474" s="485"/>
      <c r="J474" s="485"/>
      <c r="K474" s="485"/>
      <c r="L474" s="485"/>
      <c r="M474" s="485"/>
      <c r="N474" s="485"/>
      <c r="O474" s="485"/>
      <c r="P474" s="485"/>
      <c r="Q474" s="544"/>
    </row>
    <row r="475" spans="1:17" x14ac:dyDescent="0.15">
      <c r="A475" s="485"/>
      <c r="B475" s="485"/>
      <c r="C475" s="485"/>
      <c r="D475" s="485"/>
      <c r="E475" s="485"/>
      <c r="F475" s="485"/>
      <c r="G475" s="485"/>
      <c r="H475" s="485"/>
      <c r="I475" s="485"/>
      <c r="J475" s="485"/>
      <c r="K475" s="485"/>
      <c r="L475" s="485"/>
      <c r="M475" s="485"/>
      <c r="N475" s="485"/>
      <c r="O475" s="485"/>
      <c r="P475" s="485"/>
      <c r="Q475" s="544"/>
    </row>
    <row r="476" spans="1:17" x14ac:dyDescent="0.15">
      <c r="A476" s="485"/>
      <c r="B476" s="485"/>
      <c r="C476" s="485"/>
      <c r="D476" s="485"/>
      <c r="E476" s="485"/>
      <c r="F476" s="485"/>
      <c r="G476" s="485"/>
      <c r="H476" s="485"/>
      <c r="I476" s="485"/>
      <c r="J476" s="485"/>
      <c r="K476" s="485"/>
      <c r="L476" s="485"/>
      <c r="M476" s="485"/>
      <c r="N476" s="485"/>
      <c r="O476" s="485"/>
      <c r="P476" s="485"/>
      <c r="Q476" s="544"/>
    </row>
    <row r="477" spans="1:17" x14ac:dyDescent="0.15">
      <c r="A477" s="485"/>
      <c r="B477" s="485"/>
      <c r="C477" s="485"/>
      <c r="D477" s="485"/>
      <c r="E477" s="485"/>
      <c r="F477" s="485"/>
      <c r="G477" s="485"/>
      <c r="H477" s="485"/>
      <c r="I477" s="485"/>
      <c r="J477" s="485"/>
      <c r="K477" s="485"/>
      <c r="L477" s="485"/>
      <c r="M477" s="485"/>
      <c r="N477" s="485"/>
      <c r="O477" s="485"/>
      <c r="P477" s="485"/>
      <c r="Q477" s="544"/>
    </row>
    <row r="478" spans="1:17" x14ac:dyDescent="0.15">
      <c r="A478" s="485"/>
      <c r="B478" s="485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  <c r="N478" s="485"/>
      <c r="O478" s="485"/>
      <c r="P478" s="485"/>
      <c r="Q478" s="544"/>
    </row>
    <row r="479" spans="1:17" x14ac:dyDescent="0.15">
      <c r="A479" s="485"/>
      <c r="B479" s="485"/>
      <c r="C479" s="485"/>
      <c r="D479" s="485"/>
      <c r="E479" s="485"/>
      <c r="F479" s="485"/>
      <c r="G479" s="485"/>
      <c r="H479" s="485"/>
      <c r="I479" s="485"/>
      <c r="J479" s="485"/>
      <c r="K479" s="485"/>
      <c r="L479" s="485"/>
      <c r="M479" s="485"/>
      <c r="N479" s="485"/>
      <c r="O479" s="485"/>
      <c r="P479" s="485"/>
      <c r="Q479" s="544"/>
    </row>
    <row r="480" spans="1:17" x14ac:dyDescent="0.15">
      <c r="A480" s="485"/>
      <c r="B480" s="485"/>
      <c r="C480" s="485"/>
      <c r="D480" s="485"/>
      <c r="E480" s="485"/>
      <c r="F480" s="485"/>
      <c r="G480" s="485"/>
      <c r="H480" s="485"/>
      <c r="I480" s="485"/>
      <c r="J480" s="485"/>
      <c r="K480" s="485"/>
      <c r="L480" s="485"/>
      <c r="M480" s="485"/>
      <c r="N480" s="485"/>
      <c r="O480" s="485"/>
      <c r="P480" s="485"/>
      <c r="Q480" s="544"/>
    </row>
    <row r="481" spans="1:17" x14ac:dyDescent="0.15">
      <c r="A481" s="485"/>
      <c r="B481" s="485"/>
      <c r="C481" s="485"/>
      <c r="D481" s="485"/>
      <c r="E481" s="485"/>
      <c r="F481" s="485"/>
      <c r="G481" s="485"/>
      <c r="H481" s="485"/>
      <c r="I481" s="485"/>
      <c r="J481" s="485"/>
      <c r="K481" s="485"/>
      <c r="L481" s="485"/>
      <c r="M481" s="485"/>
      <c r="N481" s="485"/>
      <c r="O481" s="485"/>
      <c r="P481" s="485"/>
      <c r="Q481" s="544"/>
    </row>
    <row r="482" spans="1:17" x14ac:dyDescent="0.15">
      <c r="A482" s="485"/>
      <c r="B482" s="485"/>
      <c r="C482" s="485"/>
      <c r="D482" s="485"/>
      <c r="E482" s="485"/>
      <c r="F482" s="485"/>
      <c r="G482" s="485"/>
      <c r="H482" s="485"/>
      <c r="I482" s="485"/>
      <c r="J482" s="485"/>
      <c r="K482" s="485"/>
      <c r="L482" s="485"/>
      <c r="M482" s="485"/>
      <c r="N482" s="485"/>
      <c r="O482" s="485"/>
      <c r="P482" s="485"/>
      <c r="Q482" s="544"/>
    </row>
    <row r="483" spans="1:17" x14ac:dyDescent="0.15">
      <c r="A483" s="485"/>
      <c r="B483" s="485"/>
      <c r="C483" s="485"/>
      <c r="D483" s="485"/>
      <c r="E483" s="485"/>
      <c r="F483" s="485"/>
      <c r="G483" s="485"/>
      <c r="H483" s="485"/>
      <c r="I483" s="485"/>
      <c r="J483" s="485"/>
      <c r="K483" s="485"/>
      <c r="L483" s="485"/>
      <c r="M483" s="485"/>
      <c r="N483" s="485"/>
      <c r="O483" s="485"/>
      <c r="P483" s="485"/>
      <c r="Q483" s="544"/>
    </row>
    <row r="484" spans="1:17" x14ac:dyDescent="0.15">
      <c r="A484" s="485"/>
      <c r="B484" s="485"/>
      <c r="C484" s="485"/>
      <c r="D484" s="485"/>
      <c r="E484" s="485"/>
      <c r="F484" s="485"/>
      <c r="G484" s="485"/>
      <c r="H484" s="485"/>
      <c r="I484" s="485"/>
      <c r="J484" s="485"/>
      <c r="K484" s="485"/>
      <c r="L484" s="485"/>
      <c r="M484" s="485"/>
      <c r="N484" s="485"/>
      <c r="O484" s="485"/>
      <c r="P484" s="485"/>
      <c r="Q484" s="544"/>
    </row>
    <row r="485" spans="1:17" x14ac:dyDescent="0.15">
      <c r="A485" s="485"/>
      <c r="B485" s="485"/>
      <c r="C485" s="485"/>
      <c r="D485" s="485"/>
      <c r="E485" s="485"/>
      <c r="F485" s="485"/>
      <c r="G485" s="485"/>
      <c r="H485" s="485"/>
      <c r="I485" s="485"/>
      <c r="J485" s="485"/>
      <c r="K485" s="485"/>
      <c r="L485" s="485"/>
      <c r="M485" s="485"/>
      <c r="N485" s="485"/>
      <c r="O485" s="485"/>
      <c r="P485" s="485"/>
      <c r="Q485" s="544"/>
    </row>
    <row r="486" spans="1:17" x14ac:dyDescent="0.15">
      <c r="A486" s="485"/>
      <c r="B486" s="485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  <c r="N486" s="485"/>
      <c r="O486" s="485"/>
      <c r="P486" s="485"/>
      <c r="Q486" s="544"/>
    </row>
    <row r="487" spans="1:17" x14ac:dyDescent="0.15">
      <c r="A487" s="485"/>
      <c r="B487" s="485"/>
      <c r="C487" s="485"/>
      <c r="D487" s="485"/>
      <c r="E487" s="485"/>
      <c r="F487" s="485"/>
      <c r="G487" s="485"/>
      <c r="H487" s="485"/>
      <c r="I487" s="485"/>
      <c r="J487" s="485"/>
      <c r="K487" s="485"/>
      <c r="L487" s="485"/>
      <c r="M487" s="485"/>
      <c r="N487" s="485"/>
      <c r="O487" s="485"/>
      <c r="P487" s="485"/>
      <c r="Q487" s="544"/>
    </row>
    <row r="488" spans="1:17" x14ac:dyDescent="0.15">
      <c r="A488" s="485"/>
      <c r="B488" s="485"/>
      <c r="C488" s="485"/>
      <c r="D488" s="485"/>
      <c r="E488" s="485"/>
      <c r="F488" s="485"/>
      <c r="G488" s="485"/>
      <c r="H488" s="485"/>
      <c r="I488" s="485"/>
      <c r="J488" s="485"/>
      <c r="K488" s="485"/>
      <c r="L488" s="485"/>
      <c r="M488" s="485"/>
      <c r="N488" s="485"/>
      <c r="O488" s="485"/>
      <c r="P488" s="485"/>
      <c r="Q488" s="544"/>
    </row>
    <row r="489" spans="1:17" x14ac:dyDescent="0.15">
      <c r="A489" s="485"/>
      <c r="B489" s="485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  <c r="N489" s="485"/>
      <c r="O489" s="485"/>
      <c r="P489" s="485"/>
      <c r="Q489" s="544"/>
    </row>
    <row r="490" spans="1:17" x14ac:dyDescent="0.15">
      <c r="A490" s="485"/>
      <c r="B490" s="485"/>
      <c r="C490" s="485"/>
      <c r="D490" s="485"/>
      <c r="E490" s="485"/>
      <c r="F490" s="485"/>
      <c r="G490" s="485"/>
      <c r="H490" s="485"/>
      <c r="I490" s="485"/>
      <c r="J490" s="485"/>
      <c r="K490" s="485"/>
      <c r="L490" s="485"/>
      <c r="M490" s="485"/>
      <c r="N490" s="485"/>
      <c r="O490" s="485"/>
      <c r="P490" s="485"/>
      <c r="Q490" s="544"/>
    </row>
    <row r="491" spans="1:17" x14ac:dyDescent="0.15">
      <c r="A491" s="485"/>
      <c r="B491" s="485"/>
      <c r="C491" s="485"/>
      <c r="D491" s="485"/>
      <c r="E491" s="485"/>
      <c r="F491" s="485"/>
      <c r="G491" s="485"/>
      <c r="H491" s="485"/>
      <c r="I491" s="485"/>
      <c r="J491" s="485"/>
      <c r="K491" s="485"/>
      <c r="L491" s="485"/>
      <c r="M491" s="485"/>
      <c r="N491" s="485"/>
      <c r="O491" s="485"/>
      <c r="P491" s="485"/>
      <c r="Q491" s="544"/>
    </row>
    <row r="492" spans="1:17" x14ac:dyDescent="0.15">
      <c r="A492" s="485"/>
      <c r="B492" s="485"/>
      <c r="C492" s="485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544"/>
    </row>
    <row r="493" spans="1:17" x14ac:dyDescent="0.15">
      <c r="A493" s="485"/>
      <c r="B493" s="485"/>
      <c r="C493" s="485"/>
      <c r="D493" s="485"/>
      <c r="E493" s="485"/>
      <c r="F493" s="485"/>
      <c r="G493" s="485"/>
      <c r="H493" s="485"/>
      <c r="I493" s="485"/>
      <c r="J493" s="485"/>
      <c r="K493" s="485"/>
      <c r="L493" s="485"/>
      <c r="M493" s="485"/>
      <c r="N493" s="485"/>
      <c r="O493" s="485"/>
      <c r="P493" s="485"/>
      <c r="Q493" s="544"/>
    </row>
    <row r="494" spans="1:17" x14ac:dyDescent="0.15">
      <c r="A494" s="485"/>
      <c r="B494" s="485"/>
      <c r="C494" s="485"/>
      <c r="D494" s="485"/>
      <c r="E494" s="485"/>
      <c r="F494" s="485"/>
      <c r="G494" s="485"/>
      <c r="H494" s="485"/>
      <c r="I494" s="485"/>
      <c r="J494" s="485"/>
      <c r="K494" s="485"/>
      <c r="L494" s="485"/>
      <c r="M494" s="485"/>
      <c r="N494" s="485"/>
      <c r="O494" s="485"/>
      <c r="P494" s="485"/>
      <c r="Q494" s="544"/>
    </row>
    <row r="495" spans="1:17" x14ac:dyDescent="0.15">
      <c r="A495" s="485"/>
      <c r="B495" s="485"/>
      <c r="C495" s="485"/>
      <c r="D495" s="485"/>
      <c r="E495" s="485"/>
      <c r="F495" s="485"/>
      <c r="G495" s="485"/>
      <c r="H495" s="485"/>
      <c r="I495" s="485"/>
      <c r="J495" s="485"/>
      <c r="K495" s="485"/>
      <c r="L495" s="485"/>
      <c r="M495" s="485"/>
      <c r="N495" s="485"/>
      <c r="O495" s="485"/>
      <c r="P495" s="485"/>
      <c r="Q495" s="544"/>
    </row>
    <row r="496" spans="1:17" x14ac:dyDescent="0.15">
      <c r="A496" s="485"/>
      <c r="B496" s="485"/>
      <c r="C496" s="485"/>
      <c r="D496" s="485"/>
      <c r="E496" s="485"/>
      <c r="F496" s="485"/>
      <c r="G496" s="485"/>
      <c r="H496" s="485"/>
      <c r="I496" s="485"/>
      <c r="J496" s="485"/>
      <c r="K496" s="485"/>
      <c r="L496" s="485"/>
      <c r="M496" s="485"/>
      <c r="N496" s="485"/>
      <c r="O496" s="485"/>
      <c r="P496" s="485"/>
      <c r="Q496" s="544"/>
    </row>
    <row r="497" spans="1:17" x14ac:dyDescent="0.15">
      <c r="A497" s="485"/>
      <c r="B497" s="485"/>
      <c r="C497" s="485"/>
      <c r="D497" s="485"/>
      <c r="E497" s="485"/>
      <c r="F497" s="485"/>
      <c r="G497" s="485"/>
      <c r="H497" s="485"/>
      <c r="I497" s="485"/>
      <c r="J497" s="485"/>
      <c r="K497" s="485"/>
      <c r="L497" s="485"/>
      <c r="M497" s="485"/>
      <c r="N497" s="485"/>
      <c r="O497" s="485"/>
      <c r="P497" s="485"/>
      <c r="Q497" s="544"/>
    </row>
    <row r="498" spans="1:17" x14ac:dyDescent="0.15">
      <c r="A498" s="485"/>
      <c r="B498" s="485"/>
      <c r="C498" s="485"/>
      <c r="D498" s="485"/>
      <c r="E498" s="485"/>
      <c r="F498" s="485"/>
      <c r="G498" s="485"/>
      <c r="H498" s="485"/>
      <c r="I498" s="485"/>
      <c r="J498" s="485"/>
      <c r="K498" s="485"/>
      <c r="L498" s="485"/>
      <c r="M498" s="485"/>
      <c r="N498" s="485"/>
      <c r="O498" s="485"/>
      <c r="P498" s="485"/>
      <c r="Q498" s="544"/>
    </row>
    <row r="499" spans="1:17" x14ac:dyDescent="0.15">
      <c r="A499" s="485"/>
      <c r="B499" s="485"/>
      <c r="C499" s="485"/>
      <c r="D499" s="485"/>
      <c r="E499" s="485"/>
      <c r="F499" s="485"/>
      <c r="G499" s="485"/>
      <c r="H499" s="485"/>
      <c r="I499" s="485"/>
      <c r="J499" s="485"/>
      <c r="K499" s="485"/>
      <c r="L499" s="485"/>
      <c r="M499" s="485"/>
      <c r="N499" s="485"/>
      <c r="O499" s="485"/>
      <c r="P499" s="485"/>
      <c r="Q499" s="544"/>
    </row>
    <row r="500" spans="1:17" x14ac:dyDescent="0.15">
      <c r="A500" s="485"/>
      <c r="B500" s="485"/>
      <c r="C500" s="485"/>
      <c r="D500" s="485"/>
      <c r="E500" s="485"/>
      <c r="F500" s="485"/>
      <c r="G500" s="485"/>
      <c r="H500" s="485"/>
      <c r="I500" s="485"/>
      <c r="J500" s="485"/>
      <c r="K500" s="485"/>
      <c r="L500" s="485"/>
      <c r="M500" s="485"/>
      <c r="N500" s="485"/>
      <c r="O500" s="485"/>
      <c r="P500" s="485"/>
      <c r="Q500" s="544"/>
    </row>
    <row r="501" spans="1:17" x14ac:dyDescent="0.15">
      <c r="A501" s="485"/>
      <c r="B501" s="485"/>
      <c r="C501" s="485"/>
      <c r="D501" s="485"/>
      <c r="E501" s="485"/>
      <c r="F501" s="485"/>
      <c r="G501" s="485"/>
      <c r="H501" s="485"/>
      <c r="I501" s="485"/>
      <c r="J501" s="485"/>
      <c r="K501" s="485"/>
      <c r="L501" s="485"/>
      <c r="M501" s="485"/>
      <c r="N501" s="485"/>
      <c r="O501" s="485"/>
      <c r="P501" s="485"/>
      <c r="Q501" s="544"/>
    </row>
    <row r="502" spans="1:17" x14ac:dyDescent="0.15">
      <c r="A502" s="485"/>
      <c r="B502" s="485"/>
      <c r="C502" s="485"/>
      <c r="D502" s="485"/>
      <c r="E502" s="485"/>
      <c r="F502" s="485"/>
      <c r="G502" s="485"/>
      <c r="H502" s="485"/>
      <c r="I502" s="485"/>
      <c r="J502" s="485"/>
      <c r="K502" s="485"/>
      <c r="L502" s="485"/>
      <c r="M502" s="485"/>
      <c r="N502" s="485"/>
      <c r="O502" s="485"/>
      <c r="P502" s="485"/>
      <c r="Q502" s="544"/>
    </row>
    <row r="503" spans="1:17" x14ac:dyDescent="0.15">
      <c r="A503" s="485"/>
      <c r="B503" s="485"/>
      <c r="C503" s="485"/>
      <c r="D503" s="485"/>
      <c r="E503" s="485"/>
      <c r="F503" s="485"/>
      <c r="G503" s="485"/>
      <c r="H503" s="485"/>
      <c r="I503" s="485"/>
      <c r="J503" s="485"/>
      <c r="K503" s="485"/>
      <c r="L503" s="485"/>
      <c r="M503" s="485"/>
      <c r="N503" s="485"/>
      <c r="O503" s="485"/>
      <c r="P503" s="485"/>
      <c r="Q503" s="544"/>
    </row>
    <row r="504" spans="1:17" x14ac:dyDescent="0.15">
      <c r="A504" s="485"/>
      <c r="B504" s="485"/>
      <c r="C504" s="485"/>
      <c r="D504" s="485"/>
      <c r="E504" s="485"/>
      <c r="F504" s="485"/>
      <c r="G504" s="485"/>
      <c r="H504" s="485"/>
      <c r="I504" s="485"/>
      <c r="J504" s="485"/>
      <c r="K504" s="485"/>
      <c r="L504" s="485"/>
      <c r="M504" s="485"/>
      <c r="N504" s="485"/>
      <c r="O504" s="485"/>
      <c r="P504" s="485"/>
      <c r="Q504" s="544"/>
    </row>
    <row r="505" spans="1:17" x14ac:dyDescent="0.15">
      <c r="A505" s="485"/>
      <c r="B505" s="485"/>
      <c r="C505" s="485"/>
      <c r="D505" s="485"/>
      <c r="E505" s="485"/>
      <c r="F505" s="485"/>
      <c r="G505" s="485"/>
      <c r="H505" s="485"/>
      <c r="I505" s="485"/>
      <c r="J505" s="485"/>
      <c r="K505" s="485"/>
      <c r="L505" s="485"/>
      <c r="M505" s="485"/>
      <c r="N505" s="485"/>
      <c r="O505" s="485"/>
      <c r="P505" s="485"/>
      <c r="Q505" s="544"/>
    </row>
    <row r="506" spans="1:17" x14ac:dyDescent="0.15">
      <c r="A506" s="485"/>
      <c r="B506" s="485"/>
      <c r="C506" s="485"/>
      <c r="D506" s="485"/>
      <c r="E506" s="485"/>
      <c r="F506" s="485"/>
      <c r="G506" s="485"/>
      <c r="H506" s="485"/>
      <c r="I506" s="485"/>
      <c r="J506" s="485"/>
      <c r="K506" s="485"/>
      <c r="L506" s="485"/>
      <c r="M506" s="485"/>
      <c r="N506" s="485"/>
      <c r="O506" s="485"/>
      <c r="P506" s="485"/>
      <c r="Q506" s="544"/>
    </row>
    <row r="507" spans="1:17" x14ac:dyDescent="0.15">
      <c r="A507" s="485"/>
      <c r="B507" s="485"/>
      <c r="C507" s="485"/>
      <c r="D507" s="485"/>
      <c r="E507" s="485"/>
      <c r="F507" s="485"/>
      <c r="G507" s="485"/>
      <c r="H507" s="485"/>
      <c r="I507" s="485"/>
      <c r="J507" s="485"/>
      <c r="K507" s="485"/>
      <c r="L507" s="485"/>
      <c r="M507" s="485"/>
      <c r="N507" s="485"/>
      <c r="O507" s="485"/>
      <c r="P507" s="485"/>
      <c r="Q507" s="544"/>
    </row>
    <row r="508" spans="1:17" x14ac:dyDescent="0.15">
      <c r="A508" s="485"/>
      <c r="B508" s="485"/>
      <c r="C508" s="485"/>
      <c r="D508" s="485"/>
      <c r="E508" s="485"/>
      <c r="F508" s="485"/>
      <c r="G508" s="485"/>
      <c r="H508" s="485"/>
      <c r="I508" s="485"/>
      <c r="J508" s="485"/>
      <c r="K508" s="485"/>
      <c r="L508" s="485"/>
      <c r="M508" s="485"/>
      <c r="N508" s="485"/>
      <c r="O508" s="485"/>
      <c r="P508" s="485"/>
      <c r="Q508" s="544"/>
    </row>
    <row r="509" spans="1:17" x14ac:dyDescent="0.15">
      <c r="A509" s="485"/>
      <c r="B509" s="485"/>
      <c r="C509" s="485"/>
      <c r="D509" s="485"/>
      <c r="E509" s="485"/>
      <c r="F509" s="485"/>
      <c r="G509" s="485"/>
      <c r="H509" s="485"/>
      <c r="I509" s="485"/>
      <c r="J509" s="485"/>
      <c r="K509" s="485"/>
      <c r="L509" s="485"/>
      <c r="M509" s="485"/>
      <c r="N509" s="485"/>
      <c r="O509" s="485"/>
      <c r="P509" s="485"/>
      <c r="Q509" s="544"/>
    </row>
    <row r="510" spans="1:17" x14ac:dyDescent="0.15">
      <c r="A510" s="485"/>
      <c r="B510" s="485"/>
      <c r="C510" s="485"/>
      <c r="D510" s="485"/>
      <c r="E510" s="485"/>
      <c r="F510" s="485"/>
      <c r="G510" s="485"/>
      <c r="H510" s="485"/>
      <c r="I510" s="485"/>
      <c r="J510" s="485"/>
      <c r="K510" s="485"/>
      <c r="L510" s="485"/>
      <c r="M510" s="485"/>
      <c r="N510" s="485"/>
      <c r="O510" s="485"/>
      <c r="P510" s="485"/>
      <c r="Q510" s="544"/>
    </row>
    <row r="511" spans="1:17" x14ac:dyDescent="0.15">
      <c r="A511" s="485"/>
      <c r="B511" s="485"/>
      <c r="C511" s="485"/>
      <c r="D511" s="485"/>
      <c r="E511" s="485"/>
      <c r="F511" s="485"/>
      <c r="G511" s="485"/>
      <c r="H511" s="485"/>
      <c r="I511" s="485"/>
      <c r="J511" s="485"/>
      <c r="K511" s="485"/>
      <c r="L511" s="485"/>
      <c r="M511" s="485"/>
      <c r="N511" s="485"/>
      <c r="O511" s="485"/>
      <c r="P511" s="485"/>
      <c r="Q511" s="544"/>
    </row>
    <row r="512" spans="1:17" x14ac:dyDescent="0.15">
      <c r="A512" s="485"/>
      <c r="B512" s="485"/>
      <c r="C512" s="485"/>
      <c r="D512" s="485"/>
      <c r="E512" s="485"/>
      <c r="F512" s="485"/>
      <c r="G512" s="485"/>
      <c r="H512" s="485"/>
      <c r="I512" s="485"/>
      <c r="J512" s="485"/>
      <c r="K512" s="485"/>
      <c r="L512" s="485"/>
      <c r="M512" s="485"/>
      <c r="N512" s="485"/>
      <c r="O512" s="485"/>
      <c r="P512" s="485"/>
      <c r="Q512" s="544"/>
    </row>
    <row r="513" spans="1:17" x14ac:dyDescent="0.15">
      <c r="A513" s="485"/>
      <c r="B513" s="485"/>
      <c r="C513" s="485"/>
      <c r="D513" s="485"/>
      <c r="E513" s="485"/>
      <c r="F513" s="485"/>
      <c r="G513" s="485"/>
      <c r="H513" s="485"/>
      <c r="I513" s="485"/>
      <c r="J513" s="485"/>
      <c r="K513" s="485"/>
      <c r="L513" s="485"/>
      <c r="M513" s="485"/>
      <c r="N513" s="485"/>
      <c r="O513" s="485"/>
      <c r="P513" s="485"/>
      <c r="Q513" s="544"/>
    </row>
    <row r="514" spans="1:17" x14ac:dyDescent="0.15">
      <c r="A514" s="485"/>
      <c r="B514" s="485"/>
      <c r="C514" s="485"/>
      <c r="D514" s="485"/>
      <c r="E514" s="485"/>
      <c r="F514" s="485"/>
      <c r="G514" s="485"/>
      <c r="H514" s="485"/>
      <c r="I514" s="485"/>
      <c r="J514" s="485"/>
      <c r="K514" s="485"/>
      <c r="L514" s="485"/>
      <c r="M514" s="485"/>
      <c r="N514" s="485"/>
      <c r="O514" s="485"/>
      <c r="P514" s="485"/>
      <c r="Q514" s="544"/>
    </row>
    <row r="515" spans="1:17" x14ac:dyDescent="0.15">
      <c r="A515" s="485"/>
      <c r="B515" s="485"/>
      <c r="C515" s="485"/>
      <c r="D515" s="485"/>
      <c r="E515" s="485"/>
      <c r="F515" s="485"/>
      <c r="G515" s="485"/>
      <c r="H515" s="485"/>
      <c r="I515" s="485"/>
      <c r="J515" s="485"/>
      <c r="K515" s="485"/>
      <c r="L515" s="485"/>
      <c r="M515" s="485"/>
      <c r="N515" s="485"/>
      <c r="O515" s="485"/>
      <c r="P515" s="485"/>
      <c r="Q515" s="544"/>
    </row>
    <row r="516" spans="1:17" x14ac:dyDescent="0.15">
      <c r="A516" s="485"/>
      <c r="B516" s="485"/>
      <c r="C516" s="485"/>
      <c r="D516" s="485"/>
      <c r="E516" s="485"/>
      <c r="F516" s="485"/>
      <c r="G516" s="485"/>
      <c r="H516" s="485"/>
      <c r="I516" s="485"/>
      <c r="J516" s="485"/>
      <c r="K516" s="485"/>
      <c r="L516" s="485"/>
      <c r="M516" s="485"/>
      <c r="N516" s="485"/>
      <c r="O516" s="485"/>
      <c r="P516" s="485"/>
      <c r="Q516" s="544"/>
    </row>
    <row r="517" spans="1:17" x14ac:dyDescent="0.15">
      <c r="A517" s="485"/>
      <c r="B517" s="485"/>
      <c r="C517" s="485"/>
      <c r="D517" s="485"/>
      <c r="E517" s="485"/>
      <c r="F517" s="485"/>
      <c r="G517" s="485"/>
      <c r="H517" s="485"/>
      <c r="I517" s="485"/>
      <c r="J517" s="485"/>
      <c r="K517" s="485"/>
      <c r="L517" s="485"/>
      <c r="M517" s="485"/>
      <c r="N517" s="485"/>
      <c r="O517" s="485"/>
      <c r="P517" s="485"/>
      <c r="Q517" s="544"/>
    </row>
    <row r="518" spans="1:17" x14ac:dyDescent="0.15">
      <c r="A518" s="485"/>
      <c r="B518" s="485"/>
      <c r="C518" s="485"/>
      <c r="D518" s="485"/>
      <c r="E518" s="485"/>
      <c r="F518" s="485"/>
      <c r="G518" s="485"/>
      <c r="H518" s="485"/>
      <c r="I518" s="485"/>
      <c r="J518" s="485"/>
      <c r="K518" s="485"/>
      <c r="L518" s="485"/>
      <c r="M518" s="485"/>
      <c r="N518" s="485"/>
      <c r="O518" s="485"/>
      <c r="P518" s="485"/>
      <c r="Q518" s="544"/>
    </row>
    <row r="519" spans="1:17" x14ac:dyDescent="0.15">
      <c r="A519" s="485"/>
      <c r="B519" s="485"/>
      <c r="C519" s="485"/>
      <c r="D519" s="485"/>
      <c r="E519" s="485"/>
      <c r="F519" s="485"/>
      <c r="G519" s="485"/>
      <c r="H519" s="485"/>
      <c r="I519" s="485"/>
      <c r="J519" s="485"/>
      <c r="K519" s="485"/>
      <c r="L519" s="485"/>
      <c r="M519" s="485"/>
      <c r="N519" s="485"/>
      <c r="O519" s="485"/>
      <c r="P519" s="485"/>
      <c r="Q519" s="544"/>
    </row>
    <row r="520" spans="1:17" x14ac:dyDescent="0.15">
      <c r="A520" s="485"/>
      <c r="B520" s="485"/>
      <c r="C520" s="485"/>
      <c r="D520" s="485"/>
      <c r="E520" s="485"/>
      <c r="F520" s="485"/>
      <c r="G520" s="485"/>
      <c r="H520" s="485"/>
      <c r="I520" s="485"/>
      <c r="J520" s="485"/>
      <c r="K520" s="485"/>
      <c r="L520" s="485"/>
      <c r="M520" s="485"/>
      <c r="N520" s="485"/>
      <c r="O520" s="485"/>
      <c r="P520" s="485"/>
      <c r="Q520" s="544"/>
    </row>
    <row r="521" spans="1:17" x14ac:dyDescent="0.15">
      <c r="A521" s="485"/>
      <c r="B521" s="485"/>
      <c r="C521" s="485"/>
      <c r="D521" s="485"/>
      <c r="E521" s="485"/>
      <c r="F521" s="485"/>
      <c r="G521" s="485"/>
      <c r="H521" s="485"/>
      <c r="I521" s="485"/>
      <c r="J521" s="485"/>
      <c r="K521" s="485"/>
      <c r="L521" s="485"/>
      <c r="M521" s="485"/>
      <c r="N521" s="485"/>
      <c r="O521" s="485"/>
      <c r="P521" s="485"/>
      <c r="Q521" s="544"/>
    </row>
    <row r="522" spans="1:17" x14ac:dyDescent="0.15">
      <c r="A522" s="485"/>
      <c r="B522" s="485"/>
      <c r="C522" s="485"/>
      <c r="D522" s="485"/>
      <c r="E522" s="485"/>
      <c r="F522" s="485"/>
      <c r="G522" s="485"/>
      <c r="H522" s="485"/>
      <c r="I522" s="485"/>
      <c r="J522" s="485"/>
      <c r="K522" s="485"/>
      <c r="L522" s="485"/>
      <c r="M522" s="485"/>
      <c r="N522" s="485"/>
      <c r="O522" s="485"/>
      <c r="P522" s="485"/>
      <c r="Q522" s="544"/>
    </row>
    <row r="523" spans="1:17" x14ac:dyDescent="0.15">
      <c r="A523" s="485"/>
      <c r="B523" s="485"/>
      <c r="C523" s="485"/>
      <c r="D523" s="485"/>
      <c r="E523" s="485"/>
      <c r="F523" s="485"/>
      <c r="G523" s="485"/>
      <c r="H523" s="485"/>
      <c r="I523" s="485"/>
      <c r="J523" s="485"/>
      <c r="K523" s="485"/>
      <c r="L523" s="485"/>
      <c r="M523" s="485"/>
      <c r="N523" s="485"/>
      <c r="O523" s="485"/>
      <c r="P523" s="485"/>
      <c r="Q523" s="544"/>
    </row>
    <row r="524" spans="1:17" x14ac:dyDescent="0.15">
      <c r="A524" s="485"/>
      <c r="B524" s="485"/>
      <c r="C524" s="485"/>
      <c r="D524" s="485"/>
      <c r="E524" s="485"/>
      <c r="F524" s="485"/>
      <c r="G524" s="485"/>
      <c r="H524" s="485"/>
      <c r="I524" s="485"/>
      <c r="J524" s="485"/>
      <c r="K524" s="485"/>
      <c r="L524" s="485"/>
      <c r="M524" s="485"/>
      <c r="N524" s="485"/>
      <c r="O524" s="485"/>
      <c r="P524" s="485"/>
      <c r="Q524" s="544"/>
    </row>
    <row r="525" spans="1:17" x14ac:dyDescent="0.15">
      <c r="A525" s="485"/>
      <c r="B525" s="485"/>
      <c r="C525" s="485"/>
      <c r="D525" s="485"/>
      <c r="E525" s="485"/>
      <c r="F525" s="485"/>
      <c r="G525" s="485"/>
      <c r="H525" s="485"/>
      <c r="I525" s="485"/>
      <c r="J525" s="485"/>
      <c r="K525" s="485"/>
      <c r="L525" s="485"/>
      <c r="M525" s="485"/>
      <c r="N525" s="485"/>
      <c r="O525" s="485"/>
      <c r="P525" s="485"/>
      <c r="Q525" s="544"/>
    </row>
    <row r="526" spans="1:17" x14ac:dyDescent="0.15">
      <c r="A526" s="485"/>
      <c r="B526" s="485"/>
      <c r="C526" s="485"/>
      <c r="D526" s="485"/>
      <c r="E526" s="485"/>
      <c r="F526" s="485"/>
      <c r="G526" s="485"/>
      <c r="H526" s="485"/>
      <c r="I526" s="485"/>
      <c r="J526" s="485"/>
      <c r="K526" s="485"/>
      <c r="L526" s="485"/>
      <c r="M526" s="485"/>
      <c r="N526" s="485"/>
      <c r="O526" s="485"/>
      <c r="P526" s="485"/>
      <c r="Q526" s="544"/>
    </row>
    <row r="527" spans="1:17" x14ac:dyDescent="0.15">
      <c r="A527" s="485"/>
      <c r="B527" s="485"/>
      <c r="C527" s="485"/>
      <c r="D527" s="485"/>
      <c r="E527" s="485"/>
      <c r="F527" s="485"/>
      <c r="G527" s="485"/>
      <c r="H527" s="485"/>
      <c r="I527" s="485"/>
      <c r="J527" s="485"/>
      <c r="K527" s="485"/>
      <c r="L527" s="485"/>
      <c r="M527" s="485"/>
      <c r="N527" s="485"/>
      <c r="O527" s="485"/>
      <c r="P527" s="485"/>
      <c r="Q527" s="544"/>
    </row>
    <row r="528" spans="1:17" x14ac:dyDescent="0.15">
      <c r="A528" s="485"/>
      <c r="B528" s="485"/>
      <c r="C528" s="485"/>
      <c r="D528" s="485"/>
      <c r="E528" s="485"/>
      <c r="F528" s="485"/>
      <c r="G528" s="485"/>
      <c r="H528" s="485"/>
      <c r="I528" s="485"/>
      <c r="J528" s="485"/>
      <c r="K528" s="485"/>
      <c r="L528" s="485"/>
      <c r="M528" s="485"/>
      <c r="N528" s="485"/>
      <c r="O528" s="485"/>
      <c r="P528" s="485"/>
      <c r="Q528" s="544"/>
    </row>
    <row r="529" spans="1:17" x14ac:dyDescent="0.15">
      <c r="A529" s="485"/>
      <c r="B529" s="485"/>
      <c r="C529" s="485"/>
      <c r="D529" s="485"/>
      <c r="E529" s="485"/>
      <c r="F529" s="485"/>
      <c r="G529" s="485"/>
      <c r="H529" s="485"/>
      <c r="I529" s="485"/>
      <c r="J529" s="485"/>
      <c r="K529" s="485"/>
      <c r="L529" s="485"/>
      <c r="M529" s="485"/>
      <c r="N529" s="485"/>
      <c r="O529" s="485"/>
      <c r="P529" s="485"/>
      <c r="Q529" s="544"/>
    </row>
    <row r="530" spans="1:17" x14ac:dyDescent="0.15">
      <c r="A530" s="485"/>
      <c r="B530" s="485"/>
      <c r="C530" s="485"/>
      <c r="D530" s="485"/>
      <c r="E530" s="485"/>
      <c r="F530" s="485"/>
      <c r="G530" s="485"/>
      <c r="H530" s="485"/>
      <c r="I530" s="485"/>
      <c r="J530" s="485"/>
      <c r="K530" s="485"/>
      <c r="L530" s="485"/>
      <c r="M530" s="485"/>
      <c r="N530" s="485"/>
      <c r="O530" s="485"/>
      <c r="P530" s="485"/>
      <c r="Q530" s="544"/>
    </row>
    <row r="531" spans="1:17" x14ac:dyDescent="0.15">
      <c r="A531" s="485"/>
      <c r="B531" s="485"/>
      <c r="C531" s="485"/>
      <c r="D531" s="485"/>
      <c r="E531" s="485"/>
      <c r="F531" s="485"/>
      <c r="G531" s="485"/>
      <c r="H531" s="485"/>
      <c r="I531" s="485"/>
      <c r="J531" s="485"/>
      <c r="K531" s="485"/>
      <c r="L531" s="485"/>
      <c r="M531" s="485"/>
      <c r="N531" s="485"/>
      <c r="O531" s="485"/>
      <c r="P531" s="485"/>
      <c r="Q531" s="544"/>
    </row>
    <row r="532" spans="1:17" x14ac:dyDescent="0.15">
      <c r="A532" s="485"/>
      <c r="B532" s="485"/>
      <c r="C532" s="485"/>
      <c r="D532" s="485"/>
      <c r="E532" s="485"/>
      <c r="F532" s="485"/>
      <c r="G532" s="485"/>
      <c r="H532" s="485"/>
      <c r="I532" s="485"/>
      <c r="J532" s="485"/>
      <c r="K532" s="485"/>
      <c r="L532" s="485"/>
      <c r="M532" s="485"/>
      <c r="N532" s="485"/>
      <c r="O532" s="485"/>
      <c r="P532" s="485"/>
      <c r="Q532" s="544"/>
    </row>
    <row r="533" spans="1:17" x14ac:dyDescent="0.15">
      <c r="A533" s="485"/>
      <c r="B533" s="485"/>
      <c r="C533" s="485"/>
      <c r="D533" s="485"/>
      <c r="E533" s="485"/>
      <c r="F533" s="485"/>
      <c r="G533" s="485"/>
      <c r="H533" s="485"/>
      <c r="I533" s="485"/>
      <c r="J533" s="485"/>
      <c r="K533" s="485"/>
      <c r="L533" s="485"/>
      <c r="M533" s="485"/>
      <c r="N533" s="485"/>
      <c r="O533" s="485"/>
      <c r="P533" s="485"/>
      <c r="Q533" s="544"/>
    </row>
    <row r="534" spans="1:17" x14ac:dyDescent="0.15">
      <c r="A534" s="485"/>
      <c r="B534" s="485"/>
      <c r="C534" s="485"/>
      <c r="D534" s="485"/>
      <c r="E534" s="485"/>
      <c r="F534" s="485"/>
      <c r="G534" s="485"/>
      <c r="H534" s="485"/>
      <c r="I534" s="485"/>
      <c r="J534" s="485"/>
      <c r="K534" s="485"/>
      <c r="L534" s="485"/>
      <c r="M534" s="485"/>
      <c r="N534" s="485"/>
      <c r="O534" s="485"/>
      <c r="P534" s="485"/>
      <c r="Q534" s="544"/>
    </row>
    <row r="535" spans="1:17" x14ac:dyDescent="0.15">
      <c r="A535" s="485"/>
      <c r="B535" s="485"/>
      <c r="C535" s="485"/>
      <c r="D535" s="485"/>
      <c r="E535" s="485"/>
      <c r="F535" s="485"/>
      <c r="G535" s="485"/>
      <c r="H535" s="485"/>
      <c r="I535" s="485"/>
      <c r="J535" s="485"/>
      <c r="K535" s="485"/>
      <c r="L535" s="485"/>
      <c r="M535" s="485"/>
      <c r="N535" s="485"/>
      <c r="O535" s="485"/>
      <c r="P535" s="485"/>
      <c r="Q535" s="544"/>
    </row>
    <row r="536" spans="1:17" x14ac:dyDescent="0.15">
      <c r="A536" s="485"/>
      <c r="B536" s="485"/>
      <c r="C536" s="485"/>
      <c r="D536" s="485"/>
      <c r="E536" s="485"/>
      <c r="F536" s="485"/>
      <c r="G536" s="485"/>
      <c r="H536" s="485"/>
      <c r="I536" s="485"/>
      <c r="J536" s="485"/>
      <c r="K536" s="485"/>
      <c r="L536" s="485"/>
      <c r="M536" s="485"/>
      <c r="N536" s="485"/>
      <c r="O536" s="485"/>
      <c r="P536" s="485"/>
      <c r="Q536" s="544"/>
    </row>
    <row r="537" spans="1:17" x14ac:dyDescent="0.15">
      <c r="A537" s="485"/>
      <c r="B537" s="485"/>
      <c r="C537" s="485"/>
      <c r="D537" s="485"/>
      <c r="E537" s="485"/>
      <c r="F537" s="485"/>
      <c r="G537" s="485"/>
      <c r="H537" s="485"/>
      <c r="I537" s="485"/>
      <c r="J537" s="485"/>
      <c r="K537" s="485"/>
      <c r="L537" s="485"/>
      <c r="M537" s="485"/>
      <c r="N537" s="485"/>
      <c r="O537" s="485"/>
      <c r="P537" s="485"/>
      <c r="Q537" s="544"/>
    </row>
    <row r="538" spans="1:17" x14ac:dyDescent="0.15">
      <c r="A538" s="485"/>
      <c r="B538" s="485"/>
      <c r="C538" s="485"/>
      <c r="D538" s="485"/>
      <c r="E538" s="485"/>
      <c r="F538" s="485"/>
      <c r="G538" s="485"/>
      <c r="H538" s="485"/>
      <c r="I538" s="485"/>
      <c r="J538" s="485"/>
      <c r="K538" s="485"/>
      <c r="L538" s="485"/>
      <c r="M538" s="485"/>
      <c r="N538" s="485"/>
      <c r="O538" s="485"/>
      <c r="P538" s="485"/>
      <c r="Q538" s="544"/>
    </row>
    <row r="539" spans="1:17" x14ac:dyDescent="0.15">
      <c r="A539" s="485"/>
      <c r="B539" s="485"/>
      <c r="C539" s="485"/>
      <c r="D539" s="485"/>
      <c r="E539" s="485"/>
      <c r="F539" s="485"/>
      <c r="G539" s="485"/>
      <c r="H539" s="485"/>
      <c r="I539" s="485"/>
      <c r="J539" s="485"/>
      <c r="K539" s="485"/>
      <c r="L539" s="485"/>
      <c r="M539" s="485"/>
      <c r="N539" s="485"/>
      <c r="O539" s="485"/>
      <c r="P539" s="485"/>
      <c r="Q539" s="544"/>
    </row>
    <row r="540" spans="1:17" x14ac:dyDescent="0.15">
      <c r="A540" s="485"/>
      <c r="B540" s="485"/>
      <c r="C540" s="485"/>
      <c r="D540" s="485"/>
      <c r="E540" s="485"/>
      <c r="F540" s="485"/>
      <c r="G540" s="485"/>
      <c r="H540" s="485"/>
      <c r="I540" s="485"/>
      <c r="J540" s="485"/>
      <c r="K540" s="485"/>
      <c r="L540" s="485"/>
      <c r="M540" s="485"/>
      <c r="N540" s="485"/>
      <c r="O540" s="485"/>
      <c r="P540" s="485"/>
      <c r="Q540" s="544"/>
    </row>
    <row r="541" spans="1:17" x14ac:dyDescent="0.15">
      <c r="A541" s="485"/>
      <c r="B541" s="485"/>
      <c r="C541" s="485"/>
      <c r="D541" s="485"/>
      <c r="E541" s="485"/>
      <c r="F541" s="485"/>
      <c r="G541" s="485"/>
      <c r="H541" s="485"/>
      <c r="I541" s="485"/>
      <c r="J541" s="485"/>
      <c r="K541" s="485"/>
      <c r="L541" s="485"/>
      <c r="M541" s="485"/>
      <c r="N541" s="485"/>
      <c r="O541" s="485"/>
      <c r="P541" s="485"/>
      <c r="Q541" s="544"/>
    </row>
    <row r="542" spans="1:17" x14ac:dyDescent="0.15">
      <c r="A542" s="485"/>
      <c r="B542" s="485"/>
      <c r="C542" s="485"/>
      <c r="D542" s="485"/>
      <c r="E542" s="485"/>
      <c r="F542" s="485"/>
      <c r="G542" s="485"/>
      <c r="H542" s="485"/>
      <c r="I542" s="485"/>
      <c r="J542" s="485"/>
      <c r="K542" s="485"/>
      <c r="L542" s="485"/>
      <c r="M542" s="485"/>
      <c r="N542" s="485"/>
      <c r="O542" s="485"/>
      <c r="P542" s="485"/>
      <c r="Q542" s="544"/>
    </row>
    <row r="543" spans="1:17" x14ac:dyDescent="0.15">
      <c r="A543" s="485"/>
      <c r="B543" s="485"/>
      <c r="C543" s="485"/>
      <c r="D543" s="485"/>
      <c r="E543" s="485"/>
      <c r="F543" s="485"/>
      <c r="G543" s="485"/>
      <c r="H543" s="485"/>
      <c r="I543" s="485"/>
      <c r="J543" s="485"/>
      <c r="K543" s="485"/>
      <c r="L543" s="485"/>
      <c r="M543" s="485"/>
      <c r="N543" s="485"/>
      <c r="O543" s="485"/>
      <c r="P543" s="485"/>
      <c r="Q543" s="544"/>
    </row>
    <row r="544" spans="1:17" x14ac:dyDescent="0.15">
      <c r="A544" s="485"/>
      <c r="B544" s="485"/>
      <c r="C544" s="485"/>
      <c r="D544" s="485"/>
      <c r="E544" s="485"/>
      <c r="F544" s="485"/>
      <c r="G544" s="485"/>
      <c r="H544" s="485"/>
      <c r="I544" s="485"/>
      <c r="J544" s="485"/>
      <c r="K544" s="485"/>
      <c r="L544" s="485"/>
      <c r="M544" s="485"/>
      <c r="N544" s="485"/>
      <c r="O544" s="485"/>
      <c r="P544" s="485"/>
      <c r="Q544" s="544"/>
    </row>
    <row r="545" spans="1:17" x14ac:dyDescent="0.15">
      <c r="A545" s="485"/>
      <c r="B545" s="485"/>
      <c r="C545" s="485"/>
      <c r="D545" s="485"/>
      <c r="E545" s="485"/>
      <c r="F545" s="485"/>
      <c r="G545" s="485"/>
      <c r="H545" s="485"/>
      <c r="I545" s="485"/>
      <c r="J545" s="485"/>
      <c r="K545" s="485"/>
      <c r="L545" s="485"/>
      <c r="M545" s="485"/>
      <c r="N545" s="485"/>
      <c r="O545" s="485"/>
      <c r="P545" s="485"/>
      <c r="Q545" s="544"/>
    </row>
    <row r="546" spans="1:17" x14ac:dyDescent="0.15">
      <c r="A546" s="485"/>
      <c r="B546" s="485"/>
      <c r="C546" s="485"/>
      <c r="D546" s="485"/>
      <c r="E546" s="485"/>
      <c r="F546" s="485"/>
      <c r="G546" s="485"/>
      <c r="H546" s="485"/>
      <c r="I546" s="485"/>
      <c r="J546" s="485"/>
      <c r="K546" s="485"/>
      <c r="L546" s="485"/>
      <c r="M546" s="485"/>
      <c r="N546" s="485"/>
      <c r="O546" s="485"/>
      <c r="P546" s="485"/>
      <c r="Q546" s="544"/>
    </row>
    <row r="547" spans="1:17" x14ac:dyDescent="0.15">
      <c r="A547" s="485"/>
      <c r="B547" s="485"/>
      <c r="C547" s="485"/>
      <c r="D547" s="485"/>
      <c r="E547" s="485"/>
      <c r="F547" s="485"/>
      <c r="G547" s="485"/>
      <c r="H547" s="485"/>
      <c r="I547" s="485"/>
      <c r="J547" s="485"/>
      <c r="K547" s="485"/>
      <c r="L547" s="485"/>
      <c r="M547" s="485"/>
      <c r="N547" s="485"/>
      <c r="O547" s="485"/>
      <c r="P547" s="485"/>
      <c r="Q547" s="544"/>
    </row>
    <row r="548" spans="1:17" x14ac:dyDescent="0.15">
      <c r="A548" s="485"/>
      <c r="B548" s="485"/>
      <c r="C548" s="485"/>
      <c r="D548" s="485"/>
      <c r="E548" s="485"/>
      <c r="F548" s="485"/>
      <c r="G548" s="485"/>
      <c r="H548" s="485"/>
      <c r="I548" s="485"/>
      <c r="J548" s="485"/>
      <c r="K548" s="485"/>
      <c r="L548" s="485"/>
      <c r="M548" s="485"/>
      <c r="N548" s="485"/>
      <c r="O548" s="485"/>
      <c r="P548" s="485"/>
      <c r="Q548" s="544"/>
    </row>
    <row r="549" spans="1:17" x14ac:dyDescent="0.15">
      <c r="A549" s="485"/>
      <c r="B549" s="485"/>
      <c r="C549" s="485"/>
      <c r="D549" s="485"/>
      <c r="E549" s="485"/>
      <c r="F549" s="485"/>
      <c r="G549" s="485"/>
      <c r="H549" s="485"/>
      <c r="I549" s="485"/>
      <c r="J549" s="485"/>
      <c r="K549" s="485"/>
      <c r="L549" s="485"/>
      <c r="M549" s="485"/>
      <c r="N549" s="485"/>
      <c r="O549" s="485"/>
      <c r="P549" s="485"/>
      <c r="Q549" s="544"/>
    </row>
    <row r="550" spans="1:17" x14ac:dyDescent="0.15">
      <c r="A550" s="485"/>
      <c r="B550" s="485"/>
      <c r="C550" s="485"/>
      <c r="D550" s="485"/>
      <c r="E550" s="485"/>
      <c r="F550" s="485"/>
      <c r="G550" s="485"/>
      <c r="H550" s="485"/>
      <c r="I550" s="485"/>
      <c r="J550" s="485"/>
      <c r="K550" s="485"/>
      <c r="L550" s="485"/>
      <c r="M550" s="485"/>
      <c r="N550" s="485"/>
      <c r="O550" s="485"/>
      <c r="P550" s="485"/>
      <c r="Q550" s="544"/>
    </row>
    <row r="551" spans="1:17" x14ac:dyDescent="0.15">
      <c r="A551" s="485"/>
      <c r="B551" s="485"/>
      <c r="C551" s="485"/>
      <c r="D551" s="485"/>
      <c r="E551" s="485"/>
      <c r="F551" s="485"/>
      <c r="G551" s="485"/>
      <c r="H551" s="485"/>
      <c r="I551" s="485"/>
      <c r="J551" s="485"/>
      <c r="K551" s="485"/>
      <c r="L551" s="485"/>
      <c r="M551" s="485"/>
      <c r="N551" s="485"/>
      <c r="O551" s="485"/>
      <c r="P551" s="485"/>
      <c r="Q551" s="544"/>
    </row>
    <row r="552" spans="1:17" x14ac:dyDescent="0.15">
      <c r="A552" s="485"/>
      <c r="B552" s="485"/>
      <c r="C552" s="485"/>
      <c r="D552" s="485"/>
      <c r="E552" s="485"/>
      <c r="F552" s="485"/>
      <c r="G552" s="485"/>
      <c r="H552" s="485"/>
      <c r="I552" s="485"/>
      <c r="J552" s="485"/>
      <c r="K552" s="485"/>
      <c r="L552" s="485"/>
      <c r="M552" s="485"/>
      <c r="N552" s="485"/>
      <c r="O552" s="485"/>
      <c r="P552" s="485"/>
      <c r="Q552" s="544"/>
    </row>
    <row r="553" spans="1:17" x14ac:dyDescent="0.15">
      <c r="A553" s="485"/>
      <c r="B553" s="485"/>
      <c r="C553" s="485"/>
      <c r="D553" s="485"/>
      <c r="E553" s="485"/>
      <c r="F553" s="485"/>
      <c r="G553" s="485"/>
      <c r="H553" s="485"/>
      <c r="I553" s="485"/>
      <c r="J553" s="485"/>
      <c r="K553" s="485"/>
      <c r="L553" s="485"/>
      <c r="M553" s="485"/>
      <c r="N553" s="485"/>
      <c r="O553" s="485"/>
      <c r="P553" s="485"/>
      <c r="Q553" s="544"/>
    </row>
    <row r="554" spans="1:17" x14ac:dyDescent="0.15">
      <c r="A554" s="485"/>
      <c r="B554" s="485"/>
      <c r="C554" s="485"/>
      <c r="D554" s="485"/>
      <c r="E554" s="485"/>
      <c r="F554" s="485"/>
      <c r="G554" s="485"/>
      <c r="H554" s="485"/>
      <c r="I554" s="485"/>
      <c r="J554" s="485"/>
      <c r="K554" s="485"/>
      <c r="L554" s="485"/>
      <c r="M554" s="485"/>
      <c r="N554" s="485"/>
      <c r="O554" s="485"/>
      <c r="P554" s="485"/>
      <c r="Q554" s="544"/>
    </row>
    <row r="555" spans="1:17" x14ac:dyDescent="0.15">
      <c r="A555" s="485"/>
      <c r="B555" s="485"/>
      <c r="C555" s="485"/>
      <c r="D555" s="485"/>
      <c r="E555" s="485"/>
      <c r="F555" s="485"/>
      <c r="G555" s="485"/>
      <c r="H555" s="485"/>
      <c r="I555" s="485"/>
      <c r="J555" s="485"/>
      <c r="K555" s="485"/>
      <c r="L555" s="485"/>
      <c r="M555" s="485"/>
      <c r="N555" s="485"/>
      <c r="O555" s="485"/>
      <c r="P555" s="485"/>
      <c r="Q555" s="544"/>
    </row>
    <row r="556" spans="1:17" x14ac:dyDescent="0.15">
      <c r="A556" s="485"/>
      <c r="B556" s="485"/>
      <c r="C556" s="485"/>
      <c r="D556" s="485"/>
      <c r="E556" s="485"/>
      <c r="F556" s="485"/>
      <c r="G556" s="485"/>
      <c r="H556" s="485"/>
      <c r="I556" s="485"/>
      <c r="J556" s="485"/>
      <c r="K556" s="485"/>
      <c r="L556" s="485"/>
      <c r="M556" s="485"/>
      <c r="N556" s="485"/>
      <c r="O556" s="485"/>
      <c r="P556" s="485"/>
      <c r="Q556" s="544"/>
    </row>
    <row r="557" spans="1:17" x14ac:dyDescent="0.15">
      <c r="A557" s="485"/>
      <c r="B557" s="485"/>
      <c r="C557" s="485"/>
      <c r="D557" s="485"/>
      <c r="E557" s="485"/>
      <c r="F557" s="485"/>
      <c r="G557" s="485"/>
      <c r="H557" s="485"/>
      <c r="I557" s="485"/>
      <c r="J557" s="485"/>
      <c r="K557" s="485"/>
      <c r="L557" s="485"/>
      <c r="M557" s="485"/>
      <c r="N557" s="485"/>
      <c r="O557" s="485"/>
      <c r="P557" s="485"/>
      <c r="Q557" s="544"/>
    </row>
    <row r="558" spans="1:17" x14ac:dyDescent="0.15">
      <c r="A558" s="485"/>
      <c r="B558" s="485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  <c r="N558" s="485"/>
      <c r="O558" s="485"/>
      <c r="P558" s="485"/>
      <c r="Q558" s="544"/>
    </row>
    <row r="559" spans="1:17" x14ac:dyDescent="0.15">
      <c r="A559" s="485"/>
      <c r="B559" s="485"/>
      <c r="C559" s="485"/>
      <c r="D559" s="485"/>
      <c r="E559" s="485"/>
      <c r="F559" s="485"/>
      <c r="G559" s="485"/>
      <c r="H559" s="485"/>
      <c r="I559" s="485"/>
      <c r="J559" s="485"/>
      <c r="K559" s="485"/>
      <c r="L559" s="485"/>
      <c r="M559" s="485"/>
      <c r="N559" s="485"/>
      <c r="O559" s="485"/>
      <c r="P559" s="485"/>
      <c r="Q559" s="544"/>
    </row>
    <row r="560" spans="1:17" x14ac:dyDescent="0.15">
      <c r="A560" s="485"/>
      <c r="B560" s="485"/>
      <c r="C560" s="485"/>
      <c r="D560" s="485"/>
      <c r="E560" s="485"/>
      <c r="F560" s="485"/>
      <c r="G560" s="485"/>
      <c r="H560" s="485"/>
      <c r="I560" s="485"/>
      <c r="J560" s="485"/>
      <c r="K560" s="485"/>
      <c r="L560" s="485"/>
      <c r="M560" s="485"/>
      <c r="N560" s="485"/>
      <c r="O560" s="485"/>
      <c r="P560" s="485"/>
      <c r="Q560" s="544"/>
    </row>
    <row r="561" spans="1:17" x14ac:dyDescent="0.15">
      <c r="A561" s="485"/>
      <c r="B561" s="485"/>
      <c r="C561" s="485"/>
      <c r="D561" s="485"/>
      <c r="E561" s="485"/>
      <c r="F561" s="485"/>
      <c r="G561" s="485"/>
      <c r="H561" s="485"/>
      <c r="I561" s="485"/>
      <c r="J561" s="485"/>
      <c r="K561" s="485"/>
      <c r="L561" s="485"/>
      <c r="M561" s="485"/>
      <c r="N561" s="485"/>
      <c r="O561" s="485"/>
      <c r="P561" s="485"/>
      <c r="Q561" s="544"/>
    </row>
    <row r="562" spans="1:17" x14ac:dyDescent="0.15">
      <c r="A562" s="485"/>
      <c r="B562" s="485"/>
      <c r="C562" s="485"/>
      <c r="D562" s="485"/>
      <c r="E562" s="485"/>
      <c r="F562" s="485"/>
      <c r="G562" s="485"/>
      <c r="H562" s="485"/>
      <c r="I562" s="485"/>
      <c r="J562" s="485"/>
      <c r="K562" s="485"/>
      <c r="L562" s="485"/>
      <c r="M562" s="485"/>
      <c r="N562" s="485"/>
      <c r="O562" s="485"/>
      <c r="P562" s="485"/>
      <c r="Q562" s="544"/>
    </row>
    <row r="563" spans="1:17" x14ac:dyDescent="0.15">
      <c r="A563" s="485"/>
      <c r="B563" s="485"/>
      <c r="C563" s="485"/>
      <c r="D563" s="485"/>
      <c r="E563" s="485"/>
      <c r="F563" s="485"/>
      <c r="G563" s="485"/>
      <c r="H563" s="485"/>
      <c r="I563" s="485"/>
      <c r="J563" s="485"/>
      <c r="K563" s="485"/>
      <c r="L563" s="485"/>
      <c r="M563" s="485"/>
      <c r="N563" s="485"/>
      <c r="O563" s="485"/>
      <c r="P563" s="485"/>
      <c r="Q563" s="544"/>
    </row>
    <row r="564" spans="1:17" x14ac:dyDescent="0.15">
      <c r="A564" s="485"/>
      <c r="B564" s="485"/>
      <c r="C564" s="485"/>
      <c r="D564" s="485"/>
      <c r="E564" s="485"/>
      <c r="F564" s="485"/>
      <c r="G564" s="485"/>
      <c r="H564" s="485"/>
      <c r="I564" s="485"/>
      <c r="J564" s="485"/>
      <c r="K564" s="485"/>
      <c r="L564" s="485"/>
      <c r="M564" s="485"/>
      <c r="N564" s="485"/>
      <c r="O564" s="485"/>
      <c r="P564" s="485"/>
      <c r="Q564" s="544"/>
    </row>
    <row r="565" spans="1:17" x14ac:dyDescent="0.15">
      <c r="A565" s="485"/>
      <c r="B565" s="485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  <c r="N565" s="485"/>
      <c r="O565" s="485"/>
      <c r="P565" s="485"/>
      <c r="Q565" s="544"/>
    </row>
    <row r="566" spans="1:17" x14ac:dyDescent="0.15">
      <c r="A566" s="485"/>
      <c r="B566" s="485"/>
      <c r="C566" s="485"/>
      <c r="D566" s="485"/>
      <c r="E566" s="485"/>
      <c r="F566" s="485"/>
      <c r="G566" s="485"/>
      <c r="H566" s="485"/>
      <c r="I566" s="485"/>
      <c r="J566" s="485"/>
      <c r="K566" s="485"/>
      <c r="L566" s="485"/>
      <c r="M566" s="485"/>
      <c r="N566" s="485"/>
      <c r="O566" s="485"/>
      <c r="P566" s="485"/>
      <c r="Q566" s="544"/>
    </row>
    <row r="567" spans="1:17" x14ac:dyDescent="0.15">
      <c r="A567" s="485"/>
      <c r="B567" s="485"/>
      <c r="C567" s="485"/>
      <c r="D567" s="485"/>
      <c r="E567" s="485"/>
      <c r="F567" s="485"/>
      <c r="G567" s="485"/>
      <c r="H567" s="485"/>
      <c r="I567" s="485"/>
      <c r="J567" s="485"/>
      <c r="K567" s="485"/>
      <c r="L567" s="485"/>
      <c r="M567" s="485"/>
      <c r="N567" s="485"/>
      <c r="O567" s="485"/>
      <c r="P567" s="485"/>
      <c r="Q567" s="544"/>
    </row>
    <row r="568" spans="1:17" x14ac:dyDescent="0.15">
      <c r="A568" s="485"/>
      <c r="B568" s="485"/>
      <c r="C568" s="485"/>
      <c r="D568" s="485"/>
      <c r="E568" s="485"/>
      <c r="F568" s="485"/>
      <c r="G568" s="485"/>
      <c r="H568" s="485"/>
      <c r="I568" s="485"/>
      <c r="J568" s="485"/>
      <c r="K568" s="485"/>
      <c r="L568" s="485"/>
      <c r="M568" s="485"/>
      <c r="N568" s="485"/>
      <c r="O568" s="485"/>
      <c r="P568" s="485"/>
      <c r="Q568" s="544"/>
    </row>
    <row r="569" spans="1:17" x14ac:dyDescent="0.15">
      <c r="A569" s="485"/>
      <c r="B569" s="485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  <c r="N569" s="485"/>
      <c r="O569" s="485"/>
      <c r="P569" s="485"/>
      <c r="Q569" s="544"/>
    </row>
    <row r="570" spans="1:17" x14ac:dyDescent="0.15">
      <c r="A570" s="485"/>
      <c r="B570" s="485"/>
      <c r="C570" s="485"/>
      <c r="D570" s="485"/>
      <c r="E570" s="485"/>
      <c r="F570" s="485"/>
      <c r="G570" s="485"/>
      <c r="H570" s="485"/>
      <c r="I570" s="485"/>
      <c r="J570" s="485"/>
      <c r="K570" s="485"/>
      <c r="L570" s="485"/>
      <c r="M570" s="485"/>
      <c r="N570" s="485"/>
      <c r="O570" s="485"/>
      <c r="P570" s="485"/>
      <c r="Q570" s="544"/>
    </row>
    <row r="571" spans="1:17" x14ac:dyDescent="0.15">
      <c r="A571" s="485"/>
      <c r="B571" s="485"/>
      <c r="C571" s="485"/>
      <c r="D571" s="485"/>
      <c r="E571" s="485"/>
      <c r="F571" s="485"/>
      <c r="G571" s="485"/>
      <c r="H571" s="485"/>
      <c r="I571" s="485"/>
      <c r="J571" s="485"/>
      <c r="K571" s="485"/>
      <c r="L571" s="485"/>
      <c r="M571" s="485"/>
      <c r="N571" s="485"/>
      <c r="O571" s="485"/>
      <c r="P571" s="485"/>
      <c r="Q571" s="544"/>
    </row>
    <row r="572" spans="1:17" x14ac:dyDescent="0.15">
      <c r="A572" s="485"/>
      <c r="B572" s="485"/>
      <c r="C572" s="485"/>
      <c r="D572" s="485"/>
      <c r="E572" s="485"/>
      <c r="F572" s="485"/>
      <c r="G572" s="485"/>
      <c r="H572" s="485"/>
      <c r="I572" s="485"/>
      <c r="J572" s="485"/>
      <c r="K572" s="485"/>
      <c r="L572" s="485"/>
      <c r="M572" s="485"/>
      <c r="N572" s="485"/>
      <c r="O572" s="485"/>
      <c r="P572" s="485"/>
      <c r="Q572" s="544"/>
    </row>
    <row r="573" spans="1:17" x14ac:dyDescent="0.15">
      <c r="A573" s="485"/>
      <c r="B573" s="485"/>
      <c r="C573" s="485"/>
      <c r="D573" s="485"/>
      <c r="E573" s="485"/>
      <c r="F573" s="485"/>
      <c r="G573" s="485"/>
      <c r="H573" s="485"/>
      <c r="I573" s="485"/>
      <c r="J573" s="485"/>
      <c r="K573" s="485"/>
      <c r="L573" s="485"/>
      <c r="M573" s="485"/>
      <c r="N573" s="485"/>
      <c r="O573" s="485"/>
      <c r="P573" s="485"/>
      <c r="Q573" s="544"/>
    </row>
    <row r="574" spans="1:17" x14ac:dyDescent="0.15">
      <c r="A574" s="485"/>
      <c r="B574" s="485"/>
      <c r="C574" s="485"/>
      <c r="D574" s="485"/>
      <c r="E574" s="485"/>
      <c r="F574" s="485"/>
      <c r="G574" s="485"/>
      <c r="H574" s="485"/>
      <c r="I574" s="485"/>
      <c r="J574" s="485"/>
      <c r="K574" s="485"/>
      <c r="L574" s="485"/>
      <c r="M574" s="485"/>
      <c r="N574" s="485"/>
      <c r="O574" s="485"/>
      <c r="P574" s="485"/>
      <c r="Q574" s="544"/>
    </row>
    <row r="575" spans="1:17" x14ac:dyDescent="0.15">
      <c r="A575" s="485"/>
      <c r="B575" s="485"/>
      <c r="C575" s="485"/>
      <c r="D575" s="485"/>
      <c r="E575" s="485"/>
      <c r="F575" s="485"/>
      <c r="G575" s="485"/>
      <c r="H575" s="485"/>
      <c r="I575" s="485"/>
      <c r="J575" s="485"/>
      <c r="K575" s="485"/>
      <c r="L575" s="485"/>
      <c r="M575" s="485"/>
      <c r="N575" s="485"/>
      <c r="O575" s="485"/>
      <c r="P575" s="485"/>
      <c r="Q575" s="544"/>
    </row>
    <row r="576" spans="1:17" x14ac:dyDescent="0.15">
      <c r="A576" s="485"/>
      <c r="B576" s="485"/>
      <c r="C576" s="485"/>
      <c r="D576" s="485"/>
      <c r="E576" s="485"/>
      <c r="F576" s="485"/>
      <c r="G576" s="485"/>
      <c r="H576" s="485"/>
      <c r="I576" s="485"/>
      <c r="J576" s="485"/>
      <c r="K576" s="485"/>
      <c r="L576" s="485"/>
      <c r="M576" s="485"/>
      <c r="N576" s="485"/>
      <c r="O576" s="485"/>
      <c r="P576" s="485"/>
      <c r="Q576" s="544"/>
    </row>
    <row r="577" spans="1:17" x14ac:dyDescent="0.15">
      <c r="A577" s="485"/>
      <c r="B577" s="485"/>
      <c r="C577" s="485"/>
      <c r="D577" s="485"/>
      <c r="E577" s="485"/>
      <c r="F577" s="485"/>
      <c r="G577" s="485"/>
      <c r="H577" s="485"/>
      <c r="I577" s="485"/>
      <c r="J577" s="485"/>
      <c r="K577" s="485"/>
      <c r="L577" s="485"/>
      <c r="M577" s="485"/>
      <c r="N577" s="485"/>
      <c r="O577" s="485"/>
      <c r="P577" s="485"/>
      <c r="Q577" s="544"/>
    </row>
    <row r="578" spans="1:17" x14ac:dyDescent="0.15">
      <c r="A578" s="485"/>
      <c r="B578" s="485"/>
      <c r="C578" s="485"/>
      <c r="D578" s="485"/>
      <c r="E578" s="485"/>
      <c r="F578" s="485"/>
      <c r="G578" s="485"/>
      <c r="H578" s="485"/>
      <c r="I578" s="485"/>
      <c r="J578" s="485"/>
      <c r="K578" s="485"/>
      <c r="L578" s="485"/>
      <c r="M578" s="485"/>
      <c r="N578" s="485"/>
      <c r="O578" s="485"/>
      <c r="P578" s="485"/>
      <c r="Q578" s="544"/>
    </row>
    <row r="579" spans="1:17" x14ac:dyDescent="0.15">
      <c r="A579" s="485"/>
      <c r="B579" s="485"/>
      <c r="C579" s="485"/>
      <c r="D579" s="485"/>
      <c r="E579" s="485"/>
      <c r="F579" s="485"/>
      <c r="G579" s="485"/>
      <c r="H579" s="485"/>
      <c r="I579" s="485"/>
      <c r="J579" s="485"/>
      <c r="K579" s="485"/>
      <c r="L579" s="485"/>
      <c r="M579" s="485"/>
      <c r="N579" s="485"/>
      <c r="O579" s="485"/>
      <c r="P579" s="485"/>
      <c r="Q579" s="544"/>
    </row>
    <row r="580" spans="1:17" x14ac:dyDescent="0.15">
      <c r="A580" s="485"/>
      <c r="B580" s="485"/>
      <c r="C580" s="485"/>
      <c r="D580" s="485"/>
      <c r="E580" s="485"/>
      <c r="F580" s="485"/>
      <c r="G580" s="485"/>
      <c r="H580" s="485"/>
      <c r="I580" s="485"/>
      <c r="J580" s="485"/>
      <c r="K580" s="485"/>
      <c r="L580" s="485"/>
      <c r="M580" s="485"/>
      <c r="N580" s="485"/>
      <c r="O580" s="485"/>
      <c r="P580" s="485"/>
      <c r="Q580" s="544"/>
    </row>
    <row r="581" spans="1:17" x14ac:dyDescent="0.15">
      <c r="A581" s="485"/>
      <c r="B581" s="485"/>
      <c r="C581" s="485"/>
      <c r="D581" s="485"/>
      <c r="E581" s="485"/>
      <c r="F581" s="485"/>
      <c r="G581" s="485"/>
      <c r="H581" s="485"/>
      <c r="I581" s="485"/>
      <c r="J581" s="485"/>
      <c r="K581" s="485"/>
      <c r="L581" s="485"/>
      <c r="M581" s="485"/>
      <c r="N581" s="485"/>
      <c r="O581" s="485"/>
      <c r="P581" s="485"/>
      <c r="Q581" s="544"/>
    </row>
    <row r="582" spans="1:17" x14ac:dyDescent="0.15">
      <c r="A582" s="485"/>
      <c r="B582" s="485"/>
      <c r="C582" s="485"/>
      <c r="D582" s="485"/>
      <c r="E582" s="485"/>
      <c r="F582" s="485"/>
      <c r="G582" s="485"/>
      <c r="H582" s="485"/>
      <c r="I582" s="485"/>
      <c r="J582" s="485"/>
      <c r="K582" s="485"/>
      <c r="L582" s="485"/>
      <c r="M582" s="485"/>
      <c r="N582" s="485"/>
      <c r="O582" s="485"/>
      <c r="P582" s="485"/>
      <c r="Q582" s="544"/>
    </row>
    <row r="583" spans="1:17" x14ac:dyDescent="0.15">
      <c r="A583" s="485"/>
      <c r="B583" s="485"/>
      <c r="C583" s="485"/>
      <c r="D583" s="485"/>
      <c r="E583" s="485"/>
      <c r="F583" s="485"/>
      <c r="G583" s="485"/>
      <c r="H583" s="485"/>
      <c r="I583" s="485"/>
      <c r="J583" s="485"/>
      <c r="K583" s="485"/>
      <c r="L583" s="485"/>
      <c r="M583" s="485"/>
      <c r="N583" s="485"/>
      <c r="O583" s="485"/>
      <c r="P583" s="485"/>
      <c r="Q583" s="544"/>
    </row>
    <row r="584" spans="1:17" x14ac:dyDescent="0.15">
      <c r="A584" s="485"/>
      <c r="B584" s="485"/>
      <c r="C584" s="485"/>
      <c r="D584" s="485"/>
      <c r="E584" s="485"/>
      <c r="F584" s="485"/>
      <c r="G584" s="485"/>
      <c r="H584" s="485"/>
      <c r="I584" s="485"/>
      <c r="J584" s="485"/>
      <c r="K584" s="485"/>
      <c r="L584" s="485"/>
      <c r="M584" s="485"/>
      <c r="N584" s="485"/>
      <c r="O584" s="485"/>
      <c r="P584" s="485"/>
      <c r="Q584" s="544"/>
    </row>
    <row r="585" spans="1:17" x14ac:dyDescent="0.15">
      <c r="A585" s="485"/>
      <c r="B585" s="485"/>
      <c r="C585" s="485"/>
      <c r="D585" s="485"/>
      <c r="E585" s="485"/>
      <c r="F585" s="485"/>
      <c r="G585" s="485"/>
      <c r="H585" s="485"/>
      <c r="I585" s="485"/>
      <c r="J585" s="485"/>
      <c r="K585" s="485"/>
      <c r="L585" s="485"/>
      <c r="M585" s="485"/>
      <c r="N585" s="485"/>
      <c r="O585" s="485"/>
      <c r="P585" s="485"/>
      <c r="Q585" s="544"/>
    </row>
    <row r="586" spans="1:17" x14ac:dyDescent="0.15">
      <c r="A586" s="485"/>
      <c r="B586" s="485"/>
      <c r="C586" s="485"/>
      <c r="D586" s="485"/>
      <c r="E586" s="485"/>
      <c r="F586" s="485"/>
      <c r="G586" s="485"/>
      <c r="H586" s="485"/>
      <c r="I586" s="485"/>
      <c r="J586" s="485"/>
      <c r="K586" s="485"/>
      <c r="L586" s="485"/>
      <c r="M586" s="485"/>
      <c r="N586" s="485"/>
      <c r="O586" s="485"/>
      <c r="P586" s="485"/>
      <c r="Q586" s="544"/>
    </row>
    <row r="587" spans="1:17" x14ac:dyDescent="0.15">
      <c r="A587" s="485"/>
      <c r="B587" s="485"/>
      <c r="C587" s="485"/>
      <c r="D587" s="485"/>
      <c r="E587" s="485"/>
      <c r="F587" s="485"/>
      <c r="G587" s="485"/>
      <c r="H587" s="485"/>
      <c r="I587" s="485"/>
      <c r="J587" s="485"/>
      <c r="K587" s="485"/>
      <c r="L587" s="485"/>
      <c r="M587" s="485"/>
      <c r="N587" s="485"/>
      <c r="O587" s="485"/>
      <c r="P587" s="485"/>
      <c r="Q587" s="544"/>
    </row>
    <row r="588" spans="1:17" x14ac:dyDescent="0.15">
      <c r="A588" s="485"/>
      <c r="B588" s="485"/>
      <c r="C588" s="485"/>
      <c r="D588" s="485"/>
      <c r="E588" s="485"/>
      <c r="F588" s="485"/>
      <c r="G588" s="485"/>
      <c r="H588" s="485"/>
      <c r="I588" s="485"/>
      <c r="J588" s="485"/>
      <c r="K588" s="485"/>
      <c r="L588" s="485"/>
      <c r="M588" s="485"/>
      <c r="N588" s="485"/>
      <c r="O588" s="485"/>
      <c r="P588" s="485"/>
      <c r="Q588" s="544"/>
    </row>
    <row r="589" spans="1:17" x14ac:dyDescent="0.15">
      <c r="A589" s="485"/>
      <c r="B589" s="485"/>
      <c r="C589" s="485"/>
      <c r="D589" s="485"/>
      <c r="E589" s="485"/>
      <c r="F589" s="485"/>
      <c r="G589" s="485"/>
      <c r="H589" s="485"/>
      <c r="I589" s="485"/>
      <c r="J589" s="485"/>
      <c r="K589" s="485"/>
      <c r="L589" s="485"/>
      <c r="M589" s="485"/>
      <c r="N589" s="485"/>
      <c r="O589" s="485"/>
      <c r="P589" s="485"/>
      <c r="Q589" s="544"/>
    </row>
    <row r="590" spans="1:17" x14ac:dyDescent="0.15">
      <c r="A590" s="485"/>
      <c r="B590" s="485"/>
      <c r="C590" s="485"/>
      <c r="D590" s="485"/>
      <c r="E590" s="485"/>
      <c r="F590" s="485"/>
      <c r="G590" s="485"/>
      <c r="H590" s="485"/>
      <c r="I590" s="485"/>
      <c r="J590" s="485"/>
      <c r="K590" s="485"/>
      <c r="L590" s="485"/>
      <c r="M590" s="485"/>
      <c r="N590" s="485"/>
      <c r="O590" s="485"/>
      <c r="P590" s="485"/>
      <c r="Q590" s="544"/>
    </row>
    <row r="591" spans="1:17" x14ac:dyDescent="0.15">
      <c r="A591" s="485"/>
      <c r="B591" s="485"/>
      <c r="C591" s="485"/>
      <c r="D591" s="485"/>
      <c r="E591" s="485"/>
      <c r="F591" s="485"/>
      <c r="G591" s="485"/>
      <c r="H591" s="485"/>
      <c r="I591" s="485"/>
      <c r="J591" s="485"/>
      <c r="K591" s="485"/>
      <c r="L591" s="485"/>
      <c r="M591" s="485"/>
      <c r="N591" s="485"/>
      <c r="O591" s="485"/>
      <c r="P591" s="485"/>
      <c r="Q591" s="544"/>
    </row>
    <row r="592" spans="1:17" x14ac:dyDescent="0.15">
      <c r="A592" s="485"/>
      <c r="B592" s="485"/>
      <c r="C592" s="485"/>
      <c r="D592" s="485"/>
      <c r="E592" s="485"/>
      <c r="F592" s="485"/>
      <c r="G592" s="485"/>
      <c r="H592" s="485"/>
      <c r="I592" s="485"/>
      <c r="J592" s="485"/>
      <c r="K592" s="485"/>
      <c r="L592" s="485"/>
      <c r="M592" s="485"/>
      <c r="N592" s="485"/>
      <c r="O592" s="485"/>
      <c r="P592" s="485"/>
      <c r="Q592" s="544"/>
    </row>
    <row r="593" spans="1:17" x14ac:dyDescent="0.15">
      <c r="A593" s="485"/>
      <c r="B593" s="485"/>
      <c r="C593" s="485"/>
      <c r="D593" s="485"/>
      <c r="E593" s="485"/>
      <c r="F593" s="485"/>
      <c r="G593" s="485"/>
      <c r="H593" s="485"/>
      <c r="I593" s="485"/>
      <c r="J593" s="485"/>
      <c r="K593" s="485"/>
      <c r="L593" s="485"/>
      <c r="M593" s="485"/>
      <c r="N593" s="485"/>
      <c r="O593" s="485"/>
      <c r="P593" s="485"/>
      <c r="Q593" s="544"/>
    </row>
    <row r="594" spans="1:17" x14ac:dyDescent="0.15">
      <c r="A594" s="485"/>
      <c r="B594" s="485"/>
      <c r="C594" s="485"/>
      <c r="D594" s="485"/>
      <c r="E594" s="485"/>
      <c r="F594" s="485"/>
      <c r="G594" s="485"/>
      <c r="H594" s="485"/>
      <c r="I594" s="485"/>
      <c r="J594" s="485"/>
      <c r="K594" s="485"/>
      <c r="L594" s="485"/>
      <c r="M594" s="485"/>
      <c r="N594" s="485"/>
      <c r="O594" s="485"/>
      <c r="P594" s="485"/>
      <c r="Q594" s="544"/>
    </row>
    <row r="595" spans="1:17" x14ac:dyDescent="0.15">
      <c r="A595" s="485"/>
      <c r="B595" s="485"/>
      <c r="C595" s="485"/>
      <c r="D595" s="485"/>
      <c r="E595" s="485"/>
      <c r="F595" s="485"/>
      <c r="G595" s="485"/>
      <c r="H595" s="485"/>
      <c r="I595" s="485"/>
      <c r="J595" s="485"/>
      <c r="K595" s="485"/>
      <c r="L595" s="485"/>
      <c r="M595" s="485"/>
      <c r="N595" s="485"/>
      <c r="O595" s="485"/>
      <c r="P595" s="485"/>
      <c r="Q595" s="544"/>
    </row>
    <row r="596" spans="1:17" x14ac:dyDescent="0.15">
      <c r="A596" s="485"/>
      <c r="B596" s="485"/>
      <c r="C596" s="485"/>
      <c r="D596" s="485"/>
      <c r="E596" s="485"/>
      <c r="F596" s="485"/>
      <c r="G596" s="485"/>
      <c r="H596" s="485"/>
      <c r="I596" s="485"/>
      <c r="J596" s="485"/>
      <c r="K596" s="485"/>
      <c r="L596" s="485"/>
      <c r="M596" s="485"/>
      <c r="N596" s="485"/>
      <c r="O596" s="485"/>
      <c r="P596" s="485"/>
      <c r="Q596" s="544"/>
    </row>
    <row r="597" spans="1:17" x14ac:dyDescent="0.15">
      <c r="A597" s="485"/>
      <c r="B597" s="485"/>
      <c r="C597" s="485"/>
      <c r="D597" s="485"/>
      <c r="E597" s="485"/>
      <c r="F597" s="485"/>
      <c r="G597" s="485"/>
      <c r="H597" s="485"/>
      <c r="I597" s="485"/>
      <c r="J597" s="485"/>
      <c r="K597" s="485"/>
      <c r="L597" s="485"/>
      <c r="M597" s="485"/>
      <c r="N597" s="485"/>
      <c r="O597" s="485"/>
      <c r="P597" s="485"/>
      <c r="Q597" s="544"/>
    </row>
    <row r="598" spans="1:17" x14ac:dyDescent="0.15">
      <c r="A598" s="485"/>
      <c r="B598" s="485"/>
      <c r="C598" s="485"/>
      <c r="D598" s="485"/>
      <c r="E598" s="485"/>
      <c r="F598" s="485"/>
      <c r="G598" s="485"/>
      <c r="H598" s="485"/>
      <c r="I598" s="485"/>
      <c r="J598" s="485"/>
      <c r="K598" s="485"/>
      <c r="L598" s="485"/>
      <c r="M598" s="485"/>
      <c r="N598" s="485"/>
      <c r="O598" s="485"/>
      <c r="P598" s="485"/>
      <c r="Q598" s="544"/>
    </row>
    <row r="599" spans="1:17" x14ac:dyDescent="0.15">
      <c r="A599" s="485"/>
      <c r="B599" s="485"/>
      <c r="C599" s="485"/>
      <c r="D599" s="485"/>
      <c r="E599" s="485"/>
      <c r="F599" s="485"/>
      <c r="G599" s="485"/>
      <c r="H599" s="485"/>
      <c r="I599" s="485"/>
      <c r="J599" s="485"/>
      <c r="K599" s="485"/>
      <c r="L599" s="485"/>
      <c r="M599" s="485"/>
      <c r="N599" s="485"/>
      <c r="O599" s="485"/>
      <c r="P599" s="485"/>
      <c r="Q599" s="544"/>
    </row>
    <row r="600" spans="1:17" x14ac:dyDescent="0.15">
      <c r="A600" s="485"/>
      <c r="B600" s="485"/>
      <c r="C600" s="485"/>
      <c r="D600" s="485"/>
      <c r="E600" s="485"/>
      <c r="F600" s="485"/>
      <c r="G600" s="485"/>
      <c r="H600" s="485"/>
      <c r="I600" s="485"/>
      <c r="J600" s="485"/>
      <c r="K600" s="485"/>
      <c r="L600" s="485"/>
      <c r="M600" s="485"/>
      <c r="N600" s="485"/>
      <c r="O600" s="485"/>
      <c r="P600" s="485"/>
      <c r="Q600" s="544"/>
    </row>
    <row r="601" spans="1:17" x14ac:dyDescent="0.15">
      <c r="A601" s="485"/>
      <c r="B601" s="485"/>
      <c r="C601" s="485"/>
      <c r="D601" s="485"/>
      <c r="E601" s="485"/>
      <c r="F601" s="485"/>
      <c r="G601" s="485"/>
      <c r="H601" s="485"/>
      <c r="I601" s="485"/>
      <c r="J601" s="485"/>
      <c r="K601" s="485"/>
      <c r="L601" s="485"/>
      <c r="M601" s="485"/>
      <c r="N601" s="485"/>
      <c r="O601" s="485"/>
      <c r="P601" s="485"/>
      <c r="Q601" s="544"/>
    </row>
    <row r="602" spans="1:17" x14ac:dyDescent="0.15">
      <c r="A602" s="485"/>
      <c r="B602" s="485"/>
      <c r="C602" s="485"/>
      <c r="D602" s="485"/>
      <c r="E602" s="485"/>
      <c r="F602" s="485"/>
      <c r="G602" s="485"/>
      <c r="H602" s="485"/>
      <c r="I602" s="485"/>
      <c r="J602" s="485"/>
      <c r="K602" s="485"/>
      <c r="L602" s="485"/>
      <c r="M602" s="485"/>
      <c r="N602" s="485"/>
      <c r="O602" s="485"/>
      <c r="P602" s="485"/>
      <c r="Q602" s="544"/>
    </row>
    <row r="603" spans="1:17" x14ac:dyDescent="0.15">
      <c r="A603" s="485"/>
      <c r="B603" s="485"/>
      <c r="C603" s="485"/>
      <c r="D603" s="485"/>
      <c r="E603" s="485"/>
      <c r="F603" s="485"/>
      <c r="G603" s="485"/>
      <c r="H603" s="485"/>
      <c r="I603" s="485"/>
      <c r="J603" s="485"/>
      <c r="K603" s="485"/>
      <c r="L603" s="485"/>
      <c r="M603" s="485"/>
      <c r="N603" s="485"/>
      <c r="O603" s="485"/>
      <c r="P603" s="485"/>
      <c r="Q603" s="544"/>
    </row>
    <row r="604" spans="1:17" x14ac:dyDescent="0.15">
      <c r="A604" s="485"/>
      <c r="B604" s="485"/>
      <c r="C604" s="485"/>
      <c r="D604" s="485"/>
      <c r="E604" s="485"/>
      <c r="F604" s="485"/>
      <c r="G604" s="485"/>
      <c r="H604" s="485"/>
      <c r="I604" s="485"/>
      <c r="J604" s="485"/>
      <c r="K604" s="485"/>
      <c r="L604" s="485"/>
      <c r="M604" s="485"/>
      <c r="N604" s="485"/>
      <c r="O604" s="485"/>
      <c r="P604" s="485"/>
      <c r="Q604" s="544"/>
    </row>
    <row r="605" spans="1:17" x14ac:dyDescent="0.15">
      <c r="A605" s="485"/>
      <c r="B605" s="485"/>
      <c r="C605" s="485"/>
      <c r="D605" s="485"/>
      <c r="E605" s="485"/>
      <c r="F605" s="485"/>
      <c r="G605" s="485"/>
      <c r="H605" s="485"/>
      <c r="I605" s="485"/>
      <c r="J605" s="485"/>
      <c r="K605" s="485"/>
      <c r="L605" s="485"/>
      <c r="M605" s="485"/>
      <c r="N605" s="485"/>
      <c r="O605" s="485"/>
      <c r="P605" s="485"/>
      <c r="Q605" s="544"/>
    </row>
    <row r="606" spans="1:17" x14ac:dyDescent="0.15">
      <c r="A606" s="485"/>
      <c r="B606" s="485"/>
      <c r="C606" s="485"/>
      <c r="D606" s="485"/>
      <c r="E606" s="485"/>
      <c r="F606" s="485"/>
      <c r="G606" s="485"/>
      <c r="H606" s="485"/>
      <c r="I606" s="485"/>
      <c r="J606" s="485"/>
      <c r="K606" s="485"/>
      <c r="L606" s="485"/>
      <c r="M606" s="485"/>
      <c r="N606" s="485"/>
      <c r="O606" s="485"/>
      <c r="P606" s="485"/>
      <c r="Q606" s="544"/>
    </row>
    <row r="607" spans="1:17" x14ac:dyDescent="0.15">
      <c r="A607" s="485"/>
      <c r="B607" s="485"/>
      <c r="C607" s="485"/>
      <c r="D607" s="485"/>
      <c r="E607" s="485"/>
      <c r="F607" s="485"/>
      <c r="G607" s="485"/>
      <c r="H607" s="485"/>
      <c r="I607" s="485"/>
      <c r="J607" s="485"/>
      <c r="K607" s="485"/>
      <c r="L607" s="485"/>
      <c r="M607" s="485"/>
      <c r="N607" s="485"/>
      <c r="O607" s="485"/>
      <c r="P607" s="485"/>
      <c r="Q607" s="544"/>
    </row>
    <row r="608" spans="1:17" x14ac:dyDescent="0.15">
      <c r="A608" s="485"/>
      <c r="B608" s="485"/>
      <c r="C608" s="485"/>
      <c r="D608" s="485"/>
      <c r="E608" s="485"/>
      <c r="F608" s="485"/>
      <c r="G608" s="485"/>
      <c r="H608" s="485"/>
      <c r="I608" s="485"/>
      <c r="J608" s="485"/>
      <c r="K608" s="485"/>
      <c r="L608" s="485"/>
      <c r="M608" s="485"/>
      <c r="N608" s="485"/>
      <c r="O608" s="485"/>
      <c r="P608" s="485"/>
      <c r="Q608" s="544"/>
    </row>
    <row r="609" spans="1:17" x14ac:dyDescent="0.15">
      <c r="A609" s="485"/>
      <c r="B609" s="485"/>
      <c r="C609" s="485"/>
      <c r="D609" s="485"/>
      <c r="E609" s="485"/>
      <c r="F609" s="485"/>
      <c r="G609" s="485"/>
      <c r="H609" s="485"/>
      <c r="I609" s="485"/>
      <c r="J609" s="485"/>
      <c r="K609" s="485"/>
      <c r="L609" s="485"/>
      <c r="M609" s="485"/>
      <c r="N609" s="485"/>
      <c r="O609" s="485"/>
      <c r="P609" s="485"/>
      <c r="Q609" s="544"/>
    </row>
    <row r="610" spans="1:17" x14ac:dyDescent="0.15">
      <c r="A610" s="485"/>
      <c r="B610" s="485"/>
      <c r="C610" s="485"/>
      <c r="D610" s="485"/>
      <c r="E610" s="485"/>
      <c r="F610" s="485"/>
      <c r="G610" s="485"/>
      <c r="H610" s="485"/>
      <c r="I610" s="485"/>
      <c r="J610" s="485"/>
      <c r="K610" s="485"/>
      <c r="L610" s="485"/>
      <c r="M610" s="485"/>
      <c r="N610" s="485"/>
      <c r="O610" s="485"/>
      <c r="P610" s="485"/>
      <c r="Q610" s="544"/>
    </row>
    <row r="611" spans="1:17" x14ac:dyDescent="0.15">
      <c r="A611" s="485"/>
      <c r="B611" s="485"/>
      <c r="C611" s="485"/>
      <c r="D611" s="485"/>
      <c r="E611" s="485"/>
      <c r="F611" s="485"/>
      <c r="G611" s="485"/>
      <c r="H611" s="485"/>
      <c r="I611" s="485"/>
      <c r="J611" s="485"/>
      <c r="K611" s="485"/>
      <c r="L611" s="485"/>
      <c r="M611" s="485"/>
      <c r="N611" s="485"/>
      <c r="O611" s="485"/>
      <c r="P611" s="485"/>
      <c r="Q611" s="544"/>
    </row>
    <row r="612" spans="1:17" x14ac:dyDescent="0.15">
      <c r="A612" s="485"/>
      <c r="B612" s="485"/>
      <c r="C612" s="485"/>
      <c r="D612" s="485"/>
      <c r="E612" s="485"/>
      <c r="F612" s="485"/>
      <c r="G612" s="485"/>
      <c r="H612" s="485"/>
      <c r="I612" s="485"/>
      <c r="J612" s="485"/>
      <c r="K612" s="485"/>
      <c r="L612" s="485"/>
      <c r="M612" s="485"/>
      <c r="N612" s="485"/>
      <c r="O612" s="485"/>
      <c r="P612" s="485"/>
      <c r="Q612" s="544"/>
    </row>
    <row r="613" spans="1:17" x14ac:dyDescent="0.15">
      <c r="A613" s="485"/>
      <c r="B613" s="485"/>
      <c r="C613" s="485"/>
      <c r="D613" s="485"/>
      <c r="E613" s="485"/>
      <c r="F613" s="485"/>
      <c r="G613" s="485"/>
      <c r="H613" s="485"/>
      <c r="I613" s="485"/>
      <c r="J613" s="485"/>
      <c r="K613" s="485"/>
      <c r="L613" s="485"/>
      <c r="M613" s="485"/>
      <c r="N613" s="485"/>
      <c r="O613" s="485"/>
      <c r="P613" s="485"/>
      <c r="Q613" s="544"/>
    </row>
    <row r="614" spans="1:17" x14ac:dyDescent="0.15">
      <c r="A614" s="485"/>
      <c r="B614" s="485"/>
      <c r="C614" s="485"/>
      <c r="D614" s="485"/>
      <c r="E614" s="485"/>
      <c r="F614" s="485"/>
      <c r="G614" s="485"/>
      <c r="H614" s="485"/>
      <c r="I614" s="485"/>
      <c r="J614" s="485"/>
      <c r="K614" s="485"/>
      <c r="L614" s="485"/>
      <c r="M614" s="485"/>
      <c r="N614" s="485"/>
      <c r="O614" s="485"/>
      <c r="P614" s="485"/>
      <c r="Q614" s="544"/>
    </row>
    <row r="615" spans="1:17" x14ac:dyDescent="0.15">
      <c r="A615" s="485"/>
      <c r="B615" s="485"/>
      <c r="C615" s="485"/>
      <c r="D615" s="485"/>
      <c r="E615" s="485"/>
      <c r="F615" s="485"/>
      <c r="G615" s="485"/>
      <c r="H615" s="485"/>
      <c r="I615" s="485"/>
      <c r="J615" s="485"/>
      <c r="K615" s="485"/>
      <c r="L615" s="485"/>
      <c r="M615" s="485"/>
      <c r="N615" s="485"/>
      <c r="O615" s="485"/>
      <c r="P615" s="485"/>
      <c r="Q615" s="544"/>
    </row>
    <row r="616" spans="1:17" x14ac:dyDescent="0.15">
      <c r="A616" s="485"/>
      <c r="B616" s="485"/>
      <c r="C616" s="485"/>
      <c r="D616" s="485"/>
      <c r="E616" s="485"/>
      <c r="F616" s="485"/>
      <c r="G616" s="485"/>
      <c r="H616" s="485"/>
      <c r="I616" s="485"/>
      <c r="J616" s="485"/>
      <c r="K616" s="485"/>
      <c r="L616" s="485"/>
      <c r="M616" s="485"/>
      <c r="N616" s="485"/>
      <c r="O616" s="485"/>
      <c r="P616" s="485"/>
      <c r="Q616" s="544"/>
    </row>
    <row r="617" spans="1:17" x14ac:dyDescent="0.15">
      <c r="A617" s="485"/>
      <c r="B617" s="485"/>
      <c r="C617" s="485"/>
      <c r="D617" s="485"/>
      <c r="E617" s="485"/>
      <c r="F617" s="485"/>
      <c r="G617" s="485"/>
      <c r="H617" s="485"/>
      <c r="I617" s="485"/>
      <c r="J617" s="485"/>
      <c r="K617" s="485"/>
      <c r="L617" s="485"/>
      <c r="M617" s="485"/>
      <c r="N617" s="485"/>
      <c r="O617" s="485"/>
      <c r="P617" s="485"/>
      <c r="Q617" s="544"/>
    </row>
    <row r="618" spans="1:17" x14ac:dyDescent="0.15">
      <c r="A618" s="485"/>
      <c r="B618" s="485"/>
      <c r="C618" s="485"/>
      <c r="D618" s="485"/>
      <c r="E618" s="485"/>
      <c r="F618" s="485"/>
      <c r="G618" s="485"/>
      <c r="H618" s="485"/>
      <c r="I618" s="485"/>
      <c r="J618" s="485"/>
      <c r="K618" s="485"/>
      <c r="L618" s="485"/>
      <c r="M618" s="485"/>
      <c r="N618" s="485"/>
      <c r="O618" s="485"/>
      <c r="P618" s="485"/>
      <c r="Q618" s="544"/>
    </row>
    <row r="619" spans="1:17" x14ac:dyDescent="0.15">
      <c r="A619" s="485"/>
      <c r="B619" s="485"/>
      <c r="C619" s="485"/>
      <c r="D619" s="485"/>
      <c r="E619" s="485"/>
      <c r="F619" s="485"/>
      <c r="G619" s="485"/>
      <c r="H619" s="485"/>
      <c r="I619" s="485"/>
      <c r="J619" s="485"/>
      <c r="K619" s="485"/>
      <c r="L619" s="485"/>
      <c r="M619" s="485"/>
      <c r="N619" s="485"/>
      <c r="O619" s="485"/>
      <c r="P619" s="485"/>
      <c r="Q619" s="544"/>
    </row>
    <row r="620" spans="1:17" x14ac:dyDescent="0.15">
      <c r="A620" s="485"/>
      <c r="B620" s="485"/>
      <c r="C620" s="485"/>
      <c r="D620" s="485"/>
      <c r="E620" s="485"/>
      <c r="F620" s="485"/>
      <c r="G620" s="485"/>
      <c r="H620" s="485"/>
      <c r="I620" s="485"/>
      <c r="J620" s="485"/>
      <c r="K620" s="485"/>
      <c r="L620" s="485"/>
      <c r="M620" s="485"/>
      <c r="N620" s="485"/>
      <c r="O620" s="485"/>
      <c r="P620" s="485"/>
      <c r="Q620" s="544"/>
    </row>
    <row r="621" spans="1:17" x14ac:dyDescent="0.15">
      <c r="A621" s="485"/>
      <c r="B621" s="485"/>
      <c r="C621" s="485"/>
      <c r="D621" s="485"/>
      <c r="E621" s="485"/>
      <c r="F621" s="485"/>
      <c r="G621" s="485"/>
      <c r="H621" s="485"/>
      <c r="I621" s="485"/>
      <c r="J621" s="485"/>
      <c r="K621" s="485"/>
      <c r="L621" s="485"/>
      <c r="M621" s="485"/>
      <c r="N621" s="485"/>
      <c r="O621" s="485"/>
      <c r="P621" s="485"/>
      <c r="Q621" s="544"/>
    </row>
    <row r="622" spans="1:17" x14ac:dyDescent="0.15">
      <c r="A622" s="485"/>
      <c r="B622" s="485"/>
      <c r="C622" s="485"/>
      <c r="D622" s="485"/>
      <c r="E622" s="485"/>
      <c r="F622" s="485"/>
      <c r="G622" s="485"/>
      <c r="H622" s="485"/>
      <c r="I622" s="485"/>
      <c r="J622" s="485"/>
      <c r="K622" s="485"/>
      <c r="L622" s="485"/>
      <c r="M622" s="485"/>
      <c r="N622" s="485"/>
      <c r="O622" s="485"/>
      <c r="P622" s="485"/>
      <c r="Q622" s="544"/>
    </row>
    <row r="623" spans="1:17" x14ac:dyDescent="0.15">
      <c r="A623" s="485"/>
      <c r="B623" s="485"/>
      <c r="C623" s="485"/>
      <c r="D623" s="485"/>
      <c r="E623" s="485"/>
      <c r="F623" s="485"/>
      <c r="G623" s="485"/>
      <c r="H623" s="485"/>
      <c r="I623" s="485"/>
      <c r="J623" s="485"/>
      <c r="K623" s="485"/>
      <c r="L623" s="485"/>
      <c r="M623" s="485"/>
      <c r="N623" s="485"/>
      <c r="O623" s="485"/>
      <c r="P623" s="485"/>
      <c r="Q623" s="544"/>
    </row>
    <row r="624" spans="1:17" x14ac:dyDescent="0.15">
      <c r="A624" s="485"/>
      <c r="B624" s="485"/>
      <c r="C624" s="485"/>
      <c r="D624" s="485"/>
      <c r="E624" s="485"/>
      <c r="F624" s="485"/>
      <c r="G624" s="485"/>
      <c r="H624" s="485"/>
      <c r="I624" s="485"/>
      <c r="J624" s="485"/>
      <c r="K624" s="485"/>
      <c r="L624" s="485"/>
      <c r="M624" s="485"/>
      <c r="N624" s="485"/>
      <c r="O624" s="485"/>
      <c r="P624" s="485"/>
      <c r="Q624" s="544"/>
    </row>
    <row r="625" spans="1:17" x14ac:dyDescent="0.15">
      <c r="A625" s="485"/>
      <c r="B625" s="485"/>
      <c r="C625" s="485"/>
      <c r="D625" s="485"/>
      <c r="E625" s="485"/>
      <c r="F625" s="485"/>
      <c r="G625" s="485"/>
      <c r="H625" s="485"/>
      <c r="I625" s="485"/>
      <c r="J625" s="485"/>
      <c r="K625" s="485"/>
      <c r="L625" s="485"/>
      <c r="M625" s="485"/>
      <c r="N625" s="485"/>
      <c r="O625" s="485"/>
      <c r="P625" s="485"/>
      <c r="Q625" s="544"/>
    </row>
    <row r="626" spans="1:17" x14ac:dyDescent="0.15">
      <c r="A626" s="485"/>
      <c r="B626" s="485"/>
      <c r="C626" s="485"/>
      <c r="D626" s="485"/>
      <c r="E626" s="485"/>
      <c r="F626" s="485"/>
      <c r="G626" s="485"/>
      <c r="H626" s="485"/>
      <c r="I626" s="485"/>
      <c r="J626" s="485"/>
      <c r="K626" s="485"/>
      <c r="L626" s="485"/>
      <c r="M626" s="485"/>
      <c r="N626" s="485"/>
      <c r="O626" s="485"/>
      <c r="P626" s="485"/>
      <c r="Q626" s="544"/>
    </row>
    <row r="627" spans="1:17" x14ac:dyDescent="0.15">
      <c r="A627" s="485"/>
      <c r="B627" s="485"/>
      <c r="C627" s="485"/>
      <c r="D627" s="485"/>
      <c r="E627" s="485"/>
      <c r="F627" s="485"/>
      <c r="G627" s="485"/>
      <c r="H627" s="485"/>
      <c r="I627" s="485"/>
      <c r="J627" s="485"/>
      <c r="K627" s="485"/>
      <c r="L627" s="485"/>
      <c r="M627" s="485"/>
      <c r="N627" s="485"/>
      <c r="O627" s="485"/>
      <c r="P627" s="485"/>
      <c r="Q627" s="544"/>
    </row>
    <row r="628" spans="1:17" x14ac:dyDescent="0.15">
      <c r="A628" s="485"/>
      <c r="B628" s="485"/>
      <c r="C628" s="485"/>
      <c r="D628" s="485"/>
      <c r="E628" s="485"/>
      <c r="F628" s="485"/>
      <c r="G628" s="485"/>
      <c r="H628" s="485"/>
      <c r="I628" s="485"/>
      <c r="J628" s="485"/>
      <c r="K628" s="485"/>
      <c r="L628" s="485"/>
      <c r="M628" s="485"/>
      <c r="N628" s="485"/>
      <c r="O628" s="485"/>
      <c r="P628" s="485"/>
      <c r="Q628" s="544"/>
    </row>
    <row r="629" spans="1:17" x14ac:dyDescent="0.15">
      <c r="A629" s="485"/>
      <c r="B629" s="485"/>
      <c r="C629" s="485"/>
      <c r="D629" s="485"/>
      <c r="E629" s="485"/>
      <c r="F629" s="485"/>
      <c r="G629" s="485"/>
      <c r="H629" s="485"/>
      <c r="I629" s="485"/>
      <c r="J629" s="485"/>
      <c r="K629" s="485"/>
      <c r="L629" s="485"/>
      <c r="M629" s="485"/>
      <c r="N629" s="485"/>
      <c r="O629" s="485"/>
      <c r="P629" s="485"/>
      <c r="Q629" s="544"/>
    </row>
    <row r="630" spans="1:17" x14ac:dyDescent="0.15">
      <c r="A630" s="485"/>
      <c r="B630" s="485"/>
      <c r="C630" s="485"/>
      <c r="D630" s="485"/>
      <c r="E630" s="485"/>
      <c r="F630" s="485"/>
      <c r="G630" s="485"/>
      <c r="H630" s="485"/>
      <c r="I630" s="485"/>
      <c r="J630" s="485"/>
      <c r="K630" s="485"/>
      <c r="L630" s="485"/>
      <c r="M630" s="485"/>
      <c r="N630" s="485"/>
      <c r="O630" s="485"/>
      <c r="P630" s="485"/>
      <c r="Q630" s="544"/>
    </row>
    <row r="631" spans="1:17" x14ac:dyDescent="0.15">
      <c r="A631" s="485"/>
      <c r="B631" s="485"/>
      <c r="C631" s="485"/>
      <c r="D631" s="485"/>
      <c r="E631" s="485"/>
      <c r="F631" s="485"/>
      <c r="G631" s="485"/>
      <c r="H631" s="485"/>
      <c r="I631" s="485"/>
      <c r="J631" s="485"/>
      <c r="K631" s="485"/>
      <c r="L631" s="485"/>
      <c r="M631" s="485"/>
      <c r="N631" s="485"/>
      <c r="O631" s="485"/>
      <c r="P631" s="485"/>
      <c r="Q631" s="544"/>
    </row>
    <row r="632" spans="1:17" x14ac:dyDescent="0.15">
      <c r="A632" s="485"/>
      <c r="B632" s="485"/>
      <c r="C632" s="485"/>
      <c r="D632" s="485"/>
      <c r="E632" s="485"/>
      <c r="F632" s="485"/>
      <c r="G632" s="485"/>
      <c r="H632" s="485"/>
      <c r="I632" s="485"/>
      <c r="J632" s="485"/>
      <c r="K632" s="485"/>
      <c r="L632" s="485"/>
      <c r="M632" s="485"/>
      <c r="N632" s="485"/>
      <c r="O632" s="485"/>
      <c r="P632" s="485"/>
      <c r="Q632" s="544"/>
    </row>
    <row r="633" spans="1:17" x14ac:dyDescent="0.15">
      <c r="A633" s="485"/>
      <c r="B633" s="485"/>
      <c r="C633" s="485"/>
      <c r="D633" s="485"/>
      <c r="E633" s="485"/>
      <c r="F633" s="485"/>
      <c r="G633" s="485"/>
      <c r="H633" s="485"/>
      <c r="I633" s="485"/>
      <c r="J633" s="485"/>
      <c r="K633" s="485"/>
      <c r="L633" s="485"/>
      <c r="M633" s="485"/>
      <c r="N633" s="485"/>
      <c r="O633" s="485"/>
      <c r="P633" s="485"/>
      <c r="Q633" s="544"/>
    </row>
    <row r="634" spans="1:17" x14ac:dyDescent="0.15">
      <c r="A634" s="485"/>
      <c r="B634" s="485"/>
      <c r="C634" s="485"/>
      <c r="D634" s="485"/>
      <c r="E634" s="485"/>
      <c r="F634" s="485"/>
      <c r="G634" s="485"/>
      <c r="H634" s="485"/>
      <c r="I634" s="485"/>
      <c r="J634" s="485"/>
      <c r="K634" s="485"/>
      <c r="L634" s="485"/>
      <c r="M634" s="485"/>
      <c r="N634" s="485"/>
      <c r="O634" s="485"/>
      <c r="P634" s="485"/>
      <c r="Q634" s="544"/>
    </row>
    <row r="635" spans="1:17" x14ac:dyDescent="0.15">
      <c r="A635" s="485"/>
      <c r="B635" s="485"/>
      <c r="C635" s="485"/>
      <c r="D635" s="485"/>
      <c r="E635" s="485"/>
      <c r="F635" s="485"/>
      <c r="G635" s="485"/>
      <c r="H635" s="485"/>
      <c r="I635" s="485"/>
      <c r="J635" s="485"/>
      <c r="K635" s="485"/>
      <c r="L635" s="485"/>
      <c r="M635" s="485"/>
      <c r="N635" s="485"/>
      <c r="O635" s="485"/>
      <c r="P635" s="485"/>
      <c r="Q635" s="544"/>
    </row>
    <row r="636" spans="1:17" x14ac:dyDescent="0.15">
      <c r="A636" s="485"/>
      <c r="B636" s="485"/>
      <c r="C636" s="485"/>
      <c r="D636" s="485"/>
      <c r="E636" s="485"/>
      <c r="F636" s="485"/>
      <c r="G636" s="485"/>
      <c r="H636" s="485"/>
      <c r="I636" s="485"/>
      <c r="J636" s="485"/>
      <c r="K636" s="485"/>
      <c r="L636" s="485"/>
      <c r="M636" s="485"/>
      <c r="N636" s="485"/>
      <c r="O636" s="485"/>
      <c r="P636" s="485"/>
      <c r="Q636" s="544"/>
    </row>
    <row r="637" spans="1:17" x14ac:dyDescent="0.15">
      <c r="A637" s="485"/>
      <c r="B637" s="485"/>
      <c r="C637" s="485"/>
      <c r="D637" s="485"/>
      <c r="E637" s="485"/>
      <c r="F637" s="485"/>
      <c r="G637" s="485"/>
      <c r="H637" s="485"/>
      <c r="I637" s="485"/>
      <c r="J637" s="485"/>
      <c r="K637" s="485"/>
      <c r="L637" s="485"/>
      <c r="M637" s="485"/>
      <c r="N637" s="485"/>
      <c r="O637" s="485"/>
      <c r="P637" s="485"/>
      <c r="Q637" s="544"/>
    </row>
    <row r="638" spans="1:17" x14ac:dyDescent="0.15">
      <c r="A638" s="485"/>
      <c r="B638" s="485"/>
      <c r="C638" s="485"/>
      <c r="D638" s="485"/>
      <c r="E638" s="485"/>
      <c r="F638" s="485"/>
      <c r="G638" s="485"/>
      <c r="H638" s="485"/>
      <c r="I638" s="485"/>
      <c r="J638" s="485"/>
      <c r="K638" s="485"/>
      <c r="L638" s="485"/>
      <c r="M638" s="485"/>
      <c r="N638" s="485"/>
      <c r="O638" s="485"/>
      <c r="P638" s="485"/>
      <c r="Q638" s="544"/>
    </row>
    <row r="639" spans="1:17" x14ac:dyDescent="0.15">
      <c r="A639" s="485"/>
      <c r="B639" s="485"/>
      <c r="C639" s="485"/>
      <c r="D639" s="485"/>
      <c r="E639" s="485"/>
      <c r="F639" s="485"/>
      <c r="G639" s="485"/>
      <c r="H639" s="485"/>
      <c r="I639" s="485"/>
      <c r="J639" s="485"/>
      <c r="K639" s="485"/>
      <c r="L639" s="485"/>
      <c r="M639" s="485"/>
      <c r="N639" s="485"/>
      <c r="O639" s="485"/>
      <c r="P639" s="485"/>
      <c r="Q639" s="544"/>
    </row>
    <row r="640" spans="1:17" x14ac:dyDescent="0.15">
      <c r="A640" s="485"/>
      <c r="B640" s="485"/>
      <c r="C640" s="485"/>
      <c r="D640" s="485"/>
      <c r="E640" s="485"/>
      <c r="F640" s="485"/>
      <c r="G640" s="485"/>
      <c r="H640" s="485"/>
      <c r="I640" s="485"/>
      <c r="J640" s="485"/>
      <c r="K640" s="485"/>
      <c r="L640" s="485"/>
      <c r="M640" s="485"/>
      <c r="N640" s="485"/>
      <c r="O640" s="485"/>
      <c r="P640" s="485"/>
      <c r="Q640" s="544"/>
    </row>
    <row r="641" spans="1:17" x14ac:dyDescent="0.15">
      <c r="A641" s="485"/>
      <c r="B641" s="485"/>
      <c r="C641" s="485"/>
      <c r="D641" s="485"/>
      <c r="E641" s="485"/>
      <c r="F641" s="485"/>
      <c r="G641" s="485"/>
      <c r="H641" s="485"/>
      <c r="I641" s="485"/>
      <c r="J641" s="485"/>
      <c r="K641" s="485"/>
      <c r="L641" s="485"/>
      <c r="M641" s="485"/>
      <c r="N641" s="485"/>
      <c r="O641" s="485"/>
      <c r="P641" s="485"/>
      <c r="Q641" s="544"/>
    </row>
    <row r="642" spans="1:17" x14ac:dyDescent="0.15">
      <c r="A642" s="485"/>
      <c r="B642" s="485"/>
      <c r="C642" s="485"/>
      <c r="D642" s="485"/>
      <c r="E642" s="485"/>
      <c r="F642" s="485"/>
      <c r="G642" s="485"/>
      <c r="H642" s="485"/>
      <c r="I642" s="485"/>
      <c r="J642" s="485"/>
      <c r="K642" s="485"/>
      <c r="L642" s="485"/>
      <c r="M642" s="485"/>
      <c r="N642" s="485"/>
      <c r="O642" s="485"/>
      <c r="P642" s="485"/>
      <c r="Q642" s="544"/>
    </row>
    <row r="643" spans="1:17" x14ac:dyDescent="0.15">
      <c r="A643" s="485"/>
      <c r="B643" s="485"/>
      <c r="C643" s="485"/>
      <c r="D643" s="485"/>
      <c r="E643" s="485"/>
      <c r="F643" s="485"/>
      <c r="G643" s="485"/>
      <c r="H643" s="485"/>
      <c r="I643" s="485"/>
      <c r="J643" s="485"/>
      <c r="K643" s="485"/>
      <c r="L643" s="485"/>
      <c r="M643" s="485"/>
      <c r="N643" s="485"/>
      <c r="O643" s="485"/>
      <c r="P643" s="485"/>
      <c r="Q643" s="544"/>
    </row>
    <row r="644" spans="1:17" x14ac:dyDescent="0.15">
      <c r="A644" s="485"/>
      <c r="B644" s="485"/>
      <c r="C644" s="485"/>
      <c r="D644" s="485"/>
      <c r="E644" s="485"/>
      <c r="F644" s="485"/>
      <c r="G644" s="485"/>
      <c r="H644" s="485"/>
      <c r="I644" s="485"/>
      <c r="J644" s="485"/>
      <c r="K644" s="485"/>
      <c r="L644" s="485"/>
      <c r="M644" s="485"/>
      <c r="N644" s="485"/>
      <c r="O644" s="485"/>
      <c r="P644" s="485"/>
      <c r="Q644" s="544"/>
    </row>
    <row r="645" spans="1:17" x14ac:dyDescent="0.15">
      <c r="A645" s="485"/>
      <c r="B645" s="485"/>
      <c r="C645" s="485"/>
      <c r="D645" s="485"/>
      <c r="E645" s="485"/>
      <c r="F645" s="485"/>
      <c r="G645" s="485"/>
      <c r="H645" s="485"/>
      <c r="I645" s="485"/>
      <c r="J645" s="485"/>
      <c r="K645" s="485"/>
      <c r="L645" s="485"/>
      <c r="M645" s="485"/>
      <c r="N645" s="485"/>
      <c r="O645" s="485"/>
      <c r="P645" s="485"/>
      <c r="Q645" s="544"/>
    </row>
    <row r="646" spans="1:17" x14ac:dyDescent="0.15">
      <c r="A646" s="485"/>
      <c r="B646" s="485"/>
      <c r="C646" s="485"/>
      <c r="D646" s="485"/>
      <c r="E646" s="485"/>
      <c r="F646" s="485"/>
      <c r="G646" s="485"/>
      <c r="H646" s="485"/>
      <c r="I646" s="485"/>
      <c r="J646" s="485"/>
      <c r="K646" s="485"/>
      <c r="L646" s="485"/>
      <c r="M646" s="485"/>
      <c r="N646" s="485"/>
      <c r="O646" s="485"/>
      <c r="P646" s="485"/>
      <c r="Q646" s="544"/>
    </row>
    <row r="647" spans="1:17" x14ac:dyDescent="0.15">
      <c r="A647" s="485"/>
      <c r="B647" s="485"/>
      <c r="C647" s="485"/>
      <c r="D647" s="485"/>
      <c r="E647" s="485"/>
      <c r="F647" s="485"/>
      <c r="G647" s="485"/>
      <c r="H647" s="485"/>
      <c r="I647" s="485"/>
      <c r="J647" s="485"/>
      <c r="K647" s="485"/>
      <c r="L647" s="485"/>
      <c r="M647" s="485"/>
      <c r="N647" s="485"/>
      <c r="O647" s="485"/>
      <c r="P647" s="485"/>
      <c r="Q647" s="544"/>
    </row>
    <row r="648" spans="1:17" x14ac:dyDescent="0.15">
      <c r="A648" s="485"/>
      <c r="B648" s="485"/>
      <c r="C648" s="485"/>
      <c r="D648" s="485"/>
      <c r="E648" s="485"/>
      <c r="F648" s="485"/>
      <c r="G648" s="485"/>
      <c r="H648" s="485"/>
      <c r="I648" s="485"/>
      <c r="J648" s="485"/>
      <c r="K648" s="485"/>
      <c r="L648" s="485"/>
      <c r="M648" s="485"/>
      <c r="N648" s="485"/>
      <c r="O648" s="485"/>
      <c r="P648" s="485"/>
      <c r="Q648" s="544"/>
    </row>
    <row r="649" spans="1:17" x14ac:dyDescent="0.15">
      <c r="A649" s="485"/>
      <c r="B649" s="485"/>
      <c r="C649" s="485"/>
      <c r="D649" s="485"/>
      <c r="E649" s="485"/>
      <c r="F649" s="485"/>
      <c r="G649" s="485"/>
      <c r="H649" s="485"/>
      <c r="I649" s="485"/>
      <c r="J649" s="485"/>
      <c r="K649" s="485"/>
      <c r="L649" s="485"/>
      <c r="M649" s="485"/>
      <c r="N649" s="485"/>
      <c r="O649" s="485"/>
      <c r="P649" s="485"/>
      <c r="Q649" s="544"/>
    </row>
    <row r="650" spans="1:17" x14ac:dyDescent="0.15">
      <c r="A650" s="485"/>
      <c r="B650" s="485"/>
      <c r="C650" s="485"/>
      <c r="D650" s="485"/>
      <c r="E650" s="485"/>
      <c r="F650" s="485"/>
      <c r="G650" s="485"/>
      <c r="H650" s="485"/>
      <c r="I650" s="485"/>
      <c r="J650" s="485"/>
      <c r="K650" s="485"/>
      <c r="L650" s="485"/>
      <c r="M650" s="485"/>
      <c r="N650" s="485"/>
      <c r="O650" s="485"/>
      <c r="P650" s="485"/>
      <c r="Q650" s="544"/>
    </row>
    <row r="651" spans="1:17" x14ac:dyDescent="0.15">
      <c r="A651" s="485"/>
      <c r="B651" s="485"/>
      <c r="C651" s="485"/>
      <c r="D651" s="485"/>
      <c r="E651" s="485"/>
      <c r="F651" s="485"/>
      <c r="G651" s="485"/>
      <c r="H651" s="485"/>
      <c r="I651" s="485"/>
      <c r="J651" s="485"/>
      <c r="K651" s="485"/>
      <c r="L651" s="485"/>
      <c r="M651" s="485"/>
      <c r="N651" s="485"/>
      <c r="O651" s="485"/>
      <c r="P651" s="485"/>
      <c r="Q651" s="544"/>
    </row>
    <row r="652" spans="1:17" x14ac:dyDescent="0.15">
      <c r="A652" s="485"/>
      <c r="B652" s="485"/>
      <c r="C652" s="485"/>
      <c r="D652" s="485"/>
      <c r="E652" s="485"/>
      <c r="F652" s="485"/>
      <c r="G652" s="485"/>
      <c r="H652" s="485"/>
      <c r="I652" s="485"/>
      <c r="J652" s="485"/>
      <c r="K652" s="485"/>
      <c r="L652" s="485"/>
      <c r="M652" s="485"/>
      <c r="N652" s="485"/>
      <c r="O652" s="485"/>
      <c r="P652" s="485"/>
      <c r="Q652" s="544"/>
    </row>
    <row r="653" spans="1:17" x14ac:dyDescent="0.15">
      <c r="A653" s="485"/>
      <c r="B653" s="485"/>
      <c r="C653" s="485"/>
      <c r="D653" s="485"/>
      <c r="E653" s="485"/>
      <c r="F653" s="485"/>
      <c r="G653" s="485"/>
      <c r="H653" s="485"/>
      <c r="I653" s="485"/>
      <c r="J653" s="485"/>
      <c r="K653" s="485"/>
      <c r="L653" s="485"/>
      <c r="M653" s="485"/>
      <c r="N653" s="485"/>
      <c r="O653" s="485"/>
      <c r="P653" s="485"/>
      <c r="Q653" s="544"/>
    </row>
    <row r="654" spans="1:17" x14ac:dyDescent="0.15">
      <c r="A654" s="485"/>
      <c r="B654" s="485"/>
      <c r="C654" s="485"/>
      <c r="D654" s="485"/>
      <c r="E654" s="485"/>
      <c r="F654" s="485"/>
      <c r="G654" s="485"/>
      <c r="H654" s="485"/>
      <c r="I654" s="485"/>
      <c r="J654" s="485"/>
      <c r="K654" s="485"/>
      <c r="L654" s="485"/>
      <c r="M654" s="485"/>
      <c r="N654" s="485"/>
      <c r="O654" s="485"/>
      <c r="P654" s="485"/>
      <c r="Q654" s="544"/>
    </row>
    <row r="655" spans="1:17" x14ac:dyDescent="0.15">
      <c r="A655" s="485"/>
      <c r="B655" s="485"/>
      <c r="C655" s="485"/>
      <c r="D655" s="485"/>
      <c r="E655" s="485"/>
      <c r="F655" s="485"/>
      <c r="G655" s="485"/>
      <c r="H655" s="485"/>
      <c r="I655" s="485"/>
      <c r="J655" s="485"/>
      <c r="K655" s="485"/>
      <c r="L655" s="485"/>
      <c r="M655" s="485"/>
      <c r="N655" s="485"/>
      <c r="O655" s="485"/>
      <c r="P655" s="485"/>
      <c r="Q655" s="544"/>
    </row>
    <row r="656" spans="1:17" x14ac:dyDescent="0.15">
      <c r="A656" s="485"/>
      <c r="B656" s="485"/>
      <c r="C656" s="485"/>
      <c r="D656" s="485"/>
      <c r="E656" s="485"/>
      <c r="F656" s="485"/>
      <c r="G656" s="485"/>
      <c r="H656" s="485"/>
      <c r="I656" s="485"/>
      <c r="J656" s="485"/>
      <c r="K656" s="485"/>
      <c r="L656" s="485"/>
      <c r="M656" s="485"/>
      <c r="N656" s="485"/>
      <c r="O656" s="485"/>
      <c r="P656" s="485"/>
      <c r="Q656" s="544"/>
    </row>
    <row r="657" spans="1:17" x14ac:dyDescent="0.15">
      <c r="A657" s="485"/>
      <c r="B657" s="485"/>
      <c r="C657" s="485"/>
      <c r="D657" s="485"/>
      <c r="E657" s="485"/>
      <c r="F657" s="485"/>
      <c r="G657" s="485"/>
      <c r="H657" s="485"/>
      <c r="I657" s="485"/>
      <c r="J657" s="485"/>
      <c r="K657" s="485"/>
      <c r="L657" s="485"/>
      <c r="M657" s="485"/>
      <c r="N657" s="485"/>
      <c r="O657" s="485"/>
      <c r="P657" s="485"/>
      <c r="Q657" s="544"/>
    </row>
    <row r="658" spans="1:17" x14ac:dyDescent="0.15">
      <c r="A658" s="485"/>
      <c r="B658" s="485"/>
      <c r="C658" s="485"/>
      <c r="D658" s="485"/>
      <c r="E658" s="485"/>
      <c r="F658" s="485"/>
      <c r="G658" s="485"/>
      <c r="H658" s="485"/>
      <c r="I658" s="485"/>
      <c r="J658" s="485"/>
      <c r="K658" s="485"/>
      <c r="L658" s="485"/>
      <c r="M658" s="485"/>
      <c r="N658" s="485"/>
      <c r="O658" s="485"/>
      <c r="P658" s="485"/>
      <c r="Q658" s="544"/>
    </row>
    <row r="659" spans="1:17" x14ac:dyDescent="0.15">
      <c r="A659" s="485"/>
      <c r="B659" s="485"/>
      <c r="C659" s="485"/>
      <c r="D659" s="485"/>
      <c r="E659" s="485"/>
      <c r="F659" s="485"/>
      <c r="G659" s="485"/>
      <c r="H659" s="485"/>
      <c r="I659" s="485"/>
      <c r="J659" s="485"/>
      <c r="K659" s="485"/>
      <c r="L659" s="485"/>
      <c r="M659" s="485"/>
      <c r="N659" s="485"/>
      <c r="O659" s="485"/>
      <c r="P659" s="485"/>
      <c r="Q659" s="544"/>
    </row>
    <row r="660" spans="1:17" x14ac:dyDescent="0.15">
      <c r="A660" s="485"/>
      <c r="B660" s="485"/>
      <c r="C660" s="485"/>
      <c r="D660" s="485"/>
      <c r="E660" s="485"/>
      <c r="F660" s="485"/>
      <c r="G660" s="485"/>
      <c r="H660" s="485"/>
      <c r="I660" s="485"/>
      <c r="J660" s="485"/>
      <c r="K660" s="485"/>
      <c r="L660" s="485"/>
      <c r="M660" s="485"/>
      <c r="N660" s="485"/>
      <c r="O660" s="485"/>
      <c r="P660" s="485"/>
      <c r="Q660" s="544"/>
    </row>
    <row r="661" spans="1:17" x14ac:dyDescent="0.15">
      <c r="A661" s="485"/>
      <c r="B661" s="485"/>
      <c r="C661" s="485"/>
      <c r="D661" s="485"/>
      <c r="E661" s="485"/>
      <c r="F661" s="485"/>
      <c r="G661" s="485"/>
      <c r="H661" s="485"/>
      <c r="I661" s="485"/>
      <c r="J661" s="485"/>
      <c r="K661" s="485"/>
      <c r="L661" s="485"/>
      <c r="M661" s="485"/>
      <c r="N661" s="485"/>
      <c r="O661" s="485"/>
      <c r="P661" s="485"/>
      <c r="Q661" s="544"/>
    </row>
    <row r="662" spans="1:17" x14ac:dyDescent="0.15">
      <c r="A662" s="485"/>
      <c r="B662" s="485"/>
      <c r="C662" s="485"/>
      <c r="D662" s="485"/>
      <c r="E662" s="485"/>
      <c r="F662" s="485"/>
      <c r="G662" s="485"/>
      <c r="H662" s="485"/>
      <c r="I662" s="485"/>
      <c r="J662" s="485"/>
      <c r="K662" s="485"/>
      <c r="L662" s="485"/>
      <c r="M662" s="485"/>
      <c r="N662" s="485"/>
      <c r="O662" s="485"/>
      <c r="P662" s="485"/>
      <c r="Q662" s="544"/>
    </row>
    <row r="663" spans="1:17" x14ac:dyDescent="0.15">
      <c r="A663" s="485"/>
      <c r="B663" s="485"/>
      <c r="C663" s="485"/>
      <c r="D663" s="485"/>
      <c r="E663" s="485"/>
      <c r="F663" s="485"/>
      <c r="G663" s="485"/>
      <c r="H663" s="485"/>
      <c r="I663" s="485"/>
      <c r="J663" s="485"/>
      <c r="K663" s="485"/>
      <c r="L663" s="485"/>
      <c r="M663" s="485"/>
      <c r="N663" s="485"/>
      <c r="O663" s="485"/>
      <c r="P663" s="485"/>
      <c r="Q663" s="544"/>
    </row>
    <row r="664" spans="1:17" x14ac:dyDescent="0.15">
      <c r="A664" s="485"/>
      <c r="B664" s="485"/>
      <c r="C664" s="485"/>
      <c r="D664" s="485"/>
      <c r="E664" s="485"/>
      <c r="F664" s="485"/>
      <c r="G664" s="485"/>
      <c r="H664" s="485"/>
      <c r="I664" s="485"/>
      <c r="J664" s="485"/>
      <c r="K664" s="485"/>
      <c r="L664" s="485"/>
      <c r="M664" s="485"/>
      <c r="N664" s="485"/>
      <c r="O664" s="485"/>
      <c r="P664" s="485"/>
      <c r="Q664" s="544"/>
    </row>
    <row r="665" spans="1:17" x14ac:dyDescent="0.15">
      <c r="A665" s="485"/>
      <c r="B665" s="485"/>
      <c r="C665" s="485"/>
      <c r="D665" s="485"/>
      <c r="E665" s="485"/>
      <c r="F665" s="485"/>
      <c r="G665" s="485"/>
      <c r="H665" s="485"/>
      <c r="I665" s="485"/>
      <c r="J665" s="485"/>
      <c r="K665" s="485"/>
      <c r="L665" s="485"/>
      <c r="M665" s="485"/>
      <c r="N665" s="485"/>
      <c r="O665" s="485"/>
      <c r="P665" s="485"/>
      <c r="Q665" s="544"/>
    </row>
    <row r="666" spans="1:17" x14ac:dyDescent="0.15">
      <c r="A666" s="485"/>
      <c r="B666" s="485"/>
      <c r="C666" s="485"/>
      <c r="D666" s="485"/>
      <c r="E666" s="485"/>
      <c r="F666" s="485"/>
      <c r="G666" s="485"/>
      <c r="H666" s="485"/>
      <c r="I666" s="485"/>
      <c r="J666" s="485"/>
      <c r="K666" s="485"/>
      <c r="L666" s="485"/>
      <c r="M666" s="485"/>
      <c r="N666" s="485"/>
      <c r="O666" s="485"/>
      <c r="P666" s="485"/>
      <c r="Q666" s="544"/>
    </row>
    <row r="667" spans="1:17" x14ac:dyDescent="0.15">
      <c r="A667" s="485"/>
      <c r="B667" s="485"/>
      <c r="C667" s="485"/>
      <c r="D667" s="485"/>
      <c r="E667" s="485"/>
      <c r="F667" s="485"/>
      <c r="G667" s="485"/>
      <c r="H667" s="485"/>
      <c r="I667" s="485"/>
      <c r="J667" s="485"/>
      <c r="K667" s="485"/>
      <c r="L667" s="485"/>
      <c r="M667" s="485"/>
      <c r="N667" s="485"/>
      <c r="O667" s="485"/>
      <c r="P667" s="485"/>
      <c r="Q667" s="544"/>
    </row>
    <row r="668" spans="1:17" x14ac:dyDescent="0.15">
      <c r="A668" s="485"/>
      <c r="B668" s="485"/>
      <c r="C668" s="485"/>
      <c r="D668" s="485"/>
      <c r="E668" s="485"/>
      <c r="F668" s="485"/>
      <c r="G668" s="485"/>
      <c r="H668" s="485"/>
      <c r="I668" s="485"/>
      <c r="J668" s="485"/>
      <c r="K668" s="485"/>
      <c r="L668" s="485"/>
      <c r="M668" s="485"/>
      <c r="N668" s="485"/>
      <c r="O668" s="485"/>
      <c r="P668" s="485"/>
      <c r="Q668" s="544"/>
    </row>
    <row r="669" spans="1:17" x14ac:dyDescent="0.15">
      <c r="A669" s="485"/>
      <c r="B669" s="485"/>
      <c r="C669" s="485"/>
      <c r="D669" s="485"/>
      <c r="E669" s="485"/>
      <c r="F669" s="485"/>
      <c r="G669" s="485"/>
      <c r="H669" s="485"/>
      <c r="I669" s="485"/>
      <c r="J669" s="485"/>
      <c r="K669" s="485"/>
      <c r="L669" s="485"/>
      <c r="M669" s="485"/>
      <c r="N669" s="485"/>
      <c r="O669" s="485"/>
      <c r="P669" s="485"/>
      <c r="Q669" s="544"/>
    </row>
    <row r="670" spans="1:17" x14ac:dyDescent="0.15">
      <c r="A670" s="485"/>
      <c r="B670" s="485"/>
      <c r="C670" s="485"/>
      <c r="D670" s="485"/>
      <c r="E670" s="485"/>
      <c r="F670" s="485"/>
      <c r="G670" s="485"/>
      <c r="H670" s="485"/>
      <c r="I670" s="485"/>
      <c r="J670" s="485"/>
      <c r="K670" s="485"/>
      <c r="L670" s="485"/>
      <c r="M670" s="485"/>
      <c r="N670" s="485"/>
      <c r="O670" s="485"/>
      <c r="P670" s="485"/>
      <c r="Q670" s="544"/>
    </row>
    <row r="671" spans="1:17" x14ac:dyDescent="0.15">
      <c r="A671" s="485"/>
      <c r="B671" s="485"/>
      <c r="C671" s="485"/>
      <c r="D671" s="485"/>
      <c r="E671" s="485"/>
      <c r="F671" s="485"/>
      <c r="G671" s="485"/>
      <c r="H671" s="485"/>
      <c r="I671" s="485"/>
      <c r="J671" s="485"/>
      <c r="K671" s="485"/>
      <c r="L671" s="485"/>
      <c r="M671" s="485"/>
      <c r="N671" s="485"/>
      <c r="O671" s="485"/>
      <c r="P671" s="485"/>
      <c r="Q671" s="544"/>
    </row>
    <row r="672" spans="1:17" x14ac:dyDescent="0.15">
      <c r="A672" s="485"/>
      <c r="B672" s="485"/>
      <c r="C672" s="485"/>
      <c r="D672" s="485"/>
      <c r="E672" s="485"/>
      <c r="F672" s="485"/>
      <c r="G672" s="485"/>
      <c r="H672" s="485"/>
      <c r="I672" s="485"/>
      <c r="J672" s="485"/>
      <c r="K672" s="485"/>
      <c r="L672" s="485"/>
      <c r="M672" s="485"/>
      <c r="N672" s="485"/>
      <c r="O672" s="485"/>
      <c r="P672" s="485"/>
      <c r="Q672" s="544"/>
    </row>
    <row r="673" spans="1:17" x14ac:dyDescent="0.15">
      <c r="A673" s="485"/>
      <c r="B673" s="485"/>
      <c r="C673" s="485"/>
      <c r="D673" s="485"/>
      <c r="E673" s="485"/>
      <c r="F673" s="485"/>
      <c r="G673" s="485"/>
      <c r="H673" s="485"/>
      <c r="I673" s="485"/>
      <c r="J673" s="485"/>
      <c r="K673" s="485"/>
      <c r="L673" s="485"/>
      <c r="M673" s="485"/>
      <c r="N673" s="485"/>
      <c r="O673" s="485"/>
      <c r="P673" s="485"/>
      <c r="Q673" s="544"/>
    </row>
    <row r="674" spans="1:17" x14ac:dyDescent="0.15">
      <c r="A674" s="485"/>
      <c r="B674" s="485"/>
      <c r="C674" s="485"/>
      <c r="D674" s="485"/>
      <c r="E674" s="485"/>
      <c r="F674" s="485"/>
      <c r="G674" s="485"/>
      <c r="H674" s="485"/>
      <c r="I674" s="485"/>
      <c r="J674" s="485"/>
      <c r="K674" s="485"/>
      <c r="L674" s="485"/>
      <c r="M674" s="485"/>
      <c r="N674" s="485"/>
      <c r="O674" s="485"/>
      <c r="P674" s="485"/>
      <c r="Q674" s="544"/>
    </row>
    <row r="675" spans="1:17" x14ac:dyDescent="0.15">
      <c r="A675" s="485"/>
      <c r="B675" s="485"/>
      <c r="C675" s="485"/>
      <c r="D675" s="485"/>
      <c r="E675" s="485"/>
      <c r="F675" s="485"/>
      <c r="G675" s="485"/>
      <c r="H675" s="485"/>
      <c r="I675" s="485"/>
      <c r="J675" s="485"/>
      <c r="K675" s="485"/>
      <c r="L675" s="485"/>
      <c r="M675" s="485"/>
      <c r="N675" s="485"/>
      <c r="O675" s="485"/>
      <c r="P675" s="485"/>
      <c r="Q675" s="544"/>
    </row>
    <row r="676" spans="1:17" x14ac:dyDescent="0.15">
      <c r="A676" s="485"/>
      <c r="B676" s="485"/>
      <c r="C676" s="485"/>
      <c r="D676" s="485"/>
      <c r="E676" s="485"/>
      <c r="F676" s="485"/>
      <c r="G676" s="485"/>
      <c r="H676" s="485"/>
      <c r="I676" s="485"/>
      <c r="J676" s="485"/>
      <c r="K676" s="485"/>
      <c r="L676" s="485"/>
      <c r="M676" s="485"/>
      <c r="N676" s="485"/>
      <c r="O676" s="485"/>
      <c r="P676" s="485"/>
      <c r="Q676" s="544"/>
    </row>
    <row r="677" spans="1:17" x14ac:dyDescent="0.15">
      <c r="A677" s="485"/>
      <c r="B677" s="485"/>
      <c r="C677" s="485"/>
      <c r="D677" s="485"/>
      <c r="E677" s="485"/>
      <c r="F677" s="485"/>
      <c r="G677" s="485"/>
      <c r="H677" s="485"/>
      <c r="I677" s="485"/>
      <c r="J677" s="485"/>
      <c r="K677" s="485"/>
      <c r="L677" s="485"/>
      <c r="M677" s="485"/>
      <c r="N677" s="485"/>
      <c r="O677" s="485"/>
      <c r="P677" s="485"/>
      <c r="Q677" s="544"/>
    </row>
    <row r="678" spans="1:17" x14ac:dyDescent="0.15">
      <c r="A678" s="485"/>
      <c r="B678" s="485"/>
      <c r="C678" s="485"/>
      <c r="D678" s="485"/>
      <c r="E678" s="485"/>
      <c r="F678" s="485"/>
      <c r="G678" s="485"/>
      <c r="H678" s="485"/>
      <c r="I678" s="485"/>
      <c r="J678" s="485"/>
      <c r="K678" s="485"/>
      <c r="L678" s="485"/>
      <c r="M678" s="485"/>
      <c r="N678" s="485"/>
      <c r="O678" s="485"/>
      <c r="P678" s="485"/>
      <c r="Q678" s="544"/>
    </row>
    <row r="679" spans="1:17" x14ac:dyDescent="0.15">
      <c r="A679" s="485"/>
      <c r="B679" s="485"/>
      <c r="C679" s="485"/>
      <c r="D679" s="485"/>
      <c r="E679" s="485"/>
      <c r="F679" s="485"/>
      <c r="G679" s="485"/>
      <c r="H679" s="485"/>
      <c r="I679" s="485"/>
      <c r="J679" s="485"/>
      <c r="K679" s="485"/>
      <c r="L679" s="485"/>
      <c r="M679" s="485"/>
      <c r="N679" s="485"/>
      <c r="O679" s="485"/>
      <c r="P679" s="485"/>
      <c r="Q679" s="544"/>
    </row>
    <row r="680" spans="1:17" x14ac:dyDescent="0.15">
      <c r="A680" s="485"/>
      <c r="B680" s="485"/>
      <c r="C680" s="485"/>
      <c r="D680" s="485"/>
      <c r="E680" s="485"/>
      <c r="F680" s="485"/>
      <c r="G680" s="485"/>
      <c r="H680" s="485"/>
      <c r="I680" s="485"/>
      <c r="J680" s="485"/>
      <c r="K680" s="485"/>
      <c r="L680" s="485"/>
      <c r="M680" s="485"/>
      <c r="N680" s="485"/>
      <c r="O680" s="485"/>
      <c r="P680" s="485"/>
      <c r="Q680" s="544"/>
    </row>
    <row r="681" spans="1:17" x14ac:dyDescent="0.15">
      <c r="A681" s="485"/>
      <c r="B681" s="485"/>
      <c r="C681" s="485"/>
      <c r="D681" s="485"/>
      <c r="E681" s="485"/>
      <c r="F681" s="485"/>
      <c r="G681" s="485"/>
      <c r="H681" s="485"/>
      <c r="I681" s="485"/>
      <c r="J681" s="485"/>
      <c r="K681" s="485"/>
      <c r="L681" s="485"/>
      <c r="M681" s="485"/>
      <c r="N681" s="485"/>
      <c r="O681" s="485"/>
      <c r="P681" s="485"/>
      <c r="Q681" s="544"/>
    </row>
    <row r="682" spans="1:17" x14ac:dyDescent="0.15">
      <c r="A682" s="485"/>
      <c r="B682" s="485"/>
      <c r="C682" s="485"/>
      <c r="D682" s="485"/>
      <c r="E682" s="485"/>
      <c r="F682" s="485"/>
      <c r="G682" s="485"/>
      <c r="H682" s="485"/>
      <c r="I682" s="485"/>
      <c r="J682" s="485"/>
      <c r="K682" s="485"/>
      <c r="L682" s="485"/>
      <c r="M682" s="485"/>
      <c r="N682" s="485"/>
      <c r="O682" s="485"/>
      <c r="P682" s="485"/>
      <c r="Q682" s="544"/>
    </row>
    <row r="683" spans="1:17" x14ac:dyDescent="0.15">
      <c r="A683" s="485"/>
      <c r="B683" s="485"/>
      <c r="C683" s="485"/>
      <c r="D683" s="485"/>
      <c r="E683" s="485"/>
      <c r="F683" s="485"/>
      <c r="G683" s="485"/>
      <c r="H683" s="485"/>
      <c r="I683" s="485"/>
      <c r="J683" s="485"/>
      <c r="K683" s="485"/>
      <c r="L683" s="485"/>
      <c r="M683" s="485"/>
      <c r="N683" s="485"/>
      <c r="O683" s="485"/>
      <c r="P683" s="485"/>
      <c r="Q683" s="544"/>
    </row>
    <row r="684" spans="1:17" x14ac:dyDescent="0.15">
      <c r="A684" s="485"/>
      <c r="B684" s="485"/>
      <c r="C684" s="485"/>
      <c r="D684" s="485"/>
      <c r="E684" s="485"/>
      <c r="F684" s="485"/>
      <c r="G684" s="485"/>
      <c r="H684" s="485"/>
      <c r="I684" s="485"/>
      <c r="J684" s="485"/>
      <c r="K684" s="485"/>
      <c r="L684" s="485"/>
      <c r="M684" s="485"/>
      <c r="N684" s="485"/>
      <c r="O684" s="485"/>
      <c r="P684" s="485"/>
      <c r="Q684" s="544"/>
    </row>
    <row r="685" spans="1:17" x14ac:dyDescent="0.15">
      <c r="A685" s="485"/>
      <c r="B685" s="485"/>
      <c r="C685" s="485"/>
      <c r="D685" s="485"/>
      <c r="E685" s="485"/>
      <c r="F685" s="485"/>
      <c r="G685" s="485"/>
      <c r="H685" s="485"/>
      <c r="I685" s="485"/>
      <c r="J685" s="485"/>
      <c r="K685" s="485"/>
      <c r="L685" s="485"/>
      <c r="M685" s="485"/>
      <c r="N685" s="485"/>
      <c r="O685" s="485"/>
      <c r="P685" s="485"/>
      <c r="Q685" s="544"/>
    </row>
    <row r="686" spans="1:17" x14ac:dyDescent="0.15">
      <c r="A686" s="485"/>
      <c r="B686" s="485"/>
      <c r="C686" s="485"/>
      <c r="D686" s="485"/>
      <c r="E686" s="485"/>
      <c r="F686" s="485"/>
      <c r="G686" s="485"/>
      <c r="H686" s="485"/>
      <c r="I686" s="485"/>
      <c r="J686" s="485"/>
      <c r="K686" s="485"/>
      <c r="L686" s="485"/>
      <c r="M686" s="485"/>
      <c r="N686" s="485"/>
      <c r="O686" s="485"/>
      <c r="P686" s="485"/>
      <c r="Q686" s="544"/>
    </row>
    <row r="687" spans="1:17" x14ac:dyDescent="0.15">
      <c r="A687" s="485"/>
      <c r="B687" s="485"/>
      <c r="C687" s="485"/>
      <c r="D687" s="485"/>
      <c r="E687" s="485"/>
      <c r="F687" s="485"/>
      <c r="G687" s="485"/>
      <c r="H687" s="485"/>
      <c r="I687" s="485"/>
      <c r="J687" s="485"/>
      <c r="K687" s="485"/>
      <c r="L687" s="485"/>
      <c r="M687" s="485"/>
      <c r="N687" s="485"/>
      <c r="O687" s="485"/>
      <c r="P687" s="485"/>
      <c r="Q687" s="544"/>
    </row>
    <row r="688" spans="1:17" x14ac:dyDescent="0.15">
      <c r="A688" s="485"/>
      <c r="B688" s="485"/>
      <c r="C688" s="485"/>
      <c r="D688" s="485"/>
      <c r="E688" s="485"/>
      <c r="F688" s="485"/>
      <c r="G688" s="485"/>
      <c r="H688" s="485"/>
      <c r="I688" s="485"/>
      <c r="J688" s="485"/>
      <c r="K688" s="485"/>
      <c r="L688" s="485"/>
      <c r="M688" s="485"/>
      <c r="N688" s="485"/>
      <c r="O688" s="485"/>
      <c r="P688" s="485"/>
      <c r="Q688" s="544"/>
    </row>
    <row r="689" spans="1:17" x14ac:dyDescent="0.15">
      <c r="A689" s="485"/>
      <c r="B689" s="485"/>
      <c r="C689" s="485"/>
      <c r="D689" s="485"/>
      <c r="E689" s="485"/>
      <c r="F689" s="485"/>
      <c r="G689" s="485"/>
      <c r="H689" s="485"/>
      <c r="I689" s="485"/>
      <c r="J689" s="485"/>
      <c r="K689" s="485"/>
      <c r="L689" s="485"/>
      <c r="M689" s="485"/>
      <c r="N689" s="485"/>
      <c r="O689" s="485"/>
      <c r="P689" s="485"/>
      <c r="Q689" s="544"/>
    </row>
    <row r="690" spans="1:17" x14ac:dyDescent="0.15">
      <c r="A690" s="485"/>
      <c r="B690" s="485"/>
      <c r="C690" s="485"/>
      <c r="D690" s="485"/>
      <c r="E690" s="485"/>
      <c r="F690" s="485"/>
      <c r="G690" s="485"/>
      <c r="H690" s="485"/>
      <c r="I690" s="485"/>
      <c r="J690" s="485"/>
      <c r="K690" s="485"/>
      <c r="L690" s="485"/>
      <c r="M690" s="485"/>
      <c r="N690" s="485"/>
      <c r="O690" s="485"/>
      <c r="P690" s="485"/>
      <c r="Q690" s="544"/>
    </row>
    <row r="691" spans="1:17" x14ac:dyDescent="0.15">
      <c r="A691" s="485"/>
      <c r="B691" s="485"/>
      <c r="C691" s="485"/>
      <c r="D691" s="485"/>
      <c r="E691" s="485"/>
      <c r="F691" s="485"/>
      <c r="G691" s="485"/>
      <c r="H691" s="485"/>
      <c r="I691" s="485"/>
      <c r="J691" s="485"/>
      <c r="K691" s="485"/>
      <c r="L691" s="485"/>
      <c r="M691" s="485"/>
      <c r="N691" s="485"/>
      <c r="O691" s="485"/>
      <c r="P691" s="485"/>
      <c r="Q691" s="544"/>
    </row>
    <row r="692" spans="1:17" x14ac:dyDescent="0.15">
      <c r="A692" s="485"/>
      <c r="B692" s="485"/>
      <c r="C692" s="485"/>
      <c r="D692" s="485"/>
      <c r="E692" s="485"/>
      <c r="F692" s="485"/>
      <c r="G692" s="485"/>
      <c r="H692" s="485"/>
      <c r="I692" s="485"/>
      <c r="J692" s="485"/>
      <c r="K692" s="485"/>
      <c r="L692" s="485"/>
      <c r="M692" s="485"/>
      <c r="N692" s="485"/>
      <c r="O692" s="485"/>
      <c r="P692" s="485"/>
      <c r="Q692" s="544"/>
    </row>
    <row r="693" spans="1:17" x14ac:dyDescent="0.15">
      <c r="A693" s="485"/>
      <c r="B693" s="485"/>
      <c r="C693" s="485"/>
      <c r="D693" s="485"/>
      <c r="E693" s="485"/>
      <c r="F693" s="485"/>
      <c r="G693" s="485"/>
      <c r="H693" s="485"/>
      <c r="I693" s="485"/>
      <c r="J693" s="485"/>
      <c r="K693" s="485"/>
      <c r="L693" s="485"/>
      <c r="M693" s="485"/>
      <c r="N693" s="485"/>
      <c r="O693" s="485"/>
      <c r="P693" s="485"/>
      <c r="Q693" s="544"/>
    </row>
    <row r="694" spans="1:17" x14ac:dyDescent="0.15">
      <c r="A694" s="485"/>
      <c r="B694" s="485"/>
      <c r="C694" s="485"/>
      <c r="D694" s="485"/>
      <c r="E694" s="485"/>
      <c r="F694" s="485"/>
      <c r="G694" s="485"/>
      <c r="H694" s="485"/>
      <c r="I694" s="485"/>
      <c r="J694" s="485"/>
      <c r="K694" s="485"/>
      <c r="L694" s="485"/>
      <c r="M694" s="485"/>
      <c r="N694" s="485"/>
      <c r="O694" s="485"/>
      <c r="P694" s="485"/>
      <c r="Q694" s="544"/>
    </row>
    <row r="695" spans="1:17" x14ac:dyDescent="0.15">
      <c r="A695" s="485"/>
      <c r="B695" s="485"/>
      <c r="C695" s="485"/>
      <c r="D695" s="485"/>
      <c r="E695" s="485"/>
      <c r="F695" s="485"/>
      <c r="G695" s="485"/>
      <c r="H695" s="485"/>
      <c r="I695" s="485"/>
      <c r="J695" s="485"/>
      <c r="K695" s="485"/>
      <c r="L695" s="485"/>
      <c r="M695" s="485"/>
      <c r="N695" s="485"/>
      <c r="O695" s="485"/>
      <c r="P695" s="485"/>
      <c r="Q695" s="544"/>
    </row>
    <row r="696" spans="1:17" x14ac:dyDescent="0.15">
      <c r="A696" s="485"/>
      <c r="B696" s="485"/>
      <c r="C696" s="485"/>
      <c r="D696" s="485"/>
      <c r="E696" s="485"/>
      <c r="F696" s="485"/>
      <c r="G696" s="485"/>
      <c r="H696" s="485"/>
      <c r="I696" s="485"/>
      <c r="J696" s="485"/>
      <c r="K696" s="485"/>
      <c r="L696" s="485"/>
      <c r="M696" s="485"/>
      <c r="N696" s="485"/>
      <c r="O696" s="485"/>
      <c r="P696" s="485"/>
      <c r="Q696" s="544"/>
    </row>
    <row r="697" spans="1:17" x14ac:dyDescent="0.15">
      <c r="A697" s="485"/>
      <c r="B697" s="485"/>
      <c r="C697" s="485"/>
      <c r="D697" s="485"/>
      <c r="E697" s="485"/>
      <c r="F697" s="485"/>
      <c r="G697" s="485"/>
      <c r="H697" s="485"/>
      <c r="I697" s="485"/>
      <c r="J697" s="485"/>
      <c r="K697" s="485"/>
      <c r="L697" s="485"/>
      <c r="M697" s="485"/>
      <c r="N697" s="485"/>
      <c r="O697" s="485"/>
      <c r="P697" s="485"/>
      <c r="Q697" s="544"/>
    </row>
    <row r="698" spans="1:17" x14ac:dyDescent="0.15">
      <c r="A698" s="485"/>
      <c r="B698" s="485"/>
      <c r="C698" s="485"/>
      <c r="D698" s="485"/>
      <c r="E698" s="485"/>
      <c r="F698" s="485"/>
      <c r="G698" s="485"/>
      <c r="H698" s="485"/>
      <c r="I698" s="485"/>
      <c r="J698" s="485"/>
      <c r="K698" s="485"/>
      <c r="L698" s="485"/>
      <c r="M698" s="485"/>
      <c r="N698" s="485"/>
      <c r="O698" s="485"/>
      <c r="P698" s="485"/>
      <c r="Q698" s="544"/>
    </row>
    <row r="699" spans="1:17" x14ac:dyDescent="0.15">
      <c r="A699" s="485"/>
      <c r="B699" s="485"/>
      <c r="C699" s="485"/>
      <c r="D699" s="485"/>
      <c r="E699" s="485"/>
      <c r="F699" s="485"/>
      <c r="G699" s="485"/>
      <c r="H699" s="485"/>
      <c r="I699" s="485"/>
      <c r="J699" s="485"/>
      <c r="K699" s="485"/>
      <c r="L699" s="485"/>
      <c r="M699" s="485"/>
      <c r="N699" s="485"/>
      <c r="O699" s="485"/>
      <c r="P699" s="485"/>
      <c r="Q699" s="544"/>
    </row>
    <row r="700" spans="1:17" x14ac:dyDescent="0.15">
      <c r="A700" s="485"/>
      <c r="B700" s="485"/>
      <c r="C700" s="485"/>
      <c r="D700" s="485"/>
      <c r="E700" s="485"/>
      <c r="F700" s="485"/>
      <c r="G700" s="485"/>
      <c r="H700" s="485"/>
      <c r="I700" s="485"/>
      <c r="J700" s="485"/>
      <c r="K700" s="485"/>
      <c r="L700" s="485"/>
      <c r="M700" s="485"/>
      <c r="N700" s="485"/>
      <c r="O700" s="485"/>
      <c r="P700" s="485"/>
      <c r="Q700" s="544"/>
    </row>
    <row r="701" spans="1:17" x14ac:dyDescent="0.15">
      <c r="A701" s="485"/>
      <c r="B701" s="485"/>
      <c r="C701" s="485"/>
      <c r="D701" s="485"/>
      <c r="E701" s="485"/>
      <c r="F701" s="485"/>
      <c r="G701" s="485"/>
      <c r="H701" s="485"/>
      <c r="I701" s="485"/>
      <c r="J701" s="485"/>
      <c r="K701" s="485"/>
      <c r="L701" s="485"/>
      <c r="M701" s="485"/>
      <c r="N701" s="485"/>
      <c r="O701" s="485"/>
      <c r="P701" s="485"/>
      <c r="Q701" s="544"/>
    </row>
    <row r="702" spans="1:17" x14ac:dyDescent="0.15">
      <c r="A702" s="485"/>
      <c r="B702" s="485"/>
      <c r="C702" s="485"/>
      <c r="D702" s="485"/>
      <c r="E702" s="485"/>
      <c r="F702" s="485"/>
      <c r="G702" s="485"/>
      <c r="H702" s="485"/>
      <c r="I702" s="485"/>
      <c r="J702" s="485"/>
      <c r="K702" s="485"/>
      <c r="L702" s="485"/>
      <c r="M702" s="485"/>
      <c r="N702" s="485"/>
      <c r="O702" s="485"/>
      <c r="P702" s="485"/>
      <c r="Q702" s="544"/>
    </row>
    <row r="703" spans="1:17" x14ac:dyDescent="0.15">
      <c r="A703" s="485"/>
      <c r="B703" s="485"/>
      <c r="C703" s="485"/>
      <c r="D703" s="485"/>
      <c r="E703" s="485"/>
      <c r="F703" s="485"/>
      <c r="G703" s="485"/>
      <c r="H703" s="485"/>
      <c r="I703" s="485"/>
      <c r="J703" s="485"/>
      <c r="K703" s="485"/>
      <c r="L703" s="485"/>
      <c r="M703" s="485"/>
      <c r="N703" s="485"/>
      <c r="O703" s="485"/>
      <c r="P703" s="485"/>
      <c r="Q703" s="544"/>
    </row>
    <row r="704" spans="1:17" x14ac:dyDescent="0.15">
      <c r="A704" s="485"/>
      <c r="B704" s="485"/>
      <c r="C704" s="485"/>
      <c r="D704" s="485"/>
      <c r="E704" s="485"/>
      <c r="F704" s="485"/>
      <c r="G704" s="485"/>
      <c r="H704" s="485"/>
      <c r="I704" s="485"/>
      <c r="J704" s="485"/>
      <c r="K704" s="485"/>
      <c r="L704" s="485"/>
      <c r="M704" s="485"/>
      <c r="N704" s="485"/>
      <c r="O704" s="485"/>
      <c r="P704" s="485"/>
      <c r="Q704" s="544"/>
    </row>
    <row r="705" spans="1:17" x14ac:dyDescent="0.15">
      <c r="A705" s="485"/>
      <c r="B705" s="485"/>
      <c r="C705" s="485"/>
      <c r="D705" s="485"/>
      <c r="E705" s="485"/>
      <c r="F705" s="485"/>
      <c r="G705" s="485"/>
      <c r="H705" s="485"/>
      <c r="I705" s="485"/>
      <c r="J705" s="485"/>
      <c r="K705" s="485"/>
      <c r="L705" s="485"/>
      <c r="M705" s="485"/>
      <c r="N705" s="485"/>
      <c r="O705" s="485"/>
      <c r="P705" s="485"/>
      <c r="Q705" s="544"/>
    </row>
    <row r="706" spans="1:17" x14ac:dyDescent="0.15">
      <c r="A706" s="485"/>
      <c r="B706" s="485"/>
      <c r="C706" s="485"/>
      <c r="D706" s="485"/>
      <c r="E706" s="485"/>
      <c r="F706" s="485"/>
      <c r="G706" s="485"/>
      <c r="H706" s="485"/>
      <c r="I706" s="485"/>
      <c r="J706" s="485"/>
      <c r="K706" s="485"/>
      <c r="L706" s="485"/>
      <c r="M706" s="485"/>
      <c r="N706" s="485"/>
      <c r="O706" s="485"/>
      <c r="P706" s="485"/>
      <c r="Q706" s="544"/>
    </row>
    <row r="707" spans="1:17" x14ac:dyDescent="0.15">
      <c r="A707" s="485"/>
      <c r="B707" s="485"/>
      <c r="C707" s="485"/>
      <c r="D707" s="485"/>
      <c r="E707" s="485"/>
      <c r="F707" s="485"/>
      <c r="G707" s="485"/>
      <c r="H707" s="485"/>
      <c r="I707" s="485"/>
      <c r="J707" s="485"/>
      <c r="K707" s="485"/>
      <c r="L707" s="485"/>
      <c r="M707" s="485"/>
      <c r="N707" s="485"/>
      <c r="O707" s="485"/>
      <c r="P707" s="485"/>
      <c r="Q707" s="544"/>
    </row>
    <row r="708" spans="1:17" x14ac:dyDescent="0.15">
      <c r="A708" s="485"/>
      <c r="B708" s="485"/>
      <c r="C708" s="485"/>
      <c r="D708" s="485"/>
      <c r="E708" s="485"/>
      <c r="F708" s="485"/>
      <c r="G708" s="485"/>
      <c r="H708" s="485"/>
      <c r="I708" s="485"/>
      <c r="J708" s="485"/>
      <c r="K708" s="485"/>
      <c r="L708" s="485"/>
      <c r="M708" s="485"/>
      <c r="N708" s="485"/>
      <c r="O708" s="485"/>
      <c r="P708" s="485"/>
      <c r="Q708" s="544"/>
    </row>
    <row r="709" spans="1:17" x14ac:dyDescent="0.15">
      <c r="A709" s="485"/>
      <c r="B709" s="485"/>
      <c r="C709" s="485"/>
      <c r="D709" s="485"/>
      <c r="E709" s="485"/>
      <c r="F709" s="485"/>
      <c r="G709" s="485"/>
      <c r="H709" s="485"/>
      <c r="I709" s="485"/>
      <c r="J709" s="485"/>
      <c r="K709" s="485"/>
      <c r="L709" s="485"/>
      <c r="M709" s="485"/>
      <c r="N709" s="485"/>
      <c r="O709" s="485"/>
      <c r="P709" s="485"/>
      <c r="Q709" s="544"/>
    </row>
    <row r="710" spans="1:17" x14ac:dyDescent="0.15">
      <c r="A710" s="485"/>
      <c r="B710" s="485"/>
      <c r="C710" s="485"/>
      <c r="D710" s="485"/>
      <c r="E710" s="485"/>
      <c r="F710" s="485"/>
      <c r="G710" s="485"/>
      <c r="H710" s="485"/>
      <c r="I710" s="485"/>
      <c r="J710" s="485"/>
      <c r="K710" s="485"/>
      <c r="L710" s="485"/>
      <c r="M710" s="485"/>
      <c r="N710" s="485"/>
      <c r="O710" s="485"/>
      <c r="P710" s="485"/>
      <c r="Q710" s="544"/>
    </row>
    <row r="711" spans="1:17" x14ac:dyDescent="0.15">
      <c r="A711" s="485"/>
      <c r="B711" s="485"/>
      <c r="C711" s="485"/>
      <c r="D711" s="485"/>
      <c r="E711" s="485"/>
      <c r="F711" s="485"/>
      <c r="G711" s="485"/>
      <c r="H711" s="485"/>
      <c r="I711" s="485"/>
      <c r="J711" s="485"/>
      <c r="K711" s="485"/>
      <c r="L711" s="485"/>
      <c r="M711" s="485"/>
      <c r="N711" s="485"/>
      <c r="O711" s="485"/>
      <c r="P711" s="485"/>
      <c r="Q711" s="544"/>
    </row>
    <row r="712" spans="1:17" x14ac:dyDescent="0.15">
      <c r="A712" s="485"/>
      <c r="B712" s="485"/>
      <c r="C712" s="485"/>
      <c r="D712" s="485"/>
      <c r="E712" s="485"/>
      <c r="F712" s="485"/>
      <c r="G712" s="485"/>
      <c r="H712" s="485"/>
      <c r="I712" s="485"/>
      <c r="J712" s="485"/>
      <c r="K712" s="485"/>
      <c r="L712" s="485"/>
      <c r="M712" s="485"/>
      <c r="N712" s="485"/>
      <c r="O712" s="485"/>
      <c r="P712" s="485"/>
      <c r="Q712" s="544"/>
    </row>
    <row r="713" spans="1:17" x14ac:dyDescent="0.15">
      <c r="A713" s="485"/>
      <c r="B713" s="485"/>
      <c r="C713" s="485"/>
      <c r="D713" s="485"/>
      <c r="E713" s="485"/>
      <c r="F713" s="485"/>
      <c r="G713" s="485"/>
      <c r="H713" s="485"/>
      <c r="I713" s="485"/>
      <c r="J713" s="485"/>
      <c r="K713" s="485"/>
      <c r="L713" s="485"/>
      <c r="M713" s="485"/>
      <c r="N713" s="485"/>
      <c r="O713" s="485"/>
      <c r="P713" s="485"/>
      <c r="Q713" s="544"/>
    </row>
    <row r="714" spans="1:17" x14ac:dyDescent="0.15">
      <c r="A714" s="485"/>
      <c r="B714" s="485"/>
      <c r="C714" s="485"/>
      <c r="D714" s="485"/>
      <c r="E714" s="485"/>
      <c r="F714" s="485"/>
      <c r="G714" s="485"/>
      <c r="H714" s="485"/>
      <c r="I714" s="485"/>
      <c r="J714" s="485"/>
      <c r="K714" s="485"/>
      <c r="L714" s="485"/>
      <c r="M714" s="485"/>
      <c r="N714" s="485"/>
      <c r="O714" s="485"/>
      <c r="P714" s="485"/>
      <c r="Q714" s="544"/>
    </row>
    <row r="715" spans="1:17" x14ac:dyDescent="0.15">
      <c r="A715" s="485"/>
      <c r="B715" s="485"/>
      <c r="C715" s="485"/>
      <c r="D715" s="485"/>
      <c r="E715" s="485"/>
      <c r="F715" s="485"/>
      <c r="G715" s="485"/>
      <c r="H715" s="485"/>
      <c r="I715" s="485"/>
      <c r="J715" s="485"/>
      <c r="K715" s="485"/>
      <c r="L715" s="485"/>
      <c r="M715" s="485"/>
      <c r="N715" s="485"/>
      <c r="O715" s="485"/>
      <c r="P715" s="485"/>
      <c r="Q715" s="544"/>
    </row>
    <row r="716" spans="1:17" x14ac:dyDescent="0.15">
      <c r="A716" s="485"/>
      <c r="B716" s="485"/>
      <c r="C716" s="485"/>
      <c r="D716" s="485"/>
      <c r="E716" s="485"/>
      <c r="F716" s="485"/>
      <c r="G716" s="485"/>
      <c r="H716" s="485"/>
      <c r="I716" s="485"/>
      <c r="J716" s="485"/>
      <c r="K716" s="485"/>
      <c r="L716" s="485"/>
      <c r="M716" s="485"/>
      <c r="N716" s="485"/>
      <c r="O716" s="485"/>
      <c r="P716" s="485"/>
      <c r="Q716" s="544"/>
    </row>
    <row r="717" spans="1:17" x14ac:dyDescent="0.15">
      <c r="A717" s="485"/>
      <c r="B717" s="485"/>
      <c r="C717" s="485"/>
      <c r="D717" s="485"/>
      <c r="E717" s="485"/>
      <c r="F717" s="485"/>
      <c r="G717" s="485"/>
      <c r="H717" s="485"/>
      <c r="I717" s="485"/>
      <c r="J717" s="485"/>
      <c r="K717" s="485"/>
      <c r="L717" s="485"/>
      <c r="M717" s="485"/>
      <c r="N717" s="485"/>
      <c r="O717" s="485"/>
      <c r="P717" s="485"/>
      <c r="Q717" s="544"/>
    </row>
    <row r="718" spans="1:17" x14ac:dyDescent="0.15">
      <c r="A718" s="485"/>
      <c r="B718" s="485"/>
      <c r="C718" s="485"/>
      <c r="D718" s="485"/>
      <c r="E718" s="485"/>
      <c r="F718" s="485"/>
      <c r="G718" s="485"/>
      <c r="H718" s="485"/>
      <c r="I718" s="485"/>
      <c r="J718" s="485"/>
      <c r="K718" s="485"/>
      <c r="L718" s="485"/>
      <c r="M718" s="485"/>
      <c r="N718" s="485"/>
      <c r="O718" s="485"/>
      <c r="P718" s="485"/>
      <c r="Q718" s="544"/>
    </row>
    <row r="719" spans="1:17" x14ac:dyDescent="0.15">
      <c r="A719" s="485"/>
      <c r="B719" s="485"/>
      <c r="C719" s="485"/>
      <c r="D719" s="485"/>
      <c r="E719" s="485"/>
      <c r="F719" s="485"/>
      <c r="G719" s="485"/>
      <c r="H719" s="485"/>
      <c r="I719" s="485"/>
      <c r="J719" s="485"/>
      <c r="K719" s="485"/>
      <c r="L719" s="485"/>
      <c r="M719" s="485"/>
      <c r="N719" s="485"/>
      <c r="O719" s="485"/>
      <c r="P719" s="485"/>
      <c r="Q719" s="544"/>
    </row>
    <row r="720" spans="1:17" x14ac:dyDescent="0.15">
      <c r="A720" s="485"/>
      <c r="B720" s="485"/>
      <c r="C720" s="485"/>
      <c r="D720" s="485"/>
      <c r="E720" s="485"/>
      <c r="F720" s="485"/>
      <c r="G720" s="485"/>
      <c r="H720" s="485"/>
      <c r="I720" s="485"/>
      <c r="J720" s="485"/>
      <c r="K720" s="485"/>
      <c r="L720" s="485"/>
      <c r="M720" s="485"/>
      <c r="N720" s="485"/>
      <c r="O720" s="485"/>
      <c r="P720" s="485"/>
      <c r="Q720" s="544"/>
    </row>
    <row r="721" spans="1:17" x14ac:dyDescent="0.15">
      <c r="A721" s="485"/>
      <c r="B721" s="485"/>
      <c r="C721" s="485"/>
      <c r="D721" s="485"/>
      <c r="E721" s="485"/>
      <c r="F721" s="485"/>
      <c r="G721" s="485"/>
      <c r="H721" s="485"/>
      <c r="I721" s="485"/>
      <c r="J721" s="485"/>
      <c r="K721" s="485"/>
      <c r="L721" s="485"/>
      <c r="M721" s="485"/>
      <c r="N721" s="485"/>
      <c r="O721" s="485"/>
      <c r="P721" s="485"/>
      <c r="Q721" s="544"/>
    </row>
    <row r="722" spans="1:17" x14ac:dyDescent="0.15">
      <c r="A722" s="485"/>
      <c r="B722" s="485"/>
      <c r="C722" s="485"/>
      <c r="D722" s="485"/>
      <c r="E722" s="485"/>
      <c r="F722" s="485"/>
      <c r="G722" s="485"/>
      <c r="H722" s="485"/>
      <c r="I722" s="485"/>
      <c r="J722" s="485"/>
      <c r="K722" s="485"/>
      <c r="L722" s="485"/>
      <c r="M722" s="485"/>
      <c r="N722" s="485"/>
      <c r="O722" s="485"/>
      <c r="P722" s="485"/>
      <c r="Q722" s="544"/>
    </row>
    <row r="723" spans="1:17" x14ac:dyDescent="0.15">
      <c r="A723" s="485"/>
      <c r="B723" s="485"/>
      <c r="C723" s="485"/>
      <c r="D723" s="485"/>
      <c r="E723" s="485"/>
      <c r="F723" s="485"/>
      <c r="G723" s="485"/>
      <c r="H723" s="485"/>
      <c r="I723" s="485"/>
      <c r="J723" s="485"/>
      <c r="K723" s="485"/>
      <c r="L723" s="485"/>
      <c r="M723" s="485"/>
      <c r="N723" s="485"/>
      <c r="O723" s="485"/>
      <c r="P723" s="485"/>
      <c r="Q723" s="544"/>
    </row>
    <row r="724" spans="1:17" x14ac:dyDescent="0.15">
      <c r="A724" s="485"/>
      <c r="B724" s="485"/>
      <c r="C724" s="485"/>
      <c r="D724" s="485"/>
      <c r="E724" s="485"/>
      <c r="F724" s="485"/>
      <c r="G724" s="485"/>
      <c r="H724" s="485"/>
      <c r="I724" s="485"/>
      <c r="J724" s="485"/>
      <c r="K724" s="485"/>
      <c r="L724" s="485"/>
      <c r="M724" s="485"/>
      <c r="N724" s="485"/>
      <c r="O724" s="485"/>
      <c r="P724" s="485"/>
      <c r="Q724" s="544"/>
    </row>
    <row r="725" spans="1:17" x14ac:dyDescent="0.15">
      <c r="A725" s="485"/>
      <c r="B725" s="485"/>
      <c r="C725" s="485"/>
      <c r="D725" s="485"/>
      <c r="E725" s="485"/>
      <c r="F725" s="485"/>
      <c r="G725" s="485"/>
      <c r="H725" s="485"/>
      <c r="I725" s="485"/>
      <c r="J725" s="485"/>
      <c r="K725" s="485"/>
      <c r="L725" s="485"/>
      <c r="M725" s="485"/>
      <c r="N725" s="485"/>
      <c r="O725" s="485"/>
      <c r="P725" s="485"/>
      <c r="Q725" s="544"/>
    </row>
    <row r="726" spans="1:17" x14ac:dyDescent="0.15">
      <c r="A726" s="485"/>
      <c r="B726" s="485"/>
      <c r="C726" s="485"/>
      <c r="D726" s="485"/>
      <c r="E726" s="485"/>
      <c r="F726" s="485"/>
      <c r="G726" s="485"/>
      <c r="H726" s="485"/>
      <c r="I726" s="485"/>
      <c r="J726" s="485"/>
      <c r="K726" s="485"/>
      <c r="L726" s="485"/>
      <c r="M726" s="485"/>
      <c r="N726" s="485"/>
      <c r="O726" s="485"/>
      <c r="P726" s="485"/>
      <c r="Q726" s="544"/>
    </row>
    <row r="727" spans="1:17" x14ac:dyDescent="0.15">
      <c r="A727" s="485"/>
      <c r="B727" s="485"/>
      <c r="C727" s="485"/>
      <c r="D727" s="485"/>
      <c r="E727" s="485"/>
      <c r="F727" s="485"/>
      <c r="G727" s="485"/>
      <c r="H727" s="485"/>
      <c r="I727" s="485"/>
      <c r="J727" s="485"/>
      <c r="K727" s="485"/>
      <c r="L727" s="485"/>
      <c r="M727" s="485"/>
      <c r="N727" s="485"/>
      <c r="O727" s="485"/>
      <c r="P727" s="485"/>
      <c r="Q727" s="544"/>
    </row>
    <row r="728" spans="1:17" x14ac:dyDescent="0.15">
      <c r="A728" s="485"/>
      <c r="B728" s="485"/>
      <c r="C728" s="485"/>
      <c r="D728" s="485"/>
      <c r="E728" s="485"/>
      <c r="F728" s="485"/>
      <c r="G728" s="485"/>
      <c r="H728" s="485"/>
      <c r="I728" s="485"/>
      <c r="J728" s="485"/>
      <c r="K728" s="485"/>
      <c r="L728" s="485"/>
      <c r="M728" s="485"/>
      <c r="N728" s="485"/>
      <c r="O728" s="485"/>
      <c r="P728" s="485"/>
      <c r="Q728" s="544"/>
    </row>
    <row r="729" spans="1:17" x14ac:dyDescent="0.15">
      <c r="A729" s="485"/>
      <c r="B729" s="485"/>
      <c r="C729" s="485"/>
      <c r="D729" s="485"/>
      <c r="E729" s="485"/>
      <c r="F729" s="485"/>
      <c r="G729" s="485"/>
      <c r="H729" s="485"/>
      <c r="I729" s="485"/>
      <c r="J729" s="485"/>
      <c r="K729" s="485"/>
      <c r="L729" s="485"/>
      <c r="M729" s="485"/>
      <c r="N729" s="485"/>
      <c r="O729" s="485"/>
      <c r="P729" s="485"/>
      <c r="Q729" s="544"/>
    </row>
    <row r="730" spans="1:17" x14ac:dyDescent="0.15">
      <c r="A730" s="485"/>
      <c r="B730" s="485"/>
      <c r="C730" s="485"/>
      <c r="D730" s="485"/>
      <c r="E730" s="485"/>
      <c r="F730" s="485"/>
      <c r="G730" s="485"/>
      <c r="H730" s="485"/>
      <c r="I730" s="485"/>
      <c r="J730" s="485"/>
      <c r="K730" s="485"/>
      <c r="L730" s="485"/>
      <c r="M730" s="485"/>
      <c r="N730" s="485"/>
      <c r="O730" s="485"/>
      <c r="P730" s="485"/>
      <c r="Q730" s="544"/>
    </row>
    <row r="731" spans="1:17" x14ac:dyDescent="0.15">
      <c r="A731" s="485"/>
      <c r="B731" s="485"/>
      <c r="C731" s="485"/>
      <c r="D731" s="485"/>
      <c r="E731" s="485"/>
      <c r="F731" s="485"/>
      <c r="G731" s="485"/>
      <c r="H731" s="485"/>
      <c r="I731" s="485"/>
      <c r="J731" s="485"/>
      <c r="K731" s="485"/>
      <c r="L731" s="485"/>
      <c r="M731" s="485"/>
      <c r="N731" s="485"/>
      <c r="O731" s="485"/>
      <c r="P731" s="485"/>
      <c r="Q731" s="544"/>
    </row>
    <row r="732" spans="1:17" x14ac:dyDescent="0.15">
      <c r="A732" s="485"/>
      <c r="B732" s="485"/>
      <c r="C732" s="485"/>
      <c r="D732" s="485"/>
      <c r="E732" s="485"/>
      <c r="F732" s="485"/>
      <c r="G732" s="485"/>
      <c r="H732" s="485"/>
      <c r="I732" s="485"/>
      <c r="J732" s="485"/>
      <c r="K732" s="485"/>
      <c r="L732" s="485"/>
      <c r="M732" s="485"/>
      <c r="N732" s="485"/>
      <c r="O732" s="485"/>
      <c r="P732" s="485"/>
      <c r="Q732" s="544"/>
    </row>
    <row r="733" spans="1:17" x14ac:dyDescent="0.15">
      <c r="A733" s="485"/>
      <c r="B733" s="485"/>
      <c r="C733" s="485"/>
      <c r="D733" s="485"/>
      <c r="E733" s="485"/>
      <c r="F733" s="485"/>
      <c r="G733" s="485"/>
      <c r="H733" s="485"/>
      <c r="I733" s="485"/>
      <c r="J733" s="485"/>
      <c r="K733" s="485"/>
      <c r="L733" s="485"/>
      <c r="M733" s="485"/>
      <c r="N733" s="485"/>
      <c r="O733" s="485"/>
      <c r="P733" s="485"/>
      <c r="Q733" s="544"/>
    </row>
    <row r="734" spans="1:17" x14ac:dyDescent="0.15">
      <c r="A734" s="485"/>
      <c r="B734" s="485"/>
      <c r="C734" s="485"/>
      <c r="D734" s="485"/>
      <c r="E734" s="485"/>
      <c r="F734" s="485"/>
      <c r="G734" s="485"/>
      <c r="H734" s="485"/>
      <c r="I734" s="485"/>
      <c r="J734" s="485"/>
      <c r="K734" s="485"/>
      <c r="L734" s="485"/>
      <c r="M734" s="485"/>
      <c r="N734" s="485"/>
      <c r="O734" s="485"/>
      <c r="P734" s="485"/>
      <c r="Q734" s="544"/>
    </row>
    <row r="735" spans="1:17" x14ac:dyDescent="0.15">
      <c r="A735" s="485"/>
      <c r="B735" s="485"/>
      <c r="C735" s="485"/>
      <c r="D735" s="485"/>
      <c r="E735" s="485"/>
      <c r="F735" s="485"/>
      <c r="G735" s="485"/>
      <c r="H735" s="485"/>
      <c r="I735" s="485"/>
      <c r="J735" s="485"/>
      <c r="K735" s="485"/>
      <c r="L735" s="485"/>
      <c r="M735" s="485"/>
      <c r="N735" s="485"/>
      <c r="O735" s="485"/>
      <c r="P735" s="485"/>
      <c r="Q735" s="544"/>
    </row>
    <row r="736" spans="1:17" x14ac:dyDescent="0.15">
      <c r="A736" s="485"/>
      <c r="B736" s="485"/>
      <c r="C736" s="485"/>
      <c r="D736" s="485"/>
      <c r="E736" s="485"/>
      <c r="F736" s="485"/>
      <c r="G736" s="485"/>
      <c r="H736" s="485"/>
      <c r="I736" s="485"/>
      <c r="J736" s="485"/>
      <c r="K736" s="485"/>
      <c r="L736" s="485"/>
      <c r="M736" s="485"/>
      <c r="N736" s="485"/>
      <c r="O736" s="485"/>
      <c r="P736" s="485"/>
      <c r="Q736" s="544"/>
    </row>
    <row r="737" spans="1:17" x14ac:dyDescent="0.15">
      <c r="A737" s="485"/>
      <c r="B737" s="485"/>
      <c r="C737" s="485"/>
      <c r="D737" s="485"/>
      <c r="E737" s="485"/>
      <c r="F737" s="485"/>
      <c r="G737" s="485"/>
      <c r="H737" s="485"/>
      <c r="I737" s="485"/>
      <c r="J737" s="485"/>
      <c r="K737" s="485"/>
      <c r="L737" s="485"/>
      <c r="M737" s="485"/>
      <c r="N737" s="485"/>
      <c r="O737" s="485"/>
      <c r="P737" s="485"/>
      <c r="Q737" s="544"/>
    </row>
    <row r="738" spans="1:17" x14ac:dyDescent="0.15">
      <c r="A738" s="485"/>
      <c r="B738" s="485"/>
      <c r="C738" s="485"/>
      <c r="D738" s="485"/>
      <c r="E738" s="485"/>
      <c r="F738" s="485"/>
      <c r="G738" s="485"/>
      <c r="H738" s="485"/>
      <c r="I738" s="485"/>
      <c r="J738" s="485"/>
      <c r="K738" s="485"/>
      <c r="L738" s="485"/>
      <c r="M738" s="485"/>
      <c r="N738" s="485"/>
      <c r="O738" s="485"/>
      <c r="P738" s="485"/>
      <c r="Q738" s="544"/>
    </row>
    <row r="739" spans="1:17" x14ac:dyDescent="0.15">
      <c r="A739" s="485"/>
      <c r="B739" s="485"/>
      <c r="C739" s="485"/>
      <c r="D739" s="485"/>
      <c r="E739" s="485"/>
      <c r="F739" s="485"/>
      <c r="G739" s="485"/>
      <c r="H739" s="485"/>
      <c r="I739" s="485"/>
      <c r="J739" s="485"/>
      <c r="K739" s="485"/>
      <c r="L739" s="485"/>
      <c r="M739" s="485"/>
      <c r="N739" s="485"/>
      <c r="O739" s="485"/>
      <c r="P739" s="485"/>
      <c r="Q739" s="544"/>
    </row>
    <row r="740" spans="1:17" x14ac:dyDescent="0.15">
      <c r="A740" s="485"/>
      <c r="B740" s="485"/>
      <c r="C740" s="485"/>
      <c r="D740" s="485"/>
      <c r="E740" s="485"/>
      <c r="F740" s="485"/>
      <c r="G740" s="485"/>
      <c r="H740" s="485"/>
      <c r="I740" s="485"/>
      <c r="J740" s="485"/>
      <c r="K740" s="485"/>
      <c r="L740" s="485"/>
      <c r="M740" s="485"/>
      <c r="N740" s="485"/>
      <c r="O740" s="485"/>
      <c r="P740" s="485"/>
      <c r="Q740" s="544"/>
    </row>
    <row r="741" spans="1:17" x14ac:dyDescent="0.15">
      <c r="A741" s="485"/>
      <c r="B741" s="485"/>
      <c r="C741" s="485"/>
      <c r="D741" s="485"/>
      <c r="E741" s="485"/>
      <c r="F741" s="485"/>
      <c r="G741" s="485"/>
      <c r="H741" s="485"/>
      <c r="I741" s="485"/>
      <c r="J741" s="485"/>
      <c r="K741" s="485"/>
      <c r="L741" s="485"/>
      <c r="M741" s="485"/>
      <c r="N741" s="485"/>
      <c r="O741" s="485"/>
      <c r="P741" s="485"/>
      <c r="Q741" s="544"/>
    </row>
    <row r="742" spans="1:17" x14ac:dyDescent="0.15">
      <c r="A742" s="485"/>
      <c r="B742" s="485"/>
      <c r="C742" s="485"/>
      <c r="D742" s="485"/>
      <c r="E742" s="485"/>
      <c r="F742" s="485"/>
      <c r="G742" s="485"/>
      <c r="H742" s="485"/>
      <c r="I742" s="485"/>
      <c r="J742" s="485"/>
      <c r="K742" s="485"/>
      <c r="L742" s="485"/>
      <c r="M742" s="485"/>
      <c r="N742" s="485"/>
      <c r="O742" s="485"/>
      <c r="P742" s="485"/>
      <c r="Q742" s="544"/>
    </row>
    <row r="743" spans="1:17" x14ac:dyDescent="0.15">
      <c r="A743" s="485"/>
      <c r="B743" s="485"/>
      <c r="C743" s="485"/>
      <c r="D743" s="485"/>
      <c r="E743" s="485"/>
      <c r="F743" s="485"/>
      <c r="G743" s="485"/>
      <c r="H743" s="485"/>
      <c r="I743" s="485"/>
      <c r="J743" s="485"/>
      <c r="K743" s="485"/>
      <c r="L743" s="485"/>
      <c r="M743" s="485"/>
      <c r="N743" s="485"/>
      <c r="O743" s="485"/>
      <c r="P743" s="485"/>
      <c r="Q743" s="544"/>
    </row>
    <row r="744" spans="1:17" x14ac:dyDescent="0.15">
      <c r="A744" s="485"/>
      <c r="B744" s="485"/>
      <c r="C744" s="485"/>
      <c r="D744" s="485"/>
      <c r="E744" s="485"/>
      <c r="F744" s="485"/>
      <c r="G744" s="485"/>
      <c r="H744" s="485"/>
      <c r="I744" s="485"/>
      <c r="J744" s="485"/>
      <c r="K744" s="485"/>
      <c r="L744" s="485"/>
      <c r="M744" s="485"/>
      <c r="N744" s="485"/>
      <c r="O744" s="485"/>
      <c r="P744" s="485"/>
      <c r="Q744" s="544"/>
    </row>
    <row r="745" spans="1:17" x14ac:dyDescent="0.15">
      <c r="A745" s="485"/>
      <c r="B745" s="485"/>
      <c r="C745" s="485"/>
      <c r="D745" s="485"/>
      <c r="E745" s="485"/>
      <c r="F745" s="485"/>
      <c r="G745" s="485"/>
      <c r="H745" s="485"/>
      <c r="I745" s="485"/>
      <c r="J745" s="485"/>
      <c r="K745" s="485"/>
      <c r="L745" s="485"/>
      <c r="M745" s="485"/>
      <c r="N745" s="485"/>
      <c r="O745" s="485"/>
      <c r="P745" s="485"/>
      <c r="Q745" s="544"/>
    </row>
    <row r="746" spans="1:17" x14ac:dyDescent="0.15">
      <c r="A746" s="485"/>
      <c r="B746" s="485"/>
      <c r="C746" s="485"/>
      <c r="D746" s="485"/>
      <c r="E746" s="485"/>
      <c r="F746" s="485"/>
      <c r="G746" s="485"/>
      <c r="H746" s="485"/>
      <c r="I746" s="485"/>
      <c r="J746" s="485"/>
      <c r="K746" s="485"/>
      <c r="L746" s="485"/>
      <c r="M746" s="485"/>
      <c r="N746" s="485"/>
      <c r="O746" s="485"/>
      <c r="P746" s="485"/>
      <c r="Q746" s="544"/>
    </row>
    <row r="747" spans="1:17" x14ac:dyDescent="0.15">
      <c r="A747" s="485"/>
      <c r="B747" s="485"/>
      <c r="C747" s="485"/>
      <c r="D747" s="485"/>
      <c r="E747" s="485"/>
      <c r="F747" s="485"/>
      <c r="G747" s="485"/>
      <c r="H747" s="485"/>
      <c r="I747" s="485"/>
      <c r="J747" s="485"/>
      <c r="K747" s="485"/>
      <c r="L747" s="485"/>
      <c r="M747" s="485"/>
      <c r="N747" s="485"/>
      <c r="O747" s="485"/>
      <c r="P747" s="485"/>
      <c r="Q747" s="544"/>
    </row>
    <row r="748" spans="1:17" x14ac:dyDescent="0.15">
      <c r="A748" s="485"/>
      <c r="B748" s="485"/>
      <c r="C748" s="485"/>
      <c r="D748" s="485"/>
      <c r="E748" s="485"/>
      <c r="F748" s="485"/>
      <c r="G748" s="485"/>
      <c r="H748" s="485"/>
      <c r="I748" s="485"/>
      <c r="J748" s="485"/>
      <c r="K748" s="485"/>
      <c r="L748" s="485"/>
      <c r="M748" s="485"/>
      <c r="N748" s="485"/>
      <c r="O748" s="485"/>
      <c r="P748" s="485"/>
      <c r="Q748" s="544"/>
    </row>
    <row r="749" spans="1:17" x14ac:dyDescent="0.15">
      <c r="A749" s="485"/>
      <c r="B749" s="485"/>
      <c r="C749" s="485"/>
      <c r="D749" s="485"/>
      <c r="E749" s="485"/>
      <c r="F749" s="485"/>
      <c r="G749" s="485"/>
      <c r="H749" s="485"/>
      <c r="I749" s="485"/>
      <c r="J749" s="485"/>
      <c r="K749" s="485"/>
      <c r="L749" s="485"/>
      <c r="M749" s="485"/>
      <c r="N749" s="485"/>
      <c r="O749" s="485"/>
      <c r="P749" s="485"/>
      <c r="Q749" s="544"/>
    </row>
    <row r="750" spans="1:17" x14ac:dyDescent="0.15">
      <c r="A750" s="485"/>
      <c r="B750" s="485"/>
      <c r="C750" s="485"/>
      <c r="D750" s="485"/>
      <c r="E750" s="485"/>
      <c r="F750" s="485"/>
      <c r="G750" s="485"/>
      <c r="H750" s="485"/>
      <c r="I750" s="485"/>
      <c r="J750" s="485"/>
      <c r="K750" s="485"/>
      <c r="L750" s="485"/>
      <c r="M750" s="485"/>
      <c r="N750" s="485"/>
      <c r="O750" s="485"/>
      <c r="P750" s="485"/>
      <c r="Q750" s="544"/>
    </row>
    <row r="751" spans="1:17" x14ac:dyDescent="0.15">
      <c r="A751" s="485"/>
      <c r="B751" s="485"/>
      <c r="C751" s="485"/>
      <c r="D751" s="485"/>
      <c r="E751" s="485"/>
      <c r="F751" s="485"/>
      <c r="G751" s="485"/>
      <c r="H751" s="485"/>
      <c r="I751" s="485"/>
      <c r="J751" s="485"/>
      <c r="K751" s="485"/>
      <c r="L751" s="485"/>
      <c r="M751" s="485"/>
      <c r="N751" s="485"/>
      <c r="O751" s="485"/>
      <c r="P751" s="485"/>
      <c r="Q751" s="544"/>
    </row>
    <row r="752" spans="1:17" x14ac:dyDescent="0.15">
      <c r="A752" s="485"/>
      <c r="B752" s="485"/>
      <c r="C752" s="485"/>
      <c r="D752" s="485"/>
      <c r="E752" s="485"/>
      <c r="F752" s="485"/>
      <c r="G752" s="485"/>
      <c r="H752" s="485"/>
      <c r="I752" s="485"/>
      <c r="J752" s="485"/>
      <c r="K752" s="485"/>
      <c r="L752" s="485"/>
      <c r="M752" s="485"/>
      <c r="N752" s="485"/>
      <c r="O752" s="485"/>
      <c r="P752" s="485"/>
      <c r="Q752" s="544"/>
    </row>
    <row r="753" spans="1:17" x14ac:dyDescent="0.15">
      <c r="A753" s="485"/>
      <c r="B753" s="485"/>
      <c r="C753" s="485"/>
      <c r="D753" s="485"/>
      <c r="E753" s="485"/>
      <c r="F753" s="485"/>
      <c r="G753" s="485"/>
      <c r="H753" s="485"/>
      <c r="I753" s="485"/>
      <c r="J753" s="485"/>
      <c r="K753" s="485"/>
      <c r="L753" s="485"/>
      <c r="M753" s="485"/>
      <c r="N753" s="485"/>
      <c r="O753" s="485"/>
      <c r="P753" s="485"/>
      <c r="Q753" s="544"/>
    </row>
    <row r="754" spans="1:17" x14ac:dyDescent="0.15">
      <c r="A754" s="485"/>
      <c r="B754" s="485"/>
      <c r="C754" s="485"/>
      <c r="D754" s="485"/>
      <c r="E754" s="485"/>
      <c r="F754" s="485"/>
      <c r="G754" s="485"/>
      <c r="H754" s="485"/>
      <c r="I754" s="485"/>
      <c r="J754" s="485"/>
      <c r="K754" s="485"/>
      <c r="L754" s="485"/>
      <c r="M754" s="485"/>
      <c r="N754" s="485"/>
      <c r="O754" s="485"/>
      <c r="P754" s="485"/>
      <c r="Q754" s="544"/>
    </row>
    <row r="755" spans="1:17" x14ac:dyDescent="0.15">
      <c r="A755" s="485"/>
      <c r="B755" s="485"/>
      <c r="C755" s="485"/>
      <c r="D755" s="485"/>
      <c r="E755" s="485"/>
      <c r="F755" s="485"/>
      <c r="G755" s="485"/>
      <c r="H755" s="485"/>
      <c r="I755" s="485"/>
      <c r="J755" s="485"/>
      <c r="K755" s="485"/>
      <c r="L755" s="485"/>
      <c r="M755" s="485"/>
      <c r="N755" s="485"/>
      <c r="O755" s="485"/>
      <c r="P755" s="485"/>
      <c r="Q755" s="544"/>
    </row>
    <row r="756" spans="1:17" x14ac:dyDescent="0.15">
      <c r="A756" s="485"/>
      <c r="B756" s="485"/>
      <c r="C756" s="485"/>
      <c r="D756" s="485"/>
      <c r="E756" s="485"/>
      <c r="F756" s="485"/>
      <c r="G756" s="485"/>
      <c r="H756" s="485"/>
      <c r="I756" s="485"/>
      <c r="J756" s="485"/>
      <c r="K756" s="485"/>
      <c r="L756" s="485"/>
      <c r="M756" s="485"/>
      <c r="N756" s="485"/>
      <c r="O756" s="485"/>
      <c r="P756" s="485"/>
      <c r="Q756" s="544"/>
    </row>
    <row r="757" spans="1:17" x14ac:dyDescent="0.15">
      <c r="A757" s="485"/>
      <c r="B757" s="485"/>
      <c r="C757" s="485"/>
      <c r="D757" s="485"/>
      <c r="E757" s="485"/>
      <c r="F757" s="485"/>
      <c r="G757" s="485"/>
      <c r="H757" s="485"/>
      <c r="I757" s="485"/>
      <c r="J757" s="485"/>
      <c r="K757" s="485"/>
      <c r="L757" s="485"/>
      <c r="M757" s="485"/>
      <c r="N757" s="485"/>
      <c r="O757" s="485"/>
      <c r="P757" s="485"/>
      <c r="Q757" s="544"/>
    </row>
    <row r="758" spans="1:17" x14ac:dyDescent="0.15">
      <c r="A758" s="485"/>
      <c r="B758" s="485"/>
      <c r="C758" s="485"/>
      <c r="D758" s="485"/>
      <c r="E758" s="485"/>
      <c r="F758" s="485"/>
      <c r="G758" s="485"/>
      <c r="H758" s="485"/>
      <c r="I758" s="485"/>
      <c r="J758" s="485"/>
      <c r="K758" s="485"/>
      <c r="L758" s="485"/>
      <c r="M758" s="485"/>
      <c r="N758" s="485"/>
      <c r="O758" s="485"/>
      <c r="P758" s="485"/>
      <c r="Q758" s="544"/>
    </row>
    <row r="759" spans="1:17" x14ac:dyDescent="0.15">
      <c r="A759" s="485"/>
      <c r="B759" s="485"/>
      <c r="C759" s="485"/>
      <c r="D759" s="485"/>
      <c r="E759" s="485"/>
      <c r="F759" s="485"/>
      <c r="G759" s="485"/>
      <c r="H759" s="485"/>
      <c r="I759" s="485"/>
      <c r="J759" s="485"/>
      <c r="K759" s="485"/>
      <c r="L759" s="485"/>
      <c r="M759" s="485"/>
      <c r="N759" s="485"/>
      <c r="O759" s="485"/>
      <c r="P759" s="485"/>
      <c r="Q759" s="544"/>
    </row>
    <row r="760" spans="1:17" x14ac:dyDescent="0.15">
      <c r="A760" s="485"/>
      <c r="B760" s="485"/>
      <c r="C760" s="485"/>
      <c r="D760" s="485"/>
      <c r="E760" s="485"/>
      <c r="F760" s="485"/>
      <c r="G760" s="485"/>
      <c r="H760" s="485"/>
      <c r="I760" s="485"/>
      <c r="J760" s="485"/>
      <c r="K760" s="485"/>
      <c r="L760" s="485"/>
      <c r="M760" s="485"/>
      <c r="N760" s="485"/>
      <c r="O760" s="485"/>
      <c r="P760" s="485"/>
      <c r="Q760" s="544"/>
    </row>
    <row r="761" spans="1:17" x14ac:dyDescent="0.15">
      <c r="A761" s="485"/>
      <c r="B761" s="485"/>
      <c r="C761" s="485"/>
      <c r="D761" s="485"/>
      <c r="E761" s="485"/>
      <c r="F761" s="485"/>
      <c r="G761" s="485"/>
      <c r="H761" s="485"/>
      <c r="I761" s="485"/>
      <c r="J761" s="485"/>
      <c r="K761" s="485"/>
      <c r="L761" s="485"/>
      <c r="M761" s="485"/>
      <c r="N761" s="485"/>
      <c r="O761" s="485"/>
      <c r="P761" s="485"/>
      <c r="Q761" s="544"/>
    </row>
    <row r="762" spans="1:17" x14ac:dyDescent="0.15">
      <c r="A762" s="485"/>
      <c r="B762" s="485"/>
      <c r="C762" s="485"/>
      <c r="D762" s="485"/>
      <c r="E762" s="485"/>
      <c r="F762" s="485"/>
      <c r="G762" s="485"/>
      <c r="H762" s="485"/>
      <c r="I762" s="485"/>
      <c r="J762" s="485"/>
      <c r="K762" s="485"/>
      <c r="L762" s="485"/>
      <c r="M762" s="485"/>
      <c r="N762" s="485"/>
      <c r="O762" s="485"/>
      <c r="P762" s="485"/>
      <c r="Q762" s="544"/>
    </row>
    <row r="763" spans="1:17" x14ac:dyDescent="0.15">
      <c r="A763" s="485"/>
      <c r="B763" s="485"/>
      <c r="C763" s="485"/>
      <c r="D763" s="485"/>
      <c r="E763" s="485"/>
      <c r="F763" s="485"/>
      <c r="G763" s="485"/>
      <c r="H763" s="485"/>
      <c r="I763" s="485"/>
      <c r="J763" s="485"/>
      <c r="K763" s="485"/>
      <c r="L763" s="485"/>
      <c r="M763" s="485"/>
      <c r="N763" s="485"/>
      <c r="O763" s="485"/>
      <c r="P763" s="485"/>
      <c r="Q763" s="544"/>
    </row>
    <row r="764" spans="1:17" x14ac:dyDescent="0.15">
      <c r="A764" s="485"/>
      <c r="B764" s="485"/>
      <c r="C764" s="485"/>
      <c r="D764" s="485"/>
      <c r="E764" s="485"/>
      <c r="F764" s="485"/>
      <c r="G764" s="485"/>
      <c r="H764" s="485"/>
      <c r="I764" s="485"/>
      <c r="J764" s="485"/>
      <c r="K764" s="485"/>
      <c r="L764" s="485"/>
      <c r="M764" s="485"/>
      <c r="N764" s="485"/>
      <c r="O764" s="485"/>
      <c r="P764" s="485"/>
      <c r="Q764" s="544"/>
    </row>
    <row r="765" spans="1:17" x14ac:dyDescent="0.15">
      <c r="A765" s="485"/>
      <c r="B765" s="485"/>
      <c r="C765" s="485"/>
      <c r="D765" s="485"/>
      <c r="E765" s="485"/>
      <c r="F765" s="485"/>
      <c r="G765" s="485"/>
      <c r="H765" s="485"/>
      <c r="I765" s="485"/>
      <c r="J765" s="485"/>
      <c r="K765" s="485"/>
      <c r="L765" s="485"/>
      <c r="M765" s="485"/>
      <c r="N765" s="485"/>
      <c r="O765" s="485"/>
      <c r="P765" s="485"/>
      <c r="Q765" s="544"/>
    </row>
    <row r="766" spans="1:17" x14ac:dyDescent="0.15">
      <c r="A766" s="485"/>
      <c r="B766" s="485"/>
      <c r="C766" s="485"/>
      <c r="D766" s="485"/>
      <c r="E766" s="485"/>
      <c r="F766" s="485"/>
      <c r="G766" s="485"/>
      <c r="H766" s="485"/>
      <c r="I766" s="485"/>
      <c r="J766" s="485"/>
      <c r="K766" s="485"/>
      <c r="L766" s="485"/>
      <c r="M766" s="485"/>
      <c r="N766" s="485"/>
      <c r="O766" s="485"/>
      <c r="P766" s="485"/>
      <c r="Q766" s="544"/>
    </row>
    <row r="767" spans="1:17" x14ac:dyDescent="0.15">
      <c r="A767" s="485"/>
      <c r="B767" s="485"/>
      <c r="C767" s="485"/>
      <c r="D767" s="485"/>
      <c r="E767" s="485"/>
      <c r="F767" s="485"/>
      <c r="G767" s="485"/>
      <c r="H767" s="485"/>
      <c r="I767" s="485"/>
      <c r="J767" s="485"/>
      <c r="K767" s="485"/>
      <c r="L767" s="485"/>
      <c r="M767" s="485"/>
      <c r="N767" s="485"/>
      <c r="O767" s="485"/>
      <c r="P767" s="485"/>
      <c r="Q767" s="544"/>
    </row>
    <row r="768" spans="1:17" x14ac:dyDescent="0.15">
      <c r="A768" s="485"/>
      <c r="B768" s="485"/>
      <c r="C768" s="485"/>
      <c r="D768" s="485"/>
      <c r="E768" s="485"/>
      <c r="F768" s="485"/>
      <c r="G768" s="485"/>
      <c r="H768" s="485"/>
      <c r="I768" s="485"/>
      <c r="J768" s="485"/>
      <c r="K768" s="485"/>
      <c r="L768" s="485"/>
      <c r="M768" s="485"/>
      <c r="N768" s="485"/>
      <c r="O768" s="485"/>
      <c r="P768" s="485"/>
      <c r="Q768" s="544"/>
    </row>
    <row r="769" spans="1:17" x14ac:dyDescent="0.15">
      <c r="A769" s="485"/>
      <c r="B769" s="485"/>
      <c r="C769" s="485"/>
      <c r="D769" s="485"/>
      <c r="E769" s="485"/>
      <c r="F769" s="485"/>
      <c r="G769" s="485"/>
      <c r="H769" s="485"/>
      <c r="I769" s="485"/>
      <c r="J769" s="485"/>
      <c r="K769" s="485"/>
      <c r="L769" s="485"/>
      <c r="M769" s="485"/>
      <c r="N769" s="485"/>
      <c r="O769" s="485"/>
      <c r="P769" s="485"/>
      <c r="Q769" s="544"/>
    </row>
    <row r="770" spans="1:17" x14ac:dyDescent="0.15">
      <c r="A770" s="485"/>
      <c r="B770" s="485"/>
      <c r="C770" s="485"/>
      <c r="D770" s="485"/>
      <c r="E770" s="485"/>
      <c r="F770" s="485"/>
      <c r="G770" s="485"/>
      <c r="H770" s="485"/>
      <c r="I770" s="485"/>
      <c r="J770" s="485"/>
      <c r="K770" s="485"/>
      <c r="L770" s="485"/>
      <c r="M770" s="485"/>
      <c r="N770" s="485"/>
      <c r="O770" s="485"/>
      <c r="P770" s="485"/>
      <c r="Q770" s="544"/>
    </row>
    <row r="771" spans="1:17" x14ac:dyDescent="0.15">
      <c r="A771" s="485"/>
      <c r="B771" s="485"/>
      <c r="C771" s="485"/>
      <c r="D771" s="485"/>
      <c r="E771" s="485"/>
      <c r="F771" s="485"/>
      <c r="G771" s="485"/>
      <c r="H771" s="485"/>
      <c r="I771" s="485"/>
      <c r="J771" s="485"/>
      <c r="K771" s="485"/>
      <c r="L771" s="485"/>
      <c r="M771" s="485"/>
      <c r="N771" s="485"/>
      <c r="O771" s="485"/>
      <c r="P771" s="485"/>
      <c r="Q771" s="544"/>
    </row>
    <row r="772" spans="1:17" x14ac:dyDescent="0.15">
      <c r="A772" s="485"/>
      <c r="B772" s="485"/>
      <c r="C772" s="485"/>
      <c r="D772" s="485"/>
      <c r="E772" s="485"/>
      <c r="F772" s="485"/>
      <c r="G772" s="485"/>
      <c r="H772" s="485"/>
      <c r="I772" s="485"/>
      <c r="J772" s="485"/>
      <c r="K772" s="485"/>
      <c r="L772" s="485"/>
      <c r="M772" s="485"/>
      <c r="N772" s="485"/>
      <c r="O772" s="485"/>
      <c r="P772" s="485"/>
      <c r="Q772" s="544"/>
    </row>
    <row r="773" spans="1:17" x14ac:dyDescent="0.15">
      <c r="A773" s="485"/>
      <c r="B773" s="485"/>
      <c r="C773" s="485"/>
      <c r="D773" s="485"/>
      <c r="E773" s="485"/>
      <c r="F773" s="485"/>
      <c r="G773" s="485"/>
      <c r="H773" s="485"/>
      <c r="I773" s="485"/>
      <c r="J773" s="485"/>
      <c r="K773" s="485"/>
      <c r="L773" s="485"/>
      <c r="M773" s="485"/>
      <c r="N773" s="485"/>
      <c r="O773" s="485"/>
      <c r="P773" s="485"/>
      <c r="Q773" s="544"/>
    </row>
    <row r="774" spans="1:17" x14ac:dyDescent="0.15">
      <c r="A774" s="485"/>
      <c r="B774" s="485"/>
      <c r="C774" s="485"/>
      <c r="D774" s="485"/>
      <c r="E774" s="485"/>
      <c r="F774" s="485"/>
      <c r="G774" s="485"/>
      <c r="H774" s="485"/>
      <c r="I774" s="485"/>
      <c r="J774" s="485"/>
      <c r="K774" s="485"/>
      <c r="L774" s="485"/>
      <c r="M774" s="485"/>
      <c r="N774" s="485"/>
      <c r="O774" s="485"/>
      <c r="P774" s="485"/>
      <c r="Q774" s="544"/>
    </row>
    <row r="775" spans="1:17" x14ac:dyDescent="0.15">
      <c r="A775" s="485"/>
      <c r="B775" s="485"/>
      <c r="C775" s="485"/>
      <c r="D775" s="485"/>
      <c r="E775" s="485"/>
      <c r="F775" s="485"/>
      <c r="G775" s="485"/>
      <c r="H775" s="485"/>
      <c r="I775" s="485"/>
      <c r="J775" s="485"/>
      <c r="K775" s="485"/>
      <c r="L775" s="485"/>
      <c r="M775" s="485"/>
      <c r="N775" s="485"/>
      <c r="O775" s="485"/>
      <c r="P775" s="485"/>
      <c r="Q775" s="544"/>
    </row>
    <row r="776" spans="1:17" x14ac:dyDescent="0.15">
      <c r="A776" s="485"/>
      <c r="B776" s="485"/>
      <c r="C776" s="485"/>
      <c r="D776" s="485"/>
      <c r="E776" s="485"/>
      <c r="F776" s="485"/>
      <c r="G776" s="485"/>
      <c r="H776" s="485"/>
      <c r="I776" s="485"/>
      <c r="J776" s="485"/>
      <c r="K776" s="485"/>
      <c r="L776" s="485"/>
      <c r="M776" s="485"/>
      <c r="N776" s="485"/>
      <c r="O776" s="485"/>
      <c r="P776" s="485"/>
      <c r="Q776" s="544"/>
    </row>
    <row r="777" spans="1:17" x14ac:dyDescent="0.15">
      <c r="A777" s="485"/>
      <c r="B777" s="485"/>
      <c r="C777" s="485"/>
      <c r="D777" s="485"/>
      <c r="E777" s="485"/>
      <c r="F777" s="485"/>
      <c r="G777" s="485"/>
      <c r="H777" s="485"/>
      <c r="I777" s="485"/>
      <c r="J777" s="485"/>
      <c r="K777" s="485"/>
      <c r="L777" s="485"/>
      <c r="M777" s="485"/>
      <c r="N777" s="485"/>
      <c r="O777" s="485"/>
      <c r="P777" s="485"/>
      <c r="Q777" s="544"/>
    </row>
    <row r="778" spans="1:17" x14ac:dyDescent="0.15">
      <c r="A778" s="485"/>
      <c r="B778" s="485"/>
      <c r="C778" s="485"/>
      <c r="D778" s="485"/>
      <c r="E778" s="485"/>
      <c r="F778" s="485"/>
      <c r="G778" s="485"/>
      <c r="H778" s="485"/>
      <c r="I778" s="485"/>
      <c r="J778" s="485"/>
      <c r="K778" s="485"/>
      <c r="L778" s="485"/>
      <c r="M778" s="485"/>
      <c r="N778" s="485"/>
      <c r="O778" s="485"/>
      <c r="P778" s="485"/>
      <c r="Q778" s="544"/>
    </row>
    <row r="779" spans="1:17" x14ac:dyDescent="0.15">
      <c r="A779" s="485"/>
      <c r="B779" s="485"/>
      <c r="C779" s="485"/>
      <c r="D779" s="485"/>
      <c r="E779" s="485"/>
      <c r="F779" s="485"/>
      <c r="G779" s="485"/>
      <c r="H779" s="485"/>
      <c r="I779" s="485"/>
      <c r="J779" s="485"/>
      <c r="K779" s="485"/>
      <c r="L779" s="485"/>
      <c r="M779" s="485"/>
      <c r="N779" s="485"/>
      <c r="O779" s="485"/>
      <c r="P779" s="485"/>
      <c r="Q779" s="544"/>
    </row>
    <row r="780" spans="1:17" x14ac:dyDescent="0.15">
      <c r="A780" s="485"/>
      <c r="B780" s="485"/>
      <c r="C780" s="485"/>
      <c r="D780" s="485"/>
      <c r="E780" s="485"/>
      <c r="F780" s="485"/>
      <c r="G780" s="485"/>
      <c r="H780" s="485"/>
      <c r="I780" s="485"/>
      <c r="J780" s="485"/>
      <c r="K780" s="485"/>
      <c r="L780" s="485"/>
      <c r="M780" s="485"/>
      <c r="N780" s="485"/>
      <c r="O780" s="485"/>
      <c r="P780" s="485"/>
      <c r="Q780" s="544"/>
    </row>
    <row r="781" spans="1:17" x14ac:dyDescent="0.15">
      <c r="A781" s="485"/>
      <c r="B781" s="485"/>
      <c r="C781" s="485"/>
      <c r="D781" s="485"/>
      <c r="E781" s="485"/>
      <c r="F781" s="485"/>
      <c r="G781" s="485"/>
      <c r="H781" s="485"/>
      <c r="I781" s="485"/>
      <c r="J781" s="485"/>
      <c r="K781" s="485"/>
      <c r="L781" s="485"/>
      <c r="M781" s="485"/>
      <c r="N781" s="485"/>
      <c r="O781" s="485"/>
      <c r="P781" s="485"/>
      <c r="Q781" s="544"/>
    </row>
    <row r="782" spans="1:17" x14ac:dyDescent="0.15">
      <c r="A782" s="485"/>
      <c r="B782" s="485"/>
      <c r="C782" s="485"/>
      <c r="D782" s="485"/>
      <c r="E782" s="485"/>
      <c r="F782" s="485"/>
      <c r="G782" s="485"/>
      <c r="H782" s="485"/>
      <c r="I782" s="485"/>
      <c r="J782" s="485"/>
      <c r="K782" s="485"/>
      <c r="L782" s="485"/>
      <c r="M782" s="485"/>
      <c r="N782" s="485"/>
      <c r="O782" s="485"/>
      <c r="P782" s="485"/>
      <c r="Q782" s="544"/>
    </row>
    <row r="783" spans="1:17" x14ac:dyDescent="0.15">
      <c r="A783" s="485"/>
      <c r="B783" s="485"/>
      <c r="C783" s="485"/>
      <c r="D783" s="485"/>
      <c r="E783" s="485"/>
      <c r="F783" s="485"/>
      <c r="G783" s="485"/>
      <c r="H783" s="485"/>
      <c r="I783" s="485"/>
      <c r="J783" s="485"/>
      <c r="K783" s="485"/>
      <c r="L783" s="485"/>
      <c r="M783" s="485"/>
      <c r="N783" s="485"/>
      <c r="O783" s="485"/>
      <c r="P783" s="485"/>
      <c r="Q783" s="544"/>
    </row>
    <row r="784" spans="1:17" x14ac:dyDescent="0.15">
      <c r="A784" s="485"/>
      <c r="B784" s="485"/>
      <c r="C784" s="485"/>
      <c r="D784" s="485"/>
      <c r="E784" s="485"/>
      <c r="F784" s="485"/>
      <c r="G784" s="485"/>
      <c r="H784" s="485"/>
      <c r="I784" s="485"/>
      <c r="J784" s="485"/>
      <c r="K784" s="485"/>
      <c r="L784" s="485"/>
      <c r="M784" s="485"/>
      <c r="N784" s="485"/>
      <c r="O784" s="485"/>
      <c r="P784" s="485"/>
      <c r="Q784" s="544"/>
    </row>
    <row r="785" spans="1:17" x14ac:dyDescent="0.15">
      <c r="A785" s="485"/>
      <c r="B785" s="485"/>
      <c r="C785" s="485"/>
      <c r="D785" s="485"/>
      <c r="E785" s="485"/>
      <c r="F785" s="485"/>
      <c r="G785" s="485"/>
      <c r="H785" s="485"/>
      <c r="I785" s="485"/>
      <c r="J785" s="485"/>
      <c r="K785" s="485"/>
      <c r="L785" s="485"/>
      <c r="M785" s="485"/>
      <c r="N785" s="485"/>
      <c r="O785" s="485"/>
      <c r="P785" s="485"/>
      <c r="Q785" s="544"/>
    </row>
    <row r="786" spans="1:17" x14ac:dyDescent="0.15">
      <c r="A786" s="485"/>
      <c r="B786" s="485"/>
      <c r="C786" s="485"/>
      <c r="D786" s="485"/>
      <c r="E786" s="485"/>
      <c r="F786" s="485"/>
      <c r="G786" s="485"/>
      <c r="H786" s="485"/>
      <c r="I786" s="485"/>
      <c r="J786" s="485"/>
      <c r="K786" s="485"/>
      <c r="L786" s="485"/>
      <c r="M786" s="485"/>
      <c r="N786" s="485"/>
      <c r="O786" s="485"/>
      <c r="P786" s="485"/>
      <c r="Q786" s="544"/>
    </row>
    <row r="787" spans="1:17" x14ac:dyDescent="0.15">
      <c r="A787" s="485"/>
      <c r="B787" s="485"/>
      <c r="C787" s="485"/>
      <c r="D787" s="485"/>
      <c r="E787" s="485"/>
      <c r="F787" s="485"/>
      <c r="G787" s="485"/>
      <c r="H787" s="485"/>
      <c r="I787" s="485"/>
      <c r="J787" s="485"/>
      <c r="K787" s="485"/>
      <c r="L787" s="485"/>
      <c r="M787" s="485"/>
      <c r="N787" s="485"/>
      <c r="O787" s="485"/>
      <c r="P787" s="485"/>
      <c r="Q787" s="544"/>
    </row>
    <row r="788" spans="1:17" x14ac:dyDescent="0.15">
      <c r="A788" s="485"/>
      <c r="B788" s="485"/>
      <c r="C788" s="485"/>
      <c r="D788" s="485"/>
      <c r="E788" s="485"/>
      <c r="F788" s="485"/>
      <c r="G788" s="485"/>
      <c r="H788" s="485"/>
      <c r="I788" s="485"/>
      <c r="J788" s="485"/>
      <c r="K788" s="485"/>
      <c r="L788" s="485"/>
      <c r="M788" s="485"/>
      <c r="N788" s="485"/>
      <c r="O788" s="485"/>
      <c r="P788" s="485"/>
      <c r="Q788" s="544"/>
    </row>
    <row r="789" spans="1:17" x14ac:dyDescent="0.15">
      <c r="A789" s="485"/>
      <c r="B789" s="485"/>
      <c r="C789" s="485"/>
      <c r="D789" s="485"/>
      <c r="E789" s="485"/>
      <c r="F789" s="485"/>
      <c r="G789" s="485"/>
      <c r="H789" s="485"/>
      <c r="I789" s="485"/>
      <c r="J789" s="485"/>
      <c r="K789" s="485"/>
      <c r="L789" s="485"/>
      <c r="M789" s="485"/>
      <c r="N789" s="485"/>
      <c r="O789" s="485"/>
      <c r="P789" s="485"/>
      <c r="Q789" s="544"/>
    </row>
    <row r="790" spans="1:17" x14ac:dyDescent="0.15">
      <c r="A790" s="485"/>
      <c r="B790" s="485"/>
      <c r="C790" s="485"/>
      <c r="D790" s="485"/>
      <c r="E790" s="485"/>
      <c r="F790" s="485"/>
      <c r="G790" s="485"/>
      <c r="H790" s="485"/>
      <c r="I790" s="485"/>
      <c r="J790" s="485"/>
      <c r="K790" s="485"/>
      <c r="L790" s="485"/>
      <c r="M790" s="485"/>
      <c r="N790" s="485"/>
      <c r="O790" s="485"/>
      <c r="P790" s="485"/>
      <c r="Q790" s="544"/>
    </row>
    <row r="791" spans="1:17" x14ac:dyDescent="0.15">
      <c r="A791" s="485"/>
      <c r="B791" s="485"/>
      <c r="C791" s="485"/>
      <c r="D791" s="485"/>
      <c r="E791" s="485"/>
      <c r="F791" s="485"/>
      <c r="G791" s="485"/>
      <c r="H791" s="485"/>
      <c r="I791" s="485"/>
      <c r="J791" s="485"/>
      <c r="K791" s="485"/>
      <c r="L791" s="485"/>
      <c r="M791" s="485"/>
      <c r="N791" s="485"/>
      <c r="O791" s="485"/>
      <c r="P791" s="485"/>
      <c r="Q791" s="544"/>
    </row>
    <row r="792" spans="1:17" x14ac:dyDescent="0.15">
      <c r="A792" s="485"/>
      <c r="B792" s="485"/>
      <c r="C792" s="485"/>
      <c r="D792" s="485"/>
      <c r="E792" s="485"/>
      <c r="F792" s="485"/>
      <c r="G792" s="485"/>
      <c r="H792" s="485"/>
      <c r="I792" s="485"/>
      <c r="J792" s="485"/>
      <c r="K792" s="485"/>
      <c r="L792" s="485"/>
      <c r="M792" s="485"/>
      <c r="N792" s="485"/>
      <c r="O792" s="485"/>
      <c r="P792" s="485"/>
      <c r="Q792" s="544"/>
    </row>
    <row r="793" spans="1:17" x14ac:dyDescent="0.15">
      <c r="A793" s="485"/>
      <c r="B793" s="485"/>
      <c r="C793" s="485"/>
      <c r="D793" s="485"/>
      <c r="E793" s="485"/>
      <c r="F793" s="485"/>
      <c r="G793" s="485"/>
      <c r="H793" s="485"/>
      <c r="I793" s="485"/>
      <c r="J793" s="485"/>
      <c r="K793" s="485"/>
      <c r="L793" s="485"/>
      <c r="M793" s="485"/>
      <c r="N793" s="485"/>
      <c r="O793" s="485"/>
      <c r="P793" s="485"/>
      <c r="Q793" s="544"/>
    </row>
    <row r="794" spans="1:17" x14ac:dyDescent="0.15">
      <c r="A794" s="485"/>
      <c r="B794" s="485"/>
      <c r="C794" s="485"/>
      <c r="D794" s="485"/>
      <c r="E794" s="485"/>
      <c r="F794" s="485"/>
      <c r="G794" s="485"/>
      <c r="H794" s="485"/>
      <c r="I794" s="485"/>
      <c r="J794" s="485"/>
      <c r="K794" s="485"/>
      <c r="L794" s="485"/>
      <c r="M794" s="485"/>
      <c r="N794" s="485"/>
      <c r="O794" s="485"/>
      <c r="P794" s="485"/>
      <c r="Q794" s="544"/>
    </row>
    <row r="795" spans="1:17" x14ac:dyDescent="0.15">
      <c r="A795" s="485"/>
      <c r="B795" s="485"/>
      <c r="C795" s="485"/>
      <c r="D795" s="485"/>
      <c r="E795" s="485"/>
      <c r="F795" s="485"/>
      <c r="G795" s="485"/>
      <c r="H795" s="485"/>
      <c r="I795" s="485"/>
      <c r="J795" s="485"/>
      <c r="K795" s="485"/>
      <c r="L795" s="485"/>
      <c r="M795" s="485"/>
      <c r="N795" s="485"/>
      <c r="O795" s="485"/>
      <c r="P795" s="485"/>
      <c r="Q795" s="544"/>
    </row>
    <row r="796" spans="1:17" x14ac:dyDescent="0.15">
      <c r="A796" s="485"/>
      <c r="B796" s="485"/>
      <c r="C796" s="485"/>
      <c r="D796" s="485"/>
      <c r="E796" s="485"/>
      <c r="F796" s="485"/>
      <c r="G796" s="485"/>
      <c r="H796" s="485"/>
      <c r="I796" s="485"/>
      <c r="J796" s="485"/>
      <c r="K796" s="485"/>
      <c r="L796" s="485"/>
      <c r="M796" s="485"/>
      <c r="N796" s="485"/>
      <c r="O796" s="485"/>
      <c r="P796" s="485"/>
      <c r="Q796" s="544"/>
    </row>
    <row r="797" spans="1:17" x14ac:dyDescent="0.15">
      <c r="A797" s="485"/>
      <c r="B797" s="485"/>
      <c r="C797" s="485"/>
      <c r="D797" s="485"/>
      <c r="E797" s="485"/>
      <c r="F797" s="485"/>
      <c r="G797" s="485"/>
      <c r="H797" s="485"/>
      <c r="I797" s="485"/>
      <c r="J797" s="485"/>
      <c r="K797" s="485"/>
      <c r="L797" s="485"/>
      <c r="M797" s="485"/>
      <c r="N797" s="485"/>
      <c r="O797" s="485"/>
      <c r="P797" s="485"/>
      <c r="Q797" s="544"/>
    </row>
    <row r="798" spans="1:17" x14ac:dyDescent="0.15">
      <c r="A798" s="485"/>
      <c r="B798" s="485"/>
      <c r="C798" s="485"/>
      <c r="D798" s="485"/>
      <c r="E798" s="485"/>
      <c r="F798" s="485"/>
      <c r="G798" s="485"/>
      <c r="H798" s="485"/>
      <c r="I798" s="485"/>
      <c r="J798" s="485"/>
      <c r="K798" s="485"/>
      <c r="L798" s="485"/>
      <c r="M798" s="485"/>
      <c r="N798" s="485"/>
      <c r="O798" s="485"/>
      <c r="P798" s="485"/>
      <c r="Q798" s="544"/>
    </row>
    <row r="799" spans="1:17" x14ac:dyDescent="0.15">
      <c r="A799" s="485"/>
      <c r="B799" s="485"/>
      <c r="C799" s="485"/>
      <c r="D799" s="485"/>
      <c r="E799" s="485"/>
      <c r="F799" s="485"/>
      <c r="G799" s="485"/>
      <c r="H799" s="485"/>
      <c r="I799" s="485"/>
      <c r="J799" s="485"/>
      <c r="K799" s="485"/>
      <c r="L799" s="485"/>
      <c r="M799" s="485"/>
      <c r="N799" s="485"/>
      <c r="O799" s="485"/>
      <c r="P799" s="485"/>
      <c r="Q799" s="544"/>
    </row>
    <row r="800" spans="1:17" x14ac:dyDescent="0.15">
      <c r="A800" s="485"/>
      <c r="B800" s="485"/>
      <c r="C800" s="485"/>
      <c r="D800" s="485"/>
      <c r="E800" s="485"/>
      <c r="F800" s="485"/>
      <c r="G800" s="485"/>
      <c r="H800" s="485"/>
      <c r="I800" s="485"/>
      <c r="J800" s="485"/>
      <c r="K800" s="485"/>
      <c r="L800" s="485"/>
      <c r="M800" s="485"/>
      <c r="N800" s="485"/>
      <c r="O800" s="485"/>
      <c r="P800" s="485"/>
      <c r="Q800" s="544"/>
    </row>
    <row r="801" spans="1:17" x14ac:dyDescent="0.15">
      <c r="A801" s="485"/>
      <c r="B801" s="485"/>
      <c r="C801" s="485"/>
      <c r="D801" s="485"/>
      <c r="E801" s="485"/>
      <c r="F801" s="485"/>
      <c r="G801" s="485"/>
      <c r="H801" s="485"/>
      <c r="I801" s="485"/>
      <c r="J801" s="485"/>
      <c r="K801" s="485"/>
      <c r="L801" s="485"/>
      <c r="M801" s="485"/>
      <c r="N801" s="485"/>
      <c r="O801" s="485"/>
      <c r="P801" s="485"/>
      <c r="Q801" s="544"/>
    </row>
    <row r="802" spans="1:17" x14ac:dyDescent="0.15">
      <c r="A802" s="485"/>
      <c r="B802" s="485"/>
      <c r="C802" s="485"/>
      <c r="D802" s="485"/>
      <c r="E802" s="485"/>
      <c r="F802" s="485"/>
      <c r="G802" s="485"/>
      <c r="H802" s="485"/>
      <c r="I802" s="485"/>
      <c r="J802" s="485"/>
      <c r="K802" s="485"/>
      <c r="L802" s="485"/>
      <c r="M802" s="485"/>
      <c r="N802" s="485"/>
      <c r="O802" s="485"/>
      <c r="P802" s="485"/>
      <c r="Q802" s="544"/>
    </row>
    <row r="803" spans="1:17" x14ac:dyDescent="0.15">
      <c r="A803" s="485"/>
      <c r="B803" s="485"/>
      <c r="C803" s="485"/>
      <c r="D803" s="485"/>
      <c r="E803" s="485"/>
      <c r="F803" s="485"/>
      <c r="G803" s="485"/>
      <c r="H803" s="485"/>
      <c r="I803" s="485"/>
      <c r="J803" s="485"/>
      <c r="K803" s="485"/>
      <c r="L803" s="485"/>
      <c r="M803" s="485"/>
      <c r="N803" s="485"/>
      <c r="O803" s="485"/>
      <c r="P803" s="485"/>
      <c r="Q803" s="544"/>
    </row>
    <row r="804" spans="1:17" x14ac:dyDescent="0.15">
      <c r="A804" s="485"/>
      <c r="B804" s="485"/>
      <c r="C804" s="485"/>
      <c r="D804" s="485"/>
      <c r="E804" s="485"/>
      <c r="F804" s="485"/>
      <c r="G804" s="485"/>
      <c r="H804" s="485"/>
      <c r="I804" s="485"/>
      <c r="J804" s="485"/>
      <c r="K804" s="485"/>
      <c r="L804" s="485"/>
      <c r="M804" s="485"/>
      <c r="N804" s="485"/>
      <c r="O804" s="485"/>
      <c r="P804" s="485"/>
      <c r="Q804" s="544"/>
    </row>
    <row r="805" spans="1:17" x14ac:dyDescent="0.15">
      <c r="A805" s="485"/>
      <c r="B805" s="485"/>
      <c r="C805" s="485"/>
      <c r="D805" s="485"/>
      <c r="E805" s="485"/>
      <c r="F805" s="485"/>
      <c r="G805" s="485"/>
      <c r="H805" s="485"/>
      <c r="I805" s="485"/>
      <c r="J805" s="485"/>
      <c r="K805" s="485"/>
      <c r="L805" s="485"/>
      <c r="M805" s="485"/>
      <c r="N805" s="485"/>
      <c r="O805" s="485"/>
      <c r="P805" s="485"/>
      <c r="Q805" s="544"/>
    </row>
    <row r="806" spans="1:17" x14ac:dyDescent="0.15">
      <c r="A806" s="485"/>
      <c r="B806" s="485"/>
      <c r="C806" s="485"/>
      <c r="D806" s="485"/>
      <c r="E806" s="485"/>
      <c r="F806" s="485"/>
      <c r="G806" s="485"/>
      <c r="H806" s="485"/>
      <c r="I806" s="485"/>
      <c r="J806" s="485"/>
      <c r="K806" s="485"/>
      <c r="L806" s="485"/>
      <c r="M806" s="485"/>
      <c r="N806" s="485"/>
      <c r="O806" s="485"/>
      <c r="P806" s="485"/>
      <c r="Q806" s="544"/>
    </row>
    <row r="807" spans="1:17" x14ac:dyDescent="0.15">
      <c r="A807" s="485"/>
      <c r="B807" s="485"/>
      <c r="C807" s="485"/>
      <c r="D807" s="485"/>
      <c r="E807" s="485"/>
      <c r="F807" s="485"/>
      <c r="G807" s="485"/>
      <c r="H807" s="485"/>
      <c r="I807" s="485"/>
      <c r="J807" s="485"/>
      <c r="K807" s="485"/>
      <c r="L807" s="485"/>
      <c r="M807" s="485"/>
      <c r="N807" s="485"/>
      <c r="O807" s="485"/>
      <c r="P807" s="485"/>
      <c r="Q807" s="544"/>
    </row>
    <row r="808" spans="1:17" x14ac:dyDescent="0.15">
      <c r="A808" s="485"/>
      <c r="B808" s="485"/>
      <c r="C808" s="485"/>
      <c r="D808" s="485"/>
      <c r="E808" s="485"/>
      <c r="F808" s="485"/>
      <c r="G808" s="485"/>
      <c r="H808" s="485"/>
      <c r="I808" s="485"/>
      <c r="J808" s="485"/>
      <c r="K808" s="485"/>
      <c r="L808" s="485"/>
      <c r="M808" s="485"/>
      <c r="N808" s="485"/>
      <c r="O808" s="485"/>
      <c r="P808" s="485"/>
      <c r="Q808" s="544"/>
    </row>
    <row r="809" spans="1:17" x14ac:dyDescent="0.15">
      <c r="A809" s="485"/>
      <c r="B809" s="485"/>
      <c r="C809" s="485"/>
      <c r="D809" s="485"/>
      <c r="E809" s="485"/>
      <c r="F809" s="485"/>
      <c r="G809" s="485"/>
      <c r="H809" s="485"/>
      <c r="I809" s="485"/>
      <c r="J809" s="485"/>
      <c r="K809" s="485"/>
      <c r="L809" s="485"/>
      <c r="M809" s="485"/>
      <c r="N809" s="485"/>
      <c r="O809" s="485"/>
      <c r="P809" s="485"/>
      <c r="Q809" s="544"/>
    </row>
    <row r="810" spans="1:17" x14ac:dyDescent="0.15">
      <c r="A810" s="485"/>
      <c r="B810" s="485"/>
      <c r="C810" s="485"/>
      <c r="D810" s="485"/>
      <c r="E810" s="485"/>
      <c r="F810" s="485"/>
      <c r="G810" s="485"/>
      <c r="H810" s="485"/>
      <c r="I810" s="485"/>
      <c r="J810" s="485"/>
      <c r="K810" s="485"/>
      <c r="L810" s="485"/>
      <c r="M810" s="485"/>
      <c r="N810" s="485"/>
      <c r="O810" s="485"/>
      <c r="P810" s="485"/>
      <c r="Q810" s="544"/>
    </row>
    <row r="811" spans="1:17" x14ac:dyDescent="0.15">
      <c r="A811" s="485"/>
      <c r="B811" s="485"/>
      <c r="C811" s="485"/>
      <c r="D811" s="485"/>
      <c r="E811" s="485"/>
      <c r="F811" s="485"/>
      <c r="G811" s="485"/>
      <c r="H811" s="485"/>
      <c r="I811" s="485"/>
      <c r="J811" s="485"/>
      <c r="K811" s="485"/>
      <c r="L811" s="485"/>
      <c r="M811" s="485"/>
      <c r="N811" s="485"/>
      <c r="O811" s="485"/>
      <c r="P811" s="485"/>
      <c r="Q811" s="544"/>
    </row>
    <row r="812" spans="1:17" x14ac:dyDescent="0.15">
      <c r="A812" s="485"/>
      <c r="B812" s="485"/>
      <c r="C812" s="485"/>
      <c r="D812" s="485"/>
      <c r="E812" s="485"/>
      <c r="F812" s="485"/>
      <c r="G812" s="485"/>
      <c r="H812" s="485"/>
      <c r="I812" s="485"/>
      <c r="J812" s="485"/>
      <c r="K812" s="485"/>
      <c r="L812" s="485"/>
      <c r="M812" s="485"/>
      <c r="N812" s="485"/>
      <c r="O812" s="485"/>
      <c r="P812" s="485"/>
      <c r="Q812" s="544"/>
    </row>
    <row r="813" spans="1:17" x14ac:dyDescent="0.15">
      <c r="A813" s="485"/>
      <c r="B813" s="485"/>
      <c r="C813" s="485"/>
      <c r="D813" s="485"/>
      <c r="E813" s="485"/>
      <c r="F813" s="485"/>
      <c r="G813" s="485"/>
      <c r="H813" s="485"/>
      <c r="I813" s="485"/>
      <c r="J813" s="485"/>
      <c r="K813" s="485"/>
      <c r="L813" s="485"/>
      <c r="M813" s="485"/>
      <c r="N813" s="485"/>
      <c r="O813" s="485"/>
      <c r="P813" s="485"/>
      <c r="Q813" s="544"/>
    </row>
    <row r="814" spans="1:17" x14ac:dyDescent="0.15">
      <c r="A814" s="485"/>
      <c r="B814" s="485"/>
      <c r="C814" s="485"/>
      <c r="D814" s="485"/>
      <c r="E814" s="485"/>
      <c r="F814" s="485"/>
      <c r="G814" s="485"/>
      <c r="H814" s="485"/>
      <c r="I814" s="485"/>
      <c r="J814" s="485"/>
      <c r="K814" s="485"/>
      <c r="L814" s="485"/>
      <c r="M814" s="485"/>
      <c r="N814" s="485"/>
      <c r="O814" s="485"/>
      <c r="P814" s="485"/>
      <c r="Q814" s="544"/>
    </row>
    <row r="815" spans="1:17" x14ac:dyDescent="0.15">
      <c r="A815" s="485"/>
      <c r="B815" s="485"/>
      <c r="C815" s="485"/>
      <c r="D815" s="485"/>
      <c r="E815" s="485"/>
      <c r="F815" s="485"/>
      <c r="G815" s="485"/>
      <c r="H815" s="485"/>
      <c r="I815" s="485"/>
      <c r="J815" s="485"/>
      <c r="K815" s="485"/>
      <c r="L815" s="485"/>
      <c r="M815" s="485"/>
      <c r="N815" s="485"/>
      <c r="O815" s="485"/>
      <c r="P815" s="485"/>
      <c r="Q815" s="544"/>
    </row>
    <row r="816" spans="1:17" x14ac:dyDescent="0.15">
      <c r="A816" s="485"/>
      <c r="B816" s="485"/>
      <c r="C816" s="485"/>
      <c r="D816" s="485"/>
      <c r="E816" s="485"/>
      <c r="F816" s="485"/>
      <c r="G816" s="485"/>
      <c r="H816" s="485"/>
      <c r="I816" s="485"/>
      <c r="J816" s="485"/>
      <c r="K816" s="485"/>
      <c r="L816" s="485"/>
      <c r="M816" s="485"/>
      <c r="N816" s="485"/>
      <c r="O816" s="485"/>
      <c r="P816" s="485"/>
      <c r="Q816" s="544"/>
    </row>
    <row r="817" spans="1:17" x14ac:dyDescent="0.15">
      <c r="A817" s="485"/>
      <c r="B817" s="485"/>
      <c r="C817" s="485"/>
      <c r="D817" s="485"/>
      <c r="E817" s="485"/>
      <c r="F817" s="485"/>
      <c r="G817" s="485"/>
      <c r="H817" s="485"/>
      <c r="I817" s="485"/>
      <c r="J817" s="485"/>
      <c r="K817" s="485"/>
      <c r="L817" s="485"/>
      <c r="M817" s="485"/>
      <c r="N817" s="485"/>
      <c r="O817" s="485"/>
      <c r="P817" s="485"/>
      <c r="Q817" s="544"/>
    </row>
    <row r="818" spans="1:17" x14ac:dyDescent="0.15">
      <c r="A818" s="485"/>
      <c r="B818" s="485"/>
      <c r="C818" s="485"/>
      <c r="D818" s="485"/>
      <c r="E818" s="485"/>
      <c r="F818" s="485"/>
      <c r="G818" s="485"/>
      <c r="H818" s="485"/>
      <c r="I818" s="485"/>
      <c r="J818" s="485"/>
      <c r="K818" s="485"/>
      <c r="L818" s="485"/>
      <c r="M818" s="485"/>
      <c r="N818" s="485"/>
      <c r="O818" s="485"/>
      <c r="P818" s="485"/>
      <c r="Q818" s="544"/>
    </row>
    <row r="819" spans="1:17" x14ac:dyDescent="0.15">
      <c r="A819" s="485"/>
      <c r="B819" s="485"/>
      <c r="C819" s="485"/>
      <c r="D819" s="485"/>
      <c r="E819" s="485"/>
      <c r="F819" s="485"/>
      <c r="G819" s="485"/>
      <c r="H819" s="485"/>
      <c r="I819" s="485"/>
      <c r="J819" s="485"/>
      <c r="K819" s="485"/>
      <c r="L819" s="485"/>
      <c r="M819" s="485"/>
      <c r="N819" s="485"/>
      <c r="O819" s="485"/>
      <c r="P819" s="485"/>
      <c r="Q819" s="544"/>
    </row>
    <row r="820" spans="1:17" x14ac:dyDescent="0.15">
      <c r="A820" s="485"/>
      <c r="B820" s="485"/>
      <c r="C820" s="485"/>
      <c r="D820" s="485"/>
      <c r="E820" s="485"/>
      <c r="F820" s="485"/>
      <c r="G820" s="485"/>
      <c r="H820" s="485"/>
      <c r="I820" s="485"/>
      <c r="J820" s="485"/>
      <c r="K820" s="485"/>
      <c r="L820" s="485"/>
      <c r="M820" s="485"/>
      <c r="N820" s="485"/>
      <c r="O820" s="485"/>
      <c r="P820" s="485"/>
      <c r="Q820" s="544"/>
    </row>
    <row r="821" spans="1:17" x14ac:dyDescent="0.15">
      <c r="A821" s="485"/>
      <c r="B821" s="485"/>
      <c r="C821" s="485"/>
      <c r="D821" s="485"/>
      <c r="E821" s="485"/>
      <c r="F821" s="485"/>
      <c r="G821" s="485"/>
      <c r="H821" s="485"/>
      <c r="I821" s="485"/>
      <c r="J821" s="485"/>
      <c r="K821" s="485"/>
      <c r="L821" s="485"/>
      <c r="M821" s="485"/>
      <c r="N821" s="485"/>
      <c r="O821" s="485"/>
      <c r="P821" s="485"/>
      <c r="Q821" s="544"/>
    </row>
    <row r="822" spans="1:17" x14ac:dyDescent="0.15">
      <c r="A822" s="485"/>
      <c r="B822" s="485"/>
      <c r="C822" s="485"/>
      <c r="D822" s="485"/>
      <c r="E822" s="485"/>
      <c r="F822" s="485"/>
      <c r="G822" s="485"/>
      <c r="H822" s="485"/>
      <c r="I822" s="485"/>
      <c r="J822" s="485"/>
      <c r="K822" s="485"/>
      <c r="L822" s="485"/>
      <c r="M822" s="485"/>
      <c r="N822" s="485"/>
      <c r="O822" s="485"/>
      <c r="P822" s="485"/>
      <c r="Q822" s="544"/>
    </row>
    <row r="823" spans="1:17" x14ac:dyDescent="0.15">
      <c r="A823" s="485"/>
      <c r="B823" s="485"/>
      <c r="C823" s="485"/>
      <c r="D823" s="485"/>
      <c r="E823" s="485"/>
      <c r="F823" s="485"/>
      <c r="G823" s="485"/>
      <c r="H823" s="485"/>
      <c r="I823" s="485"/>
      <c r="J823" s="485"/>
      <c r="K823" s="485"/>
      <c r="L823" s="485"/>
      <c r="M823" s="485"/>
      <c r="N823" s="485"/>
      <c r="O823" s="485"/>
      <c r="P823" s="485"/>
      <c r="Q823" s="544"/>
    </row>
    <row r="824" spans="1:17" x14ac:dyDescent="0.15">
      <c r="A824" s="485"/>
      <c r="B824" s="485"/>
      <c r="C824" s="485"/>
      <c r="D824" s="485"/>
      <c r="E824" s="485"/>
      <c r="F824" s="485"/>
      <c r="G824" s="485"/>
      <c r="H824" s="485"/>
      <c r="I824" s="485"/>
      <c r="J824" s="485"/>
      <c r="K824" s="485"/>
      <c r="L824" s="485"/>
      <c r="M824" s="485"/>
      <c r="N824" s="485"/>
      <c r="O824" s="485"/>
      <c r="P824" s="485"/>
      <c r="Q824" s="544"/>
    </row>
    <row r="825" spans="1:17" x14ac:dyDescent="0.15">
      <c r="A825" s="485"/>
      <c r="B825" s="485"/>
      <c r="C825" s="485"/>
      <c r="D825" s="485"/>
      <c r="E825" s="485"/>
      <c r="F825" s="485"/>
      <c r="G825" s="485"/>
      <c r="H825" s="485"/>
      <c r="I825" s="485"/>
      <c r="J825" s="485"/>
      <c r="K825" s="485"/>
      <c r="L825" s="485"/>
      <c r="M825" s="485"/>
      <c r="N825" s="485"/>
      <c r="O825" s="485"/>
      <c r="P825" s="485"/>
      <c r="Q825" s="544"/>
    </row>
    <row r="826" spans="1:17" x14ac:dyDescent="0.15">
      <c r="A826" s="485"/>
      <c r="B826" s="485"/>
      <c r="C826" s="485"/>
      <c r="D826" s="485"/>
      <c r="E826" s="485"/>
      <c r="F826" s="485"/>
      <c r="G826" s="485"/>
      <c r="H826" s="485"/>
      <c r="I826" s="485"/>
      <c r="J826" s="485"/>
      <c r="K826" s="485"/>
      <c r="L826" s="485"/>
      <c r="M826" s="485"/>
      <c r="N826" s="485"/>
      <c r="O826" s="485"/>
      <c r="P826" s="485"/>
      <c r="Q826" s="544"/>
    </row>
    <row r="827" spans="1:17" x14ac:dyDescent="0.15">
      <c r="A827" s="485"/>
      <c r="B827" s="485"/>
      <c r="C827" s="485"/>
      <c r="D827" s="485"/>
      <c r="E827" s="485"/>
      <c r="F827" s="485"/>
      <c r="G827" s="485"/>
      <c r="H827" s="485"/>
      <c r="I827" s="485"/>
      <c r="J827" s="485"/>
      <c r="K827" s="485"/>
      <c r="L827" s="485"/>
      <c r="M827" s="485"/>
      <c r="N827" s="485"/>
      <c r="O827" s="485"/>
      <c r="P827" s="485"/>
      <c r="Q827" s="544"/>
    </row>
    <row r="828" spans="1:17" x14ac:dyDescent="0.15">
      <c r="A828" s="485"/>
      <c r="B828" s="485"/>
      <c r="C828" s="485"/>
      <c r="D828" s="485"/>
      <c r="E828" s="485"/>
      <c r="F828" s="485"/>
      <c r="G828" s="485"/>
      <c r="H828" s="485"/>
      <c r="I828" s="485"/>
      <c r="J828" s="485"/>
      <c r="K828" s="485"/>
      <c r="L828" s="485"/>
      <c r="M828" s="485"/>
      <c r="N828" s="485"/>
      <c r="O828" s="485"/>
      <c r="P828" s="485"/>
      <c r="Q828" s="544"/>
    </row>
    <row r="829" spans="1:17" x14ac:dyDescent="0.15">
      <c r="A829" s="485"/>
      <c r="B829" s="485"/>
      <c r="C829" s="485"/>
      <c r="D829" s="485"/>
      <c r="E829" s="485"/>
      <c r="F829" s="485"/>
      <c r="G829" s="485"/>
      <c r="H829" s="485"/>
      <c r="I829" s="485"/>
      <c r="J829" s="485"/>
      <c r="K829" s="485"/>
      <c r="L829" s="485"/>
      <c r="M829" s="485"/>
      <c r="N829" s="485"/>
      <c r="O829" s="485"/>
      <c r="P829" s="485"/>
      <c r="Q829" s="544"/>
    </row>
    <row r="830" spans="1:17" x14ac:dyDescent="0.15">
      <c r="A830" s="485"/>
      <c r="B830" s="485"/>
      <c r="C830" s="485"/>
      <c r="D830" s="485"/>
      <c r="E830" s="485"/>
      <c r="F830" s="485"/>
      <c r="G830" s="485"/>
      <c r="H830" s="485"/>
      <c r="I830" s="485"/>
      <c r="J830" s="485"/>
      <c r="K830" s="485"/>
      <c r="L830" s="485"/>
      <c r="M830" s="485"/>
      <c r="N830" s="485"/>
      <c r="O830" s="485"/>
      <c r="P830" s="485"/>
      <c r="Q830" s="544"/>
    </row>
    <row r="831" spans="1:17" x14ac:dyDescent="0.15">
      <c r="A831" s="485"/>
      <c r="B831" s="485"/>
      <c r="C831" s="485"/>
      <c r="D831" s="485"/>
      <c r="E831" s="485"/>
      <c r="F831" s="485"/>
      <c r="G831" s="485"/>
      <c r="H831" s="485"/>
      <c r="I831" s="485"/>
      <c r="J831" s="485"/>
      <c r="K831" s="485"/>
      <c r="L831" s="485"/>
      <c r="M831" s="485"/>
      <c r="N831" s="485"/>
      <c r="O831" s="485"/>
      <c r="P831" s="485"/>
      <c r="Q831" s="544"/>
    </row>
    <row r="832" spans="1:17" x14ac:dyDescent="0.15">
      <c r="A832" s="485"/>
      <c r="B832" s="485"/>
      <c r="C832" s="485"/>
      <c r="D832" s="485"/>
      <c r="E832" s="485"/>
      <c r="F832" s="485"/>
      <c r="G832" s="485"/>
      <c r="H832" s="485"/>
      <c r="I832" s="485"/>
      <c r="J832" s="485"/>
      <c r="K832" s="485"/>
      <c r="L832" s="485"/>
      <c r="M832" s="485"/>
      <c r="N832" s="485"/>
      <c r="O832" s="485"/>
      <c r="P832" s="485"/>
      <c r="Q832" s="544"/>
    </row>
    <row r="833" spans="1:17" x14ac:dyDescent="0.15">
      <c r="A833" s="485"/>
      <c r="B833" s="485"/>
      <c r="C833" s="485"/>
      <c r="D833" s="485"/>
      <c r="E833" s="485"/>
      <c r="F833" s="485"/>
      <c r="G833" s="485"/>
      <c r="H833" s="485"/>
      <c r="I833" s="485"/>
      <c r="J833" s="485"/>
      <c r="K833" s="485"/>
      <c r="L833" s="485"/>
      <c r="M833" s="485"/>
      <c r="N833" s="485"/>
      <c r="O833" s="485"/>
      <c r="P833" s="485"/>
      <c r="Q833" s="544"/>
    </row>
    <row r="834" spans="1:17" x14ac:dyDescent="0.15">
      <c r="A834" s="485"/>
      <c r="B834" s="485"/>
      <c r="C834" s="485"/>
      <c r="D834" s="485"/>
      <c r="E834" s="485"/>
      <c r="F834" s="485"/>
      <c r="G834" s="485"/>
      <c r="H834" s="485"/>
      <c r="I834" s="485"/>
      <c r="J834" s="485"/>
      <c r="K834" s="485"/>
      <c r="L834" s="485"/>
      <c r="M834" s="485"/>
      <c r="N834" s="485"/>
      <c r="O834" s="485"/>
      <c r="P834" s="485"/>
      <c r="Q834" s="544"/>
    </row>
    <row r="835" spans="1:17" x14ac:dyDescent="0.15">
      <c r="A835" s="485"/>
      <c r="B835" s="485"/>
      <c r="C835" s="485"/>
      <c r="D835" s="485"/>
      <c r="E835" s="485"/>
      <c r="F835" s="485"/>
      <c r="G835" s="485"/>
      <c r="H835" s="485"/>
      <c r="I835" s="485"/>
      <c r="J835" s="485"/>
      <c r="K835" s="485"/>
      <c r="L835" s="485"/>
      <c r="M835" s="485"/>
      <c r="N835" s="485"/>
      <c r="O835" s="485"/>
      <c r="P835" s="485"/>
      <c r="Q835" s="544"/>
    </row>
    <row r="836" spans="1:17" x14ac:dyDescent="0.15">
      <c r="A836" s="485"/>
      <c r="B836" s="485"/>
      <c r="C836" s="485"/>
      <c r="D836" s="485"/>
      <c r="E836" s="485"/>
      <c r="F836" s="485"/>
      <c r="G836" s="485"/>
      <c r="H836" s="485"/>
      <c r="I836" s="485"/>
      <c r="J836" s="485"/>
      <c r="K836" s="485"/>
      <c r="L836" s="485"/>
      <c r="M836" s="485"/>
      <c r="N836" s="485"/>
      <c r="O836" s="485"/>
      <c r="P836" s="485"/>
      <c r="Q836" s="544"/>
    </row>
    <row r="837" spans="1:17" x14ac:dyDescent="0.15">
      <c r="A837" s="485"/>
      <c r="B837" s="485"/>
      <c r="C837" s="485"/>
      <c r="D837" s="485"/>
      <c r="E837" s="485"/>
      <c r="F837" s="485"/>
      <c r="G837" s="485"/>
      <c r="H837" s="485"/>
      <c r="I837" s="485"/>
      <c r="J837" s="485"/>
      <c r="K837" s="485"/>
      <c r="L837" s="485"/>
      <c r="M837" s="485"/>
      <c r="N837" s="485"/>
      <c r="O837" s="485"/>
      <c r="P837" s="485"/>
      <c r="Q837" s="544"/>
    </row>
    <row r="838" spans="1:17" x14ac:dyDescent="0.15">
      <c r="A838" s="485"/>
      <c r="B838" s="485"/>
      <c r="C838" s="485"/>
      <c r="D838" s="485"/>
      <c r="E838" s="485"/>
      <c r="F838" s="485"/>
      <c r="G838" s="485"/>
      <c r="H838" s="485"/>
      <c r="I838" s="485"/>
      <c r="J838" s="485"/>
      <c r="K838" s="485"/>
      <c r="L838" s="485"/>
      <c r="M838" s="485"/>
      <c r="N838" s="485"/>
      <c r="O838" s="485"/>
      <c r="P838" s="485"/>
      <c r="Q838" s="544"/>
    </row>
    <row r="839" spans="1:17" x14ac:dyDescent="0.15">
      <c r="A839" s="485"/>
      <c r="B839" s="485"/>
      <c r="C839" s="485"/>
      <c r="D839" s="485"/>
      <c r="E839" s="485"/>
      <c r="F839" s="485"/>
      <c r="G839" s="485"/>
      <c r="H839" s="485"/>
      <c r="I839" s="485"/>
      <c r="J839" s="485"/>
      <c r="K839" s="485"/>
      <c r="L839" s="485"/>
      <c r="M839" s="485"/>
      <c r="N839" s="485"/>
      <c r="O839" s="485"/>
      <c r="P839" s="485"/>
      <c r="Q839" s="544"/>
    </row>
    <row r="840" spans="1:17" x14ac:dyDescent="0.15">
      <c r="A840" s="485"/>
      <c r="B840" s="485"/>
      <c r="C840" s="485"/>
      <c r="D840" s="485"/>
      <c r="E840" s="485"/>
      <c r="F840" s="485"/>
      <c r="G840" s="485"/>
      <c r="H840" s="485"/>
      <c r="I840" s="485"/>
      <c r="J840" s="485"/>
      <c r="K840" s="485"/>
      <c r="L840" s="485"/>
      <c r="M840" s="485"/>
      <c r="N840" s="485"/>
      <c r="O840" s="485"/>
      <c r="P840" s="485"/>
      <c r="Q840" s="544"/>
    </row>
    <row r="841" spans="1:17" x14ac:dyDescent="0.15">
      <c r="A841" s="485"/>
      <c r="B841" s="485"/>
      <c r="C841" s="485"/>
      <c r="D841" s="485"/>
      <c r="E841" s="485"/>
      <c r="F841" s="485"/>
      <c r="G841" s="485"/>
      <c r="H841" s="485"/>
      <c r="I841" s="485"/>
      <c r="J841" s="485"/>
      <c r="K841" s="485"/>
      <c r="L841" s="485"/>
      <c r="M841" s="485"/>
      <c r="N841" s="485"/>
      <c r="O841" s="485"/>
      <c r="P841" s="485"/>
      <c r="Q841" s="544"/>
    </row>
    <row r="842" spans="1:17" x14ac:dyDescent="0.15">
      <c r="A842" s="485"/>
      <c r="B842" s="485"/>
      <c r="C842" s="485"/>
      <c r="D842" s="485"/>
      <c r="E842" s="485"/>
      <c r="F842" s="485"/>
      <c r="G842" s="485"/>
      <c r="H842" s="485"/>
      <c r="I842" s="485"/>
      <c r="J842" s="485"/>
      <c r="K842" s="485"/>
      <c r="L842" s="485"/>
      <c r="M842" s="485"/>
      <c r="N842" s="485"/>
      <c r="O842" s="485"/>
      <c r="P842" s="485"/>
      <c r="Q842" s="544"/>
    </row>
    <row r="843" spans="1:17" x14ac:dyDescent="0.15">
      <c r="A843" s="485"/>
      <c r="B843" s="485"/>
      <c r="C843" s="485"/>
      <c r="D843" s="485"/>
      <c r="E843" s="485"/>
      <c r="F843" s="485"/>
      <c r="G843" s="485"/>
      <c r="H843" s="485"/>
      <c r="I843" s="485"/>
      <c r="J843" s="485"/>
      <c r="K843" s="485"/>
      <c r="L843" s="485"/>
      <c r="M843" s="485"/>
      <c r="N843" s="485"/>
      <c r="O843" s="485"/>
      <c r="P843" s="485"/>
      <c r="Q843" s="544"/>
    </row>
    <row r="844" spans="1:17" x14ac:dyDescent="0.15">
      <c r="A844" s="485"/>
      <c r="B844" s="485"/>
      <c r="C844" s="485"/>
      <c r="D844" s="485"/>
      <c r="E844" s="485"/>
      <c r="F844" s="485"/>
      <c r="G844" s="485"/>
      <c r="H844" s="485"/>
      <c r="I844" s="485"/>
      <c r="J844" s="485"/>
      <c r="K844" s="485"/>
      <c r="L844" s="485"/>
      <c r="M844" s="485"/>
      <c r="N844" s="485"/>
      <c r="O844" s="485"/>
      <c r="P844" s="485"/>
      <c r="Q844" s="544"/>
    </row>
    <row r="845" spans="1:17" x14ac:dyDescent="0.15">
      <c r="A845" s="485"/>
      <c r="B845" s="485"/>
      <c r="C845" s="485"/>
      <c r="D845" s="485"/>
      <c r="E845" s="485"/>
      <c r="F845" s="485"/>
      <c r="G845" s="485"/>
      <c r="H845" s="485"/>
      <c r="I845" s="485"/>
      <c r="J845" s="485"/>
      <c r="K845" s="485"/>
      <c r="L845" s="485"/>
      <c r="M845" s="485"/>
      <c r="N845" s="485"/>
      <c r="O845" s="485"/>
      <c r="P845" s="485"/>
      <c r="Q845" s="544"/>
    </row>
    <row r="846" spans="1:17" x14ac:dyDescent="0.15">
      <c r="A846" s="485"/>
      <c r="B846" s="485"/>
      <c r="C846" s="485"/>
      <c r="D846" s="485"/>
      <c r="E846" s="485"/>
      <c r="F846" s="485"/>
      <c r="G846" s="485"/>
      <c r="H846" s="485"/>
      <c r="I846" s="485"/>
      <c r="J846" s="485"/>
      <c r="K846" s="485"/>
      <c r="L846" s="485"/>
      <c r="M846" s="485"/>
      <c r="N846" s="485"/>
      <c r="O846" s="485"/>
      <c r="P846" s="485"/>
      <c r="Q846" s="544"/>
    </row>
    <row r="847" spans="1:17" x14ac:dyDescent="0.15">
      <c r="A847" s="485"/>
      <c r="B847" s="485"/>
      <c r="C847" s="485"/>
      <c r="D847" s="485"/>
      <c r="E847" s="485"/>
      <c r="F847" s="485"/>
      <c r="G847" s="485"/>
      <c r="H847" s="485"/>
      <c r="I847" s="485"/>
      <c r="J847" s="485"/>
      <c r="K847" s="485"/>
      <c r="L847" s="485"/>
      <c r="M847" s="485"/>
      <c r="N847" s="485"/>
      <c r="O847" s="485"/>
      <c r="P847" s="485"/>
      <c r="Q847" s="544"/>
    </row>
    <row r="848" spans="1:17" x14ac:dyDescent="0.15">
      <c r="A848" s="485"/>
      <c r="B848" s="485"/>
      <c r="C848" s="485"/>
      <c r="D848" s="485"/>
      <c r="E848" s="485"/>
      <c r="F848" s="485"/>
      <c r="G848" s="485"/>
      <c r="H848" s="485"/>
      <c r="I848" s="485"/>
      <c r="J848" s="485"/>
      <c r="K848" s="485"/>
      <c r="L848" s="485"/>
      <c r="M848" s="485"/>
      <c r="N848" s="485"/>
      <c r="O848" s="485"/>
      <c r="P848" s="485"/>
      <c r="Q848" s="544"/>
    </row>
    <row r="849" spans="1:17" x14ac:dyDescent="0.15">
      <c r="A849" s="485"/>
      <c r="B849" s="485"/>
      <c r="C849" s="485"/>
      <c r="D849" s="485"/>
      <c r="E849" s="485"/>
      <c r="F849" s="485"/>
      <c r="G849" s="485"/>
      <c r="H849" s="485"/>
      <c r="I849" s="485"/>
      <c r="J849" s="485"/>
      <c r="K849" s="485"/>
      <c r="L849" s="485"/>
      <c r="M849" s="485"/>
      <c r="N849" s="485"/>
      <c r="O849" s="485"/>
      <c r="P849" s="485"/>
      <c r="Q849" s="544"/>
    </row>
    <row r="850" spans="1:17" x14ac:dyDescent="0.15">
      <c r="A850" s="485"/>
      <c r="B850" s="485"/>
      <c r="C850" s="485"/>
      <c r="D850" s="485"/>
      <c r="E850" s="485"/>
      <c r="F850" s="485"/>
      <c r="G850" s="485"/>
      <c r="H850" s="485"/>
      <c r="I850" s="485"/>
      <c r="J850" s="485"/>
      <c r="K850" s="485"/>
      <c r="L850" s="485"/>
      <c r="M850" s="485"/>
      <c r="N850" s="485"/>
      <c r="O850" s="485"/>
      <c r="P850" s="485"/>
      <c r="Q850" s="544"/>
    </row>
    <row r="851" spans="1:17" x14ac:dyDescent="0.15">
      <c r="A851" s="485"/>
      <c r="B851" s="485"/>
      <c r="C851" s="485"/>
      <c r="D851" s="485"/>
      <c r="E851" s="485"/>
      <c r="F851" s="485"/>
      <c r="G851" s="485"/>
      <c r="H851" s="485"/>
      <c r="I851" s="485"/>
      <c r="J851" s="485"/>
      <c r="K851" s="485"/>
      <c r="L851" s="485"/>
      <c r="M851" s="485"/>
      <c r="N851" s="485"/>
      <c r="O851" s="485"/>
      <c r="P851" s="485"/>
      <c r="Q851" s="544"/>
    </row>
    <row r="852" spans="1:17" x14ac:dyDescent="0.15">
      <c r="A852" s="485"/>
      <c r="B852" s="485"/>
      <c r="C852" s="485"/>
      <c r="D852" s="485"/>
      <c r="E852" s="485"/>
      <c r="F852" s="485"/>
      <c r="G852" s="485"/>
      <c r="H852" s="485"/>
      <c r="I852" s="485"/>
      <c r="J852" s="485"/>
      <c r="K852" s="485"/>
      <c r="L852" s="485"/>
      <c r="M852" s="485"/>
      <c r="N852" s="485"/>
      <c r="O852" s="485"/>
      <c r="P852" s="485"/>
      <c r="Q852" s="544"/>
    </row>
    <row r="853" spans="1:17" x14ac:dyDescent="0.15">
      <c r="A853" s="485"/>
      <c r="B853" s="485"/>
      <c r="C853" s="485"/>
      <c r="D853" s="485"/>
      <c r="E853" s="485"/>
      <c r="F853" s="485"/>
      <c r="G853" s="485"/>
      <c r="H853" s="485"/>
      <c r="I853" s="485"/>
      <c r="J853" s="485"/>
      <c r="K853" s="485"/>
      <c r="L853" s="485"/>
      <c r="M853" s="485"/>
      <c r="N853" s="485"/>
      <c r="O853" s="485"/>
      <c r="P853" s="485"/>
      <c r="Q853" s="544"/>
    </row>
    <row r="854" spans="1:17" x14ac:dyDescent="0.15">
      <c r="A854" s="485"/>
      <c r="B854" s="485"/>
      <c r="C854" s="485"/>
      <c r="D854" s="485"/>
      <c r="E854" s="485"/>
      <c r="F854" s="485"/>
      <c r="G854" s="485"/>
      <c r="H854" s="485"/>
      <c r="I854" s="485"/>
      <c r="J854" s="485"/>
      <c r="K854" s="485"/>
      <c r="L854" s="485"/>
      <c r="M854" s="485"/>
      <c r="N854" s="485"/>
      <c r="O854" s="485"/>
      <c r="P854" s="485"/>
      <c r="Q854" s="544"/>
    </row>
    <row r="855" spans="1:17" x14ac:dyDescent="0.15">
      <c r="A855" s="485"/>
      <c r="B855" s="485"/>
      <c r="C855" s="485"/>
      <c r="D855" s="485"/>
      <c r="E855" s="485"/>
      <c r="F855" s="485"/>
      <c r="G855" s="485"/>
      <c r="H855" s="485"/>
      <c r="I855" s="485"/>
      <c r="J855" s="485"/>
      <c r="K855" s="485"/>
      <c r="L855" s="485"/>
      <c r="M855" s="485"/>
      <c r="N855" s="485"/>
      <c r="O855" s="485"/>
      <c r="P855" s="485"/>
      <c r="Q855" s="544"/>
    </row>
    <row r="856" spans="1:17" x14ac:dyDescent="0.15">
      <c r="A856" s="485"/>
      <c r="B856" s="485"/>
      <c r="C856" s="485"/>
      <c r="D856" s="485"/>
      <c r="E856" s="485"/>
      <c r="F856" s="485"/>
      <c r="G856" s="485"/>
      <c r="H856" s="485"/>
      <c r="I856" s="485"/>
      <c r="J856" s="485"/>
      <c r="K856" s="485"/>
      <c r="L856" s="485"/>
      <c r="M856" s="485"/>
      <c r="N856" s="485"/>
      <c r="O856" s="485"/>
      <c r="P856" s="485"/>
      <c r="Q856" s="544"/>
    </row>
    <row r="857" spans="1:17" x14ac:dyDescent="0.15">
      <c r="A857" s="485"/>
      <c r="B857" s="485"/>
      <c r="C857" s="485"/>
      <c r="D857" s="485"/>
      <c r="E857" s="485"/>
      <c r="F857" s="485"/>
      <c r="G857" s="485"/>
      <c r="H857" s="485"/>
      <c r="I857" s="485"/>
      <c r="J857" s="485"/>
      <c r="K857" s="485"/>
      <c r="L857" s="485"/>
      <c r="M857" s="485"/>
      <c r="N857" s="485"/>
      <c r="O857" s="485"/>
      <c r="P857" s="485"/>
      <c r="Q857" s="544"/>
    </row>
    <row r="858" spans="1:17" x14ac:dyDescent="0.15">
      <c r="A858" s="485"/>
      <c r="B858" s="485"/>
      <c r="C858" s="485"/>
      <c r="D858" s="485"/>
      <c r="E858" s="485"/>
      <c r="F858" s="485"/>
      <c r="G858" s="485"/>
      <c r="H858" s="485"/>
      <c r="I858" s="485"/>
      <c r="J858" s="485"/>
      <c r="K858" s="485"/>
      <c r="L858" s="485"/>
      <c r="M858" s="485"/>
      <c r="N858" s="485"/>
      <c r="O858" s="485"/>
      <c r="P858" s="485"/>
      <c r="Q858" s="544"/>
    </row>
    <row r="859" spans="1:17" x14ac:dyDescent="0.15">
      <c r="A859" s="485"/>
      <c r="B859" s="485"/>
      <c r="C859" s="485"/>
      <c r="D859" s="485"/>
      <c r="E859" s="485"/>
      <c r="F859" s="485"/>
      <c r="G859" s="485"/>
      <c r="H859" s="485"/>
      <c r="I859" s="485"/>
      <c r="J859" s="485"/>
      <c r="K859" s="485"/>
      <c r="L859" s="485"/>
      <c r="M859" s="485"/>
      <c r="N859" s="485"/>
      <c r="O859" s="485"/>
      <c r="P859" s="485"/>
      <c r="Q859" s="544"/>
    </row>
    <row r="860" spans="1:17" x14ac:dyDescent="0.15">
      <c r="A860" s="485"/>
      <c r="B860" s="485"/>
      <c r="C860" s="485"/>
      <c r="D860" s="485"/>
      <c r="E860" s="485"/>
      <c r="F860" s="485"/>
      <c r="G860" s="485"/>
      <c r="H860" s="485"/>
      <c r="I860" s="485"/>
      <c r="J860" s="485"/>
      <c r="K860" s="485"/>
      <c r="L860" s="485"/>
      <c r="M860" s="485"/>
      <c r="N860" s="485"/>
      <c r="O860" s="485"/>
      <c r="P860" s="485"/>
      <c r="Q860" s="544"/>
    </row>
    <row r="861" spans="1:17" x14ac:dyDescent="0.15">
      <c r="A861" s="485"/>
      <c r="B861" s="485"/>
      <c r="C861" s="485"/>
      <c r="D861" s="485"/>
      <c r="E861" s="485"/>
      <c r="F861" s="485"/>
      <c r="G861" s="485"/>
      <c r="H861" s="485"/>
      <c r="I861" s="485"/>
      <c r="J861" s="485"/>
      <c r="K861" s="485"/>
      <c r="L861" s="485"/>
      <c r="M861" s="485"/>
      <c r="N861" s="485"/>
      <c r="O861" s="485"/>
      <c r="P861" s="485"/>
      <c r="Q861" s="544"/>
    </row>
    <row r="862" spans="1:17" x14ac:dyDescent="0.15">
      <c r="A862" s="485"/>
      <c r="B862" s="485"/>
      <c r="C862" s="485"/>
      <c r="D862" s="485"/>
      <c r="E862" s="485"/>
      <c r="F862" s="485"/>
      <c r="G862" s="485"/>
      <c r="H862" s="485"/>
      <c r="I862" s="485"/>
      <c r="J862" s="485"/>
      <c r="K862" s="485"/>
      <c r="L862" s="485"/>
      <c r="M862" s="485"/>
      <c r="N862" s="485"/>
      <c r="O862" s="485"/>
      <c r="P862" s="485"/>
      <c r="Q862" s="544"/>
    </row>
    <row r="863" spans="1:17" x14ac:dyDescent="0.15">
      <c r="A863" s="485"/>
      <c r="B863" s="485"/>
      <c r="C863" s="485"/>
      <c r="D863" s="485"/>
      <c r="E863" s="485"/>
      <c r="F863" s="485"/>
      <c r="G863" s="485"/>
      <c r="H863" s="485"/>
      <c r="I863" s="485"/>
      <c r="J863" s="485"/>
      <c r="K863" s="485"/>
      <c r="L863" s="485"/>
      <c r="M863" s="485"/>
      <c r="N863" s="485"/>
      <c r="O863" s="485"/>
      <c r="P863" s="485"/>
      <c r="Q863" s="544"/>
    </row>
    <row r="864" spans="1:17" x14ac:dyDescent="0.15">
      <c r="A864" s="485"/>
      <c r="B864" s="485"/>
      <c r="C864" s="485"/>
      <c r="D864" s="485"/>
      <c r="E864" s="485"/>
      <c r="F864" s="485"/>
      <c r="G864" s="485"/>
      <c r="H864" s="485"/>
      <c r="I864" s="485"/>
      <c r="J864" s="485"/>
      <c r="K864" s="485"/>
      <c r="L864" s="485"/>
      <c r="M864" s="485"/>
      <c r="N864" s="485"/>
      <c r="O864" s="485"/>
      <c r="P864" s="485"/>
      <c r="Q864" s="544"/>
    </row>
    <row r="865" spans="1:17" x14ac:dyDescent="0.15">
      <c r="A865" s="485"/>
      <c r="B865" s="485"/>
      <c r="C865" s="485"/>
      <c r="D865" s="485"/>
      <c r="E865" s="485"/>
      <c r="F865" s="485"/>
      <c r="G865" s="485"/>
      <c r="H865" s="485"/>
      <c r="I865" s="485"/>
      <c r="J865" s="485"/>
      <c r="K865" s="485"/>
      <c r="L865" s="485"/>
      <c r="M865" s="485"/>
      <c r="N865" s="485"/>
      <c r="O865" s="485"/>
      <c r="P865" s="485"/>
      <c r="Q865" s="544"/>
    </row>
    <row r="866" spans="1:17" x14ac:dyDescent="0.15">
      <c r="A866" s="485"/>
      <c r="B866" s="485"/>
      <c r="C866" s="485"/>
      <c r="D866" s="485"/>
      <c r="E866" s="485"/>
      <c r="F866" s="485"/>
      <c r="G866" s="485"/>
      <c r="H866" s="485"/>
      <c r="I866" s="485"/>
      <c r="J866" s="485"/>
      <c r="K866" s="485"/>
      <c r="L866" s="485"/>
      <c r="M866" s="485"/>
      <c r="N866" s="485"/>
      <c r="O866" s="485"/>
      <c r="P866" s="485"/>
      <c r="Q866" s="544"/>
    </row>
    <row r="867" spans="1:17" x14ac:dyDescent="0.15">
      <c r="A867" s="485"/>
      <c r="B867" s="485"/>
      <c r="C867" s="485"/>
      <c r="D867" s="485"/>
      <c r="E867" s="485"/>
      <c r="F867" s="485"/>
      <c r="G867" s="485"/>
      <c r="H867" s="485"/>
      <c r="I867" s="485"/>
      <c r="J867" s="485"/>
      <c r="K867" s="485"/>
      <c r="L867" s="485"/>
      <c r="M867" s="485"/>
      <c r="N867" s="485"/>
      <c r="O867" s="485"/>
      <c r="P867" s="485"/>
      <c r="Q867" s="544"/>
    </row>
    <row r="868" spans="1:17" x14ac:dyDescent="0.15">
      <c r="A868" s="485"/>
      <c r="B868" s="485"/>
      <c r="C868" s="485"/>
      <c r="D868" s="485"/>
      <c r="E868" s="485"/>
      <c r="F868" s="485"/>
      <c r="G868" s="485"/>
      <c r="H868" s="485"/>
      <c r="I868" s="485"/>
      <c r="J868" s="485"/>
      <c r="K868" s="485"/>
      <c r="L868" s="485"/>
      <c r="M868" s="485"/>
      <c r="N868" s="485"/>
      <c r="O868" s="485"/>
      <c r="P868" s="485"/>
      <c r="Q868" s="544"/>
    </row>
    <row r="869" spans="1:17" x14ac:dyDescent="0.15">
      <c r="A869" s="485"/>
      <c r="B869" s="485"/>
      <c r="C869" s="485"/>
      <c r="D869" s="485"/>
      <c r="E869" s="485"/>
      <c r="F869" s="485"/>
      <c r="G869" s="485"/>
      <c r="H869" s="485"/>
      <c r="I869" s="485"/>
      <c r="J869" s="485"/>
      <c r="K869" s="485"/>
      <c r="L869" s="485"/>
      <c r="M869" s="485"/>
      <c r="N869" s="485"/>
      <c r="O869" s="485"/>
      <c r="P869" s="485"/>
      <c r="Q869" s="544"/>
    </row>
    <row r="870" spans="1:17" x14ac:dyDescent="0.15">
      <c r="A870" s="485"/>
      <c r="B870" s="485"/>
      <c r="C870" s="485"/>
      <c r="D870" s="485"/>
      <c r="E870" s="485"/>
      <c r="F870" s="485"/>
      <c r="G870" s="485"/>
      <c r="H870" s="485"/>
      <c r="I870" s="485"/>
      <c r="J870" s="485"/>
      <c r="K870" s="485"/>
      <c r="L870" s="485"/>
      <c r="M870" s="485"/>
      <c r="N870" s="485"/>
      <c r="O870" s="485"/>
      <c r="P870" s="485"/>
      <c r="Q870" s="544"/>
    </row>
    <row r="871" spans="1:17" x14ac:dyDescent="0.15">
      <c r="A871" s="485"/>
      <c r="B871" s="485"/>
      <c r="C871" s="485"/>
      <c r="D871" s="485"/>
      <c r="E871" s="485"/>
      <c r="F871" s="485"/>
      <c r="G871" s="485"/>
      <c r="H871" s="485"/>
      <c r="I871" s="485"/>
      <c r="J871" s="485"/>
      <c r="K871" s="485"/>
      <c r="L871" s="485"/>
      <c r="M871" s="485"/>
      <c r="N871" s="485"/>
      <c r="O871" s="485"/>
      <c r="P871" s="485"/>
      <c r="Q871" s="544"/>
    </row>
    <row r="872" spans="1:17" x14ac:dyDescent="0.15">
      <c r="A872" s="485"/>
      <c r="B872" s="485"/>
      <c r="C872" s="485"/>
      <c r="D872" s="485"/>
      <c r="E872" s="485"/>
      <c r="F872" s="485"/>
      <c r="G872" s="485"/>
      <c r="H872" s="485"/>
      <c r="I872" s="485"/>
      <c r="J872" s="485"/>
      <c r="K872" s="485"/>
      <c r="L872" s="485"/>
      <c r="M872" s="485"/>
      <c r="N872" s="485"/>
      <c r="O872" s="485"/>
      <c r="P872" s="485"/>
      <c r="Q872" s="544"/>
    </row>
    <row r="873" spans="1:17" x14ac:dyDescent="0.15">
      <c r="A873" s="485"/>
      <c r="B873" s="485"/>
      <c r="C873" s="485"/>
      <c r="D873" s="485"/>
      <c r="E873" s="485"/>
      <c r="F873" s="485"/>
      <c r="G873" s="485"/>
      <c r="H873" s="485"/>
      <c r="I873" s="485"/>
      <c r="J873" s="485"/>
      <c r="K873" s="485"/>
      <c r="L873" s="485"/>
      <c r="M873" s="485"/>
      <c r="N873" s="485"/>
      <c r="O873" s="485"/>
      <c r="P873" s="485"/>
      <c r="Q873" s="544"/>
    </row>
    <row r="874" spans="1:17" x14ac:dyDescent="0.15">
      <c r="A874" s="485"/>
      <c r="B874" s="485"/>
      <c r="C874" s="485"/>
      <c r="D874" s="485"/>
      <c r="E874" s="485"/>
      <c r="F874" s="485"/>
      <c r="G874" s="485"/>
      <c r="H874" s="485"/>
      <c r="I874" s="485"/>
      <c r="J874" s="485"/>
      <c r="K874" s="485"/>
      <c r="L874" s="485"/>
      <c r="M874" s="485"/>
      <c r="N874" s="485"/>
      <c r="O874" s="485"/>
      <c r="P874" s="485"/>
      <c r="Q874" s="544"/>
    </row>
    <row r="875" spans="1:17" x14ac:dyDescent="0.15">
      <c r="A875" s="485"/>
      <c r="B875" s="485"/>
      <c r="C875" s="485"/>
      <c r="D875" s="485"/>
      <c r="E875" s="485"/>
      <c r="F875" s="485"/>
      <c r="G875" s="485"/>
      <c r="H875" s="485"/>
      <c r="I875" s="485"/>
      <c r="J875" s="485"/>
      <c r="K875" s="485"/>
      <c r="L875" s="485"/>
      <c r="M875" s="485"/>
      <c r="N875" s="485"/>
      <c r="O875" s="485"/>
      <c r="P875" s="485"/>
      <c r="Q875" s="544"/>
    </row>
    <row r="876" spans="1:17" x14ac:dyDescent="0.15">
      <c r="A876" s="485"/>
      <c r="B876" s="485"/>
      <c r="C876" s="485"/>
      <c r="D876" s="485"/>
      <c r="E876" s="485"/>
      <c r="F876" s="485"/>
      <c r="G876" s="485"/>
      <c r="H876" s="485"/>
      <c r="I876" s="485"/>
      <c r="J876" s="485"/>
      <c r="K876" s="485"/>
      <c r="L876" s="485"/>
      <c r="M876" s="485"/>
      <c r="N876" s="485"/>
      <c r="O876" s="485"/>
      <c r="P876" s="485"/>
      <c r="Q876" s="544"/>
    </row>
    <row r="877" spans="1:17" x14ac:dyDescent="0.15">
      <c r="A877" s="485"/>
      <c r="B877" s="485"/>
      <c r="C877" s="485"/>
      <c r="D877" s="485"/>
      <c r="E877" s="485"/>
      <c r="F877" s="485"/>
      <c r="G877" s="485"/>
      <c r="H877" s="485"/>
      <c r="I877" s="485"/>
      <c r="J877" s="485"/>
      <c r="K877" s="485"/>
      <c r="L877" s="485"/>
      <c r="M877" s="485"/>
      <c r="N877" s="485"/>
      <c r="O877" s="485"/>
      <c r="P877" s="485"/>
      <c r="Q877" s="544"/>
    </row>
    <row r="878" spans="1:17" x14ac:dyDescent="0.15">
      <c r="A878" s="485"/>
      <c r="B878" s="485"/>
      <c r="C878" s="485"/>
      <c r="D878" s="485"/>
      <c r="E878" s="485"/>
      <c r="F878" s="485"/>
      <c r="G878" s="485"/>
      <c r="H878" s="485"/>
      <c r="I878" s="485"/>
      <c r="J878" s="485"/>
      <c r="K878" s="485"/>
      <c r="L878" s="485"/>
      <c r="M878" s="485"/>
      <c r="N878" s="485"/>
      <c r="O878" s="485"/>
      <c r="P878" s="485"/>
      <c r="Q878" s="544"/>
    </row>
    <row r="879" spans="1:17" x14ac:dyDescent="0.15">
      <c r="A879" s="485"/>
      <c r="B879" s="485"/>
      <c r="C879" s="485"/>
      <c r="D879" s="485"/>
      <c r="E879" s="485"/>
      <c r="F879" s="485"/>
      <c r="G879" s="485"/>
      <c r="H879" s="485"/>
      <c r="I879" s="485"/>
      <c r="J879" s="485"/>
      <c r="K879" s="485"/>
      <c r="L879" s="485"/>
      <c r="M879" s="485"/>
      <c r="N879" s="485"/>
      <c r="O879" s="485"/>
      <c r="P879" s="485"/>
      <c r="Q879" s="544"/>
    </row>
    <row r="880" spans="1:17" x14ac:dyDescent="0.15">
      <c r="A880" s="485"/>
      <c r="B880" s="485"/>
      <c r="C880" s="485"/>
      <c r="D880" s="485"/>
      <c r="E880" s="485"/>
      <c r="F880" s="485"/>
      <c r="G880" s="485"/>
      <c r="H880" s="485"/>
      <c r="I880" s="485"/>
      <c r="J880" s="485"/>
      <c r="K880" s="485"/>
      <c r="L880" s="485"/>
      <c r="M880" s="485"/>
      <c r="N880" s="485"/>
      <c r="O880" s="485"/>
      <c r="P880" s="485"/>
      <c r="Q880" s="544"/>
    </row>
    <row r="881" spans="1:17" x14ac:dyDescent="0.15">
      <c r="A881" s="485"/>
      <c r="B881" s="485"/>
      <c r="C881" s="485"/>
      <c r="D881" s="485"/>
      <c r="E881" s="485"/>
      <c r="F881" s="485"/>
      <c r="G881" s="485"/>
      <c r="H881" s="485"/>
      <c r="I881" s="485"/>
      <c r="J881" s="485"/>
      <c r="K881" s="485"/>
      <c r="L881" s="485"/>
      <c r="M881" s="485"/>
      <c r="N881" s="485"/>
      <c r="O881" s="485"/>
      <c r="P881" s="485"/>
      <c r="Q881" s="544"/>
    </row>
    <row r="882" spans="1:17" x14ac:dyDescent="0.15">
      <c r="A882" s="485"/>
      <c r="B882" s="485"/>
      <c r="C882" s="485"/>
      <c r="D882" s="485"/>
      <c r="E882" s="485"/>
      <c r="F882" s="485"/>
      <c r="G882" s="485"/>
      <c r="H882" s="485"/>
      <c r="I882" s="485"/>
      <c r="J882" s="485"/>
      <c r="K882" s="485"/>
      <c r="L882" s="485"/>
      <c r="M882" s="485"/>
      <c r="N882" s="485"/>
      <c r="O882" s="485"/>
      <c r="P882" s="485"/>
      <c r="Q882" s="544"/>
    </row>
    <row r="883" spans="1:17" x14ac:dyDescent="0.15">
      <c r="A883" s="485"/>
      <c r="B883" s="485"/>
      <c r="C883" s="485"/>
      <c r="D883" s="485"/>
      <c r="E883" s="485"/>
      <c r="F883" s="485"/>
      <c r="G883" s="485"/>
      <c r="H883" s="485"/>
      <c r="I883" s="485"/>
      <c r="J883" s="485"/>
      <c r="K883" s="485"/>
      <c r="L883" s="485"/>
      <c r="M883" s="485"/>
      <c r="N883" s="485"/>
      <c r="O883" s="485"/>
      <c r="P883" s="485"/>
      <c r="Q883" s="544"/>
    </row>
    <row r="884" spans="1:17" x14ac:dyDescent="0.15">
      <c r="A884" s="485"/>
      <c r="B884" s="485"/>
      <c r="C884" s="485"/>
      <c r="D884" s="485"/>
      <c r="E884" s="485"/>
      <c r="F884" s="485"/>
      <c r="G884" s="485"/>
      <c r="H884" s="485"/>
      <c r="I884" s="485"/>
      <c r="J884" s="485"/>
      <c r="K884" s="485"/>
      <c r="L884" s="485"/>
      <c r="M884" s="485"/>
      <c r="N884" s="485"/>
      <c r="O884" s="485"/>
      <c r="P884" s="485"/>
      <c r="Q884" s="544"/>
    </row>
    <row r="885" spans="1:17" x14ac:dyDescent="0.15">
      <c r="A885" s="485"/>
      <c r="B885" s="485"/>
      <c r="C885" s="485"/>
      <c r="D885" s="485"/>
      <c r="E885" s="485"/>
      <c r="F885" s="485"/>
      <c r="G885" s="485"/>
      <c r="H885" s="485"/>
      <c r="I885" s="485"/>
      <c r="J885" s="485"/>
      <c r="K885" s="485"/>
      <c r="L885" s="485"/>
      <c r="M885" s="485"/>
      <c r="N885" s="485"/>
      <c r="O885" s="485"/>
      <c r="P885" s="485"/>
      <c r="Q885" s="544"/>
    </row>
    <row r="886" spans="1:17" x14ac:dyDescent="0.15">
      <c r="A886" s="485"/>
      <c r="B886" s="485"/>
      <c r="C886" s="485"/>
      <c r="D886" s="485"/>
      <c r="E886" s="485"/>
      <c r="F886" s="485"/>
      <c r="G886" s="485"/>
      <c r="H886" s="485"/>
      <c r="I886" s="485"/>
      <c r="J886" s="485"/>
      <c r="K886" s="485"/>
      <c r="L886" s="485"/>
      <c r="M886" s="485"/>
      <c r="N886" s="485"/>
      <c r="O886" s="485"/>
      <c r="P886" s="485"/>
      <c r="Q886" s="544"/>
    </row>
    <row r="887" spans="1:17" x14ac:dyDescent="0.15">
      <c r="A887" s="485"/>
      <c r="B887" s="485"/>
      <c r="C887" s="485"/>
      <c r="D887" s="485"/>
      <c r="E887" s="485"/>
      <c r="F887" s="485"/>
      <c r="G887" s="485"/>
      <c r="H887" s="485"/>
      <c r="I887" s="485"/>
      <c r="J887" s="485"/>
      <c r="K887" s="485"/>
      <c r="L887" s="485"/>
      <c r="M887" s="485"/>
      <c r="N887" s="485"/>
      <c r="O887" s="485"/>
      <c r="P887" s="485"/>
      <c r="Q887" s="544"/>
    </row>
    <row r="888" spans="1:17" x14ac:dyDescent="0.15">
      <c r="A888" s="485"/>
      <c r="B888" s="485"/>
      <c r="C888" s="485"/>
      <c r="D888" s="485"/>
      <c r="E888" s="485"/>
      <c r="F888" s="485"/>
      <c r="G888" s="485"/>
      <c r="H888" s="485"/>
      <c r="I888" s="485"/>
      <c r="J888" s="485"/>
      <c r="K888" s="485"/>
      <c r="L888" s="485"/>
      <c r="M888" s="485"/>
      <c r="N888" s="485"/>
      <c r="O888" s="485"/>
      <c r="P888" s="485"/>
      <c r="Q888" s="544"/>
    </row>
    <row r="889" spans="1:17" x14ac:dyDescent="0.15">
      <c r="A889" s="485"/>
      <c r="B889" s="485"/>
      <c r="C889" s="485"/>
      <c r="D889" s="485"/>
      <c r="E889" s="485"/>
      <c r="F889" s="485"/>
      <c r="G889" s="485"/>
      <c r="H889" s="485"/>
      <c r="I889" s="485"/>
      <c r="J889" s="485"/>
      <c r="K889" s="485"/>
      <c r="L889" s="485"/>
      <c r="M889" s="485"/>
      <c r="N889" s="485"/>
      <c r="O889" s="485"/>
      <c r="P889" s="485"/>
      <c r="Q889" s="544"/>
    </row>
    <row r="890" spans="1:17" x14ac:dyDescent="0.15">
      <c r="A890" s="485"/>
      <c r="B890" s="485"/>
      <c r="C890" s="485"/>
      <c r="D890" s="485"/>
      <c r="E890" s="485"/>
      <c r="F890" s="485"/>
      <c r="G890" s="485"/>
      <c r="H890" s="485"/>
      <c r="I890" s="485"/>
      <c r="J890" s="485"/>
      <c r="K890" s="485"/>
      <c r="L890" s="485"/>
      <c r="M890" s="485"/>
      <c r="N890" s="485"/>
      <c r="O890" s="485"/>
      <c r="P890" s="485"/>
      <c r="Q890" s="544"/>
    </row>
    <row r="891" spans="1:17" x14ac:dyDescent="0.15">
      <c r="A891" s="485"/>
      <c r="B891" s="485"/>
      <c r="C891" s="485"/>
      <c r="D891" s="485"/>
      <c r="E891" s="485"/>
      <c r="F891" s="485"/>
      <c r="G891" s="485"/>
      <c r="H891" s="485"/>
      <c r="I891" s="485"/>
      <c r="J891" s="485"/>
      <c r="K891" s="485"/>
      <c r="L891" s="485"/>
      <c r="M891" s="485"/>
      <c r="N891" s="485"/>
      <c r="O891" s="485"/>
      <c r="P891" s="485"/>
      <c r="Q891" s="544"/>
    </row>
    <row r="892" spans="1:17" x14ac:dyDescent="0.15">
      <c r="A892" s="485"/>
      <c r="B892" s="485"/>
      <c r="C892" s="485"/>
      <c r="D892" s="485"/>
      <c r="E892" s="485"/>
      <c r="F892" s="485"/>
      <c r="G892" s="485"/>
      <c r="H892" s="485"/>
      <c r="I892" s="485"/>
      <c r="J892" s="485"/>
      <c r="K892" s="485"/>
      <c r="L892" s="485"/>
      <c r="M892" s="485"/>
      <c r="N892" s="485"/>
      <c r="O892" s="485"/>
      <c r="P892" s="485"/>
      <c r="Q892" s="544"/>
    </row>
    <row r="893" spans="1:17" x14ac:dyDescent="0.15">
      <c r="A893" s="485"/>
      <c r="B893" s="485"/>
      <c r="C893" s="485"/>
      <c r="D893" s="485"/>
      <c r="E893" s="485"/>
      <c r="F893" s="485"/>
      <c r="G893" s="485"/>
      <c r="H893" s="485"/>
      <c r="I893" s="485"/>
      <c r="J893" s="485"/>
      <c r="K893" s="485"/>
      <c r="L893" s="485"/>
      <c r="M893" s="485"/>
      <c r="N893" s="485"/>
      <c r="O893" s="485"/>
      <c r="P893" s="485"/>
      <c r="Q893" s="544"/>
    </row>
    <row r="894" spans="1:17" x14ac:dyDescent="0.15">
      <c r="A894" s="485"/>
      <c r="B894" s="485"/>
      <c r="C894" s="485"/>
      <c r="D894" s="485"/>
      <c r="E894" s="485"/>
      <c r="F894" s="485"/>
      <c r="G894" s="485"/>
      <c r="H894" s="485"/>
      <c r="I894" s="485"/>
      <c r="J894" s="485"/>
      <c r="K894" s="485"/>
      <c r="L894" s="485"/>
      <c r="M894" s="485"/>
      <c r="N894" s="485"/>
      <c r="O894" s="485"/>
      <c r="P894" s="485"/>
      <c r="Q894" s="544"/>
    </row>
    <row r="895" spans="1:17" x14ac:dyDescent="0.15">
      <c r="A895" s="485"/>
      <c r="B895" s="485"/>
      <c r="C895" s="485"/>
      <c r="D895" s="485"/>
      <c r="E895" s="485"/>
      <c r="F895" s="485"/>
      <c r="G895" s="485"/>
      <c r="H895" s="485"/>
      <c r="I895" s="485"/>
      <c r="J895" s="485"/>
      <c r="K895" s="485"/>
      <c r="L895" s="485"/>
      <c r="M895" s="485"/>
      <c r="N895" s="485"/>
      <c r="O895" s="485"/>
      <c r="P895" s="485"/>
      <c r="Q895" s="544"/>
    </row>
    <row r="896" spans="1:17" x14ac:dyDescent="0.15">
      <c r="A896" s="485"/>
      <c r="B896" s="485"/>
      <c r="C896" s="485"/>
      <c r="D896" s="485"/>
      <c r="E896" s="485"/>
      <c r="F896" s="485"/>
      <c r="G896" s="485"/>
      <c r="H896" s="485"/>
      <c r="I896" s="485"/>
      <c r="J896" s="485"/>
      <c r="K896" s="485"/>
      <c r="L896" s="485"/>
      <c r="M896" s="485"/>
      <c r="N896" s="485"/>
      <c r="O896" s="485"/>
      <c r="P896" s="485"/>
      <c r="Q896" s="544"/>
    </row>
    <row r="897" spans="1:17" x14ac:dyDescent="0.15">
      <c r="A897" s="485"/>
      <c r="B897" s="485"/>
      <c r="C897" s="485"/>
      <c r="D897" s="485"/>
      <c r="E897" s="485"/>
      <c r="F897" s="485"/>
      <c r="G897" s="485"/>
      <c r="H897" s="485"/>
      <c r="I897" s="485"/>
      <c r="J897" s="485"/>
      <c r="K897" s="485"/>
      <c r="L897" s="485"/>
      <c r="M897" s="485"/>
      <c r="N897" s="485"/>
      <c r="O897" s="485"/>
      <c r="P897" s="485"/>
      <c r="Q897" s="544"/>
    </row>
    <row r="898" spans="1:17" x14ac:dyDescent="0.15">
      <c r="A898" s="485"/>
      <c r="B898" s="485"/>
      <c r="C898" s="485"/>
      <c r="D898" s="485"/>
      <c r="E898" s="485"/>
      <c r="F898" s="485"/>
      <c r="G898" s="485"/>
      <c r="H898" s="485"/>
      <c r="I898" s="485"/>
      <c r="J898" s="485"/>
      <c r="K898" s="485"/>
      <c r="L898" s="485"/>
      <c r="M898" s="485"/>
      <c r="N898" s="485"/>
      <c r="O898" s="485"/>
      <c r="P898" s="485"/>
      <c r="Q898" s="544"/>
    </row>
    <row r="899" spans="1:17" x14ac:dyDescent="0.15">
      <c r="A899" s="485"/>
      <c r="B899" s="485"/>
      <c r="C899" s="485"/>
      <c r="D899" s="485"/>
      <c r="E899" s="485"/>
      <c r="F899" s="485"/>
      <c r="G899" s="485"/>
      <c r="H899" s="485"/>
      <c r="I899" s="485"/>
      <c r="J899" s="485"/>
      <c r="K899" s="485"/>
      <c r="L899" s="485"/>
      <c r="M899" s="485"/>
      <c r="N899" s="485"/>
      <c r="O899" s="485"/>
      <c r="P899" s="485"/>
      <c r="Q899" s="544"/>
    </row>
    <row r="900" spans="1:17" x14ac:dyDescent="0.15">
      <c r="A900" s="485"/>
      <c r="B900" s="485"/>
      <c r="C900" s="485"/>
      <c r="D900" s="485"/>
      <c r="E900" s="485"/>
      <c r="F900" s="485"/>
      <c r="G900" s="485"/>
      <c r="H900" s="485"/>
      <c r="I900" s="485"/>
      <c r="J900" s="485"/>
      <c r="K900" s="485"/>
      <c r="L900" s="485"/>
      <c r="M900" s="485"/>
      <c r="N900" s="485"/>
      <c r="O900" s="485"/>
      <c r="P900" s="485"/>
      <c r="Q900" s="544"/>
    </row>
    <row r="901" spans="1:17" x14ac:dyDescent="0.15">
      <c r="A901" s="485"/>
      <c r="B901" s="485"/>
      <c r="C901" s="485"/>
      <c r="D901" s="485"/>
      <c r="E901" s="485"/>
      <c r="F901" s="485"/>
      <c r="G901" s="485"/>
      <c r="H901" s="485"/>
      <c r="I901" s="485"/>
      <c r="J901" s="485"/>
      <c r="K901" s="485"/>
      <c r="L901" s="485"/>
      <c r="M901" s="485"/>
      <c r="N901" s="485"/>
      <c r="O901" s="485"/>
      <c r="P901" s="485"/>
      <c r="Q901" s="544"/>
    </row>
    <row r="902" spans="1:17" x14ac:dyDescent="0.15">
      <c r="A902" s="485"/>
      <c r="B902" s="485"/>
      <c r="C902" s="485"/>
      <c r="D902" s="485"/>
      <c r="E902" s="485"/>
      <c r="F902" s="485"/>
      <c r="G902" s="485"/>
      <c r="H902" s="485"/>
      <c r="I902" s="485"/>
      <c r="J902" s="485"/>
      <c r="K902" s="485"/>
      <c r="L902" s="485"/>
      <c r="M902" s="485"/>
      <c r="N902" s="485"/>
      <c r="O902" s="485"/>
      <c r="P902" s="485"/>
      <c r="Q902" s="544"/>
    </row>
    <row r="903" spans="1:17" x14ac:dyDescent="0.15">
      <c r="A903" s="485"/>
      <c r="B903" s="485"/>
      <c r="C903" s="485"/>
      <c r="D903" s="485"/>
      <c r="E903" s="485"/>
      <c r="F903" s="485"/>
      <c r="G903" s="485"/>
      <c r="H903" s="485"/>
      <c r="I903" s="485"/>
      <c r="J903" s="485"/>
      <c r="K903" s="485"/>
      <c r="L903" s="485"/>
      <c r="M903" s="485"/>
      <c r="N903" s="485"/>
      <c r="O903" s="485"/>
      <c r="P903" s="485"/>
      <c r="Q903" s="544"/>
    </row>
    <row r="904" spans="1:17" x14ac:dyDescent="0.15">
      <c r="A904" s="485"/>
      <c r="B904" s="485"/>
      <c r="C904" s="485"/>
      <c r="D904" s="485"/>
      <c r="E904" s="485"/>
      <c r="F904" s="485"/>
      <c r="G904" s="485"/>
      <c r="H904" s="485"/>
      <c r="I904" s="485"/>
      <c r="J904" s="485"/>
      <c r="K904" s="485"/>
      <c r="L904" s="485"/>
      <c r="M904" s="485"/>
      <c r="N904" s="485"/>
      <c r="O904" s="485"/>
      <c r="P904" s="485"/>
      <c r="Q904" s="544"/>
    </row>
    <row r="905" spans="1:17" x14ac:dyDescent="0.15">
      <c r="A905" s="485"/>
      <c r="B905" s="485"/>
      <c r="C905" s="485"/>
      <c r="D905" s="485"/>
      <c r="E905" s="485"/>
      <c r="F905" s="485"/>
      <c r="G905" s="485"/>
      <c r="H905" s="485"/>
      <c r="I905" s="485"/>
      <c r="J905" s="485"/>
      <c r="K905" s="485"/>
      <c r="L905" s="485"/>
      <c r="M905" s="485"/>
      <c r="N905" s="485"/>
      <c r="O905" s="485"/>
      <c r="P905" s="485"/>
      <c r="Q905" s="544"/>
    </row>
    <row r="906" spans="1:17" x14ac:dyDescent="0.15">
      <c r="A906" s="485"/>
      <c r="B906" s="485"/>
      <c r="C906" s="485"/>
      <c r="D906" s="485"/>
      <c r="E906" s="485"/>
      <c r="F906" s="485"/>
      <c r="G906" s="485"/>
      <c r="H906" s="485"/>
      <c r="I906" s="485"/>
      <c r="J906" s="485"/>
      <c r="K906" s="485"/>
      <c r="L906" s="485"/>
      <c r="M906" s="485"/>
      <c r="N906" s="485"/>
      <c r="O906" s="485"/>
      <c r="P906" s="485"/>
      <c r="Q906" s="544"/>
    </row>
    <row r="907" spans="1:17" x14ac:dyDescent="0.15">
      <c r="A907" s="485"/>
      <c r="B907" s="485"/>
      <c r="C907" s="485"/>
      <c r="D907" s="485"/>
      <c r="E907" s="485"/>
      <c r="F907" s="485"/>
      <c r="G907" s="485"/>
      <c r="H907" s="485"/>
      <c r="I907" s="485"/>
      <c r="J907" s="485"/>
      <c r="K907" s="485"/>
      <c r="L907" s="485"/>
      <c r="M907" s="485"/>
      <c r="N907" s="485"/>
      <c r="O907" s="485"/>
      <c r="P907" s="485"/>
      <c r="Q907" s="544"/>
    </row>
    <row r="908" spans="1:17" x14ac:dyDescent="0.15">
      <c r="A908" s="485"/>
      <c r="B908" s="485"/>
      <c r="C908" s="485"/>
      <c r="D908" s="485"/>
      <c r="E908" s="485"/>
      <c r="F908" s="485"/>
      <c r="G908" s="485"/>
      <c r="H908" s="485"/>
      <c r="I908" s="485"/>
      <c r="J908" s="485"/>
      <c r="K908" s="485"/>
      <c r="L908" s="485"/>
      <c r="M908" s="485"/>
      <c r="N908" s="485"/>
      <c r="O908" s="485"/>
      <c r="P908" s="485"/>
      <c r="Q908" s="544"/>
    </row>
    <row r="909" spans="1:17" x14ac:dyDescent="0.15">
      <c r="A909" s="485"/>
      <c r="B909" s="485"/>
      <c r="C909" s="485"/>
      <c r="D909" s="485"/>
      <c r="E909" s="485"/>
      <c r="F909" s="485"/>
      <c r="G909" s="485"/>
      <c r="H909" s="485"/>
      <c r="I909" s="485"/>
      <c r="J909" s="485"/>
      <c r="K909" s="485"/>
      <c r="L909" s="485"/>
      <c r="M909" s="485"/>
      <c r="N909" s="485"/>
      <c r="O909" s="485"/>
      <c r="P909" s="485"/>
      <c r="Q909" s="544"/>
    </row>
    <row r="910" spans="1:17" x14ac:dyDescent="0.15">
      <c r="A910" s="485"/>
      <c r="B910" s="485"/>
      <c r="C910" s="485"/>
      <c r="D910" s="485"/>
      <c r="E910" s="485"/>
      <c r="F910" s="485"/>
      <c r="G910" s="485"/>
      <c r="H910" s="485"/>
      <c r="I910" s="485"/>
      <c r="J910" s="485"/>
      <c r="K910" s="485"/>
      <c r="L910" s="485"/>
      <c r="M910" s="485"/>
      <c r="N910" s="485"/>
      <c r="O910" s="485"/>
      <c r="P910" s="485"/>
      <c r="Q910" s="544"/>
    </row>
    <row r="911" spans="1:17" x14ac:dyDescent="0.15">
      <c r="A911" s="485"/>
      <c r="B911" s="485"/>
      <c r="C911" s="485"/>
      <c r="D911" s="485"/>
      <c r="E911" s="485"/>
      <c r="F911" s="485"/>
      <c r="G911" s="485"/>
      <c r="H911" s="485"/>
      <c r="I911" s="485"/>
      <c r="J911" s="485"/>
      <c r="K911" s="485"/>
      <c r="L911" s="485"/>
      <c r="M911" s="485"/>
      <c r="N911" s="485"/>
      <c r="O911" s="485"/>
      <c r="P911" s="485"/>
      <c r="Q911" s="544"/>
    </row>
    <row r="912" spans="1:17" x14ac:dyDescent="0.15">
      <c r="A912" s="485"/>
      <c r="B912" s="485"/>
      <c r="C912" s="485"/>
      <c r="D912" s="485"/>
      <c r="E912" s="485"/>
      <c r="F912" s="485"/>
      <c r="G912" s="485"/>
      <c r="H912" s="485"/>
      <c r="I912" s="485"/>
      <c r="J912" s="485"/>
      <c r="K912" s="485"/>
      <c r="L912" s="485"/>
      <c r="M912" s="485"/>
      <c r="N912" s="485"/>
      <c r="O912" s="485"/>
      <c r="P912" s="485"/>
      <c r="Q912" s="544"/>
    </row>
    <row r="913" spans="1:17" x14ac:dyDescent="0.15">
      <c r="A913" s="485"/>
      <c r="B913" s="485"/>
      <c r="C913" s="485"/>
      <c r="D913" s="485"/>
      <c r="E913" s="485"/>
      <c r="F913" s="485"/>
      <c r="G913" s="485"/>
      <c r="H913" s="485"/>
      <c r="I913" s="485"/>
      <c r="J913" s="485"/>
      <c r="K913" s="485"/>
      <c r="L913" s="485"/>
      <c r="M913" s="485"/>
      <c r="N913" s="485"/>
      <c r="O913" s="485"/>
      <c r="P913" s="485"/>
      <c r="Q913" s="544"/>
    </row>
    <row r="914" spans="1:17" x14ac:dyDescent="0.15">
      <c r="A914" s="485"/>
      <c r="B914" s="485"/>
      <c r="C914" s="485"/>
      <c r="D914" s="485"/>
      <c r="E914" s="485"/>
      <c r="F914" s="485"/>
      <c r="G914" s="485"/>
      <c r="H914" s="485"/>
      <c r="I914" s="485"/>
      <c r="J914" s="485"/>
      <c r="K914" s="485"/>
      <c r="L914" s="485"/>
      <c r="M914" s="485"/>
      <c r="N914" s="485"/>
      <c r="O914" s="485"/>
      <c r="P914" s="485"/>
      <c r="Q914" s="544"/>
    </row>
    <row r="915" spans="1:17" x14ac:dyDescent="0.15">
      <c r="A915" s="485"/>
      <c r="B915" s="485"/>
      <c r="C915" s="485"/>
      <c r="D915" s="485"/>
      <c r="E915" s="485"/>
      <c r="F915" s="485"/>
      <c r="G915" s="485"/>
      <c r="H915" s="485"/>
      <c r="I915" s="485"/>
      <c r="J915" s="485"/>
      <c r="K915" s="485"/>
      <c r="L915" s="485"/>
      <c r="M915" s="485"/>
      <c r="N915" s="485"/>
      <c r="O915" s="485"/>
      <c r="P915" s="485"/>
      <c r="Q915" s="544"/>
    </row>
    <row r="916" spans="1:17" x14ac:dyDescent="0.15">
      <c r="A916" s="485"/>
      <c r="B916" s="485"/>
      <c r="C916" s="485"/>
      <c r="D916" s="485"/>
      <c r="E916" s="485"/>
      <c r="F916" s="485"/>
      <c r="G916" s="485"/>
      <c r="H916" s="485"/>
      <c r="I916" s="485"/>
      <c r="J916" s="485"/>
      <c r="K916" s="485"/>
      <c r="L916" s="485"/>
      <c r="M916" s="485"/>
      <c r="N916" s="485"/>
      <c r="O916" s="485"/>
      <c r="P916" s="485"/>
      <c r="Q916" s="544"/>
    </row>
    <row r="917" spans="1:17" x14ac:dyDescent="0.15">
      <c r="A917" s="485"/>
      <c r="B917" s="485"/>
      <c r="C917" s="485"/>
      <c r="D917" s="485"/>
      <c r="E917" s="485"/>
      <c r="F917" s="485"/>
      <c r="G917" s="485"/>
      <c r="H917" s="485"/>
      <c r="I917" s="485"/>
      <c r="J917" s="485"/>
      <c r="K917" s="485"/>
      <c r="L917" s="485"/>
      <c r="M917" s="485"/>
      <c r="N917" s="485"/>
      <c r="O917" s="485"/>
      <c r="P917" s="485"/>
      <c r="Q917" s="544"/>
    </row>
    <row r="918" spans="1:17" x14ac:dyDescent="0.15">
      <c r="A918" s="485"/>
      <c r="B918" s="485"/>
      <c r="C918" s="485"/>
      <c r="D918" s="485"/>
      <c r="E918" s="485"/>
      <c r="F918" s="485"/>
      <c r="G918" s="485"/>
      <c r="H918" s="485"/>
      <c r="I918" s="485"/>
      <c r="J918" s="485"/>
      <c r="K918" s="485"/>
      <c r="L918" s="485"/>
      <c r="M918" s="485"/>
      <c r="N918" s="485"/>
      <c r="O918" s="485"/>
      <c r="P918" s="485"/>
      <c r="Q918" s="544"/>
    </row>
    <row r="919" spans="1:17" x14ac:dyDescent="0.15">
      <c r="A919" s="485"/>
      <c r="B919" s="485"/>
      <c r="C919" s="485"/>
      <c r="D919" s="485"/>
      <c r="E919" s="485"/>
      <c r="F919" s="485"/>
      <c r="G919" s="485"/>
      <c r="H919" s="485"/>
      <c r="I919" s="485"/>
      <c r="J919" s="485"/>
      <c r="K919" s="485"/>
      <c r="L919" s="485"/>
      <c r="M919" s="485"/>
      <c r="N919" s="485"/>
      <c r="O919" s="485"/>
      <c r="P919" s="485"/>
      <c r="Q919" s="544"/>
    </row>
    <row r="920" spans="1:17" x14ac:dyDescent="0.15">
      <c r="A920" s="485"/>
      <c r="B920" s="485"/>
      <c r="C920" s="485"/>
      <c r="D920" s="485"/>
      <c r="E920" s="485"/>
      <c r="F920" s="485"/>
      <c r="G920" s="485"/>
      <c r="H920" s="485"/>
      <c r="I920" s="485"/>
      <c r="J920" s="485"/>
      <c r="K920" s="485"/>
      <c r="L920" s="485"/>
      <c r="M920" s="485"/>
      <c r="N920" s="485"/>
      <c r="O920" s="485"/>
      <c r="P920" s="485"/>
      <c r="Q920" s="544"/>
    </row>
    <row r="921" spans="1:17" x14ac:dyDescent="0.15">
      <c r="A921" s="485"/>
      <c r="B921" s="485"/>
      <c r="C921" s="485"/>
      <c r="D921" s="485"/>
      <c r="E921" s="485"/>
      <c r="F921" s="485"/>
      <c r="G921" s="485"/>
      <c r="H921" s="485"/>
      <c r="I921" s="485"/>
      <c r="J921" s="485"/>
      <c r="K921" s="485"/>
      <c r="L921" s="485"/>
      <c r="M921" s="485"/>
      <c r="N921" s="485"/>
      <c r="O921" s="485"/>
      <c r="P921" s="485"/>
      <c r="Q921" s="544"/>
    </row>
    <row r="922" spans="1:17" x14ac:dyDescent="0.15">
      <c r="A922" s="485"/>
      <c r="B922" s="485"/>
      <c r="C922" s="485"/>
      <c r="D922" s="485"/>
      <c r="E922" s="485"/>
      <c r="F922" s="485"/>
      <c r="G922" s="485"/>
      <c r="H922" s="485"/>
      <c r="I922" s="485"/>
      <c r="J922" s="485"/>
      <c r="K922" s="485"/>
      <c r="L922" s="485"/>
      <c r="M922" s="485"/>
      <c r="N922" s="485"/>
      <c r="O922" s="485"/>
      <c r="P922" s="485"/>
      <c r="Q922" s="544"/>
    </row>
    <row r="923" spans="1:17" x14ac:dyDescent="0.15">
      <c r="A923" s="485"/>
      <c r="B923" s="485"/>
      <c r="C923" s="485"/>
      <c r="D923" s="485"/>
      <c r="E923" s="485"/>
      <c r="F923" s="485"/>
      <c r="G923" s="485"/>
      <c r="H923" s="485"/>
      <c r="I923" s="485"/>
      <c r="J923" s="485"/>
      <c r="K923" s="485"/>
      <c r="L923" s="485"/>
      <c r="M923" s="485"/>
      <c r="N923" s="485"/>
      <c r="O923" s="485"/>
      <c r="P923" s="485"/>
      <c r="Q923" s="544"/>
    </row>
    <row r="924" spans="1:17" x14ac:dyDescent="0.15">
      <c r="A924" s="485"/>
      <c r="B924" s="485"/>
      <c r="C924" s="485"/>
      <c r="D924" s="485"/>
      <c r="E924" s="485"/>
      <c r="F924" s="485"/>
      <c r="G924" s="485"/>
      <c r="H924" s="485"/>
      <c r="I924" s="485"/>
      <c r="J924" s="485"/>
      <c r="K924" s="485"/>
      <c r="L924" s="485"/>
      <c r="M924" s="485"/>
      <c r="N924" s="485"/>
      <c r="O924" s="485"/>
      <c r="P924" s="485"/>
      <c r="Q924" s="544"/>
    </row>
    <row r="925" spans="1:17" x14ac:dyDescent="0.15">
      <c r="A925" s="485"/>
      <c r="B925" s="485"/>
      <c r="C925" s="485"/>
      <c r="D925" s="485"/>
      <c r="E925" s="485"/>
      <c r="F925" s="485"/>
      <c r="G925" s="485"/>
      <c r="H925" s="485"/>
      <c r="I925" s="485"/>
      <c r="J925" s="485"/>
      <c r="K925" s="485"/>
      <c r="L925" s="485"/>
      <c r="M925" s="485"/>
      <c r="N925" s="485"/>
      <c r="O925" s="485"/>
      <c r="P925" s="485"/>
      <c r="Q925" s="544"/>
    </row>
    <row r="926" spans="1:17" x14ac:dyDescent="0.15">
      <c r="A926" s="485"/>
      <c r="B926" s="485"/>
      <c r="C926" s="485"/>
      <c r="D926" s="485"/>
      <c r="E926" s="485"/>
      <c r="F926" s="485"/>
      <c r="G926" s="485"/>
      <c r="H926" s="485"/>
      <c r="I926" s="485"/>
      <c r="J926" s="485"/>
      <c r="K926" s="485"/>
      <c r="L926" s="485"/>
      <c r="M926" s="485"/>
      <c r="N926" s="485"/>
      <c r="O926" s="485"/>
      <c r="P926" s="485"/>
      <c r="Q926" s="544"/>
    </row>
    <row r="927" spans="1:17" x14ac:dyDescent="0.15">
      <c r="A927" s="485"/>
      <c r="B927" s="485"/>
      <c r="C927" s="485"/>
      <c r="D927" s="485"/>
      <c r="E927" s="485"/>
      <c r="F927" s="485"/>
      <c r="G927" s="485"/>
      <c r="H927" s="485"/>
      <c r="I927" s="485"/>
      <c r="J927" s="485"/>
      <c r="K927" s="485"/>
      <c r="L927" s="485"/>
      <c r="M927" s="485"/>
      <c r="N927" s="485"/>
      <c r="O927" s="485"/>
      <c r="P927" s="485"/>
      <c r="Q927" s="544"/>
    </row>
    <row r="928" spans="1:17" x14ac:dyDescent="0.15">
      <c r="A928" s="485"/>
      <c r="B928" s="485"/>
      <c r="C928" s="485"/>
      <c r="D928" s="485"/>
      <c r="E928" s="485"/>
      <c r="F928" s="485"/>
      <c r="G928" s="485"/>
      <c r="H928" s="485"/>
      <c r="I928" s="485"/>
      <c r="J928" s="485"/>
      <c r="K928" s="485"/>
      <c r="L928" s="485"/>
      <c r="M928" s="485"/>
      <c r="N928" s="485"/>
      <c r="O928" s="485"/>
      <c r="P928" s="485"/>
      <c r="Q928" s="544"/>
    </row>
    <row r="929" spans="1:17" x14ac:dyDescent="0.15">
      <c r="A929" s="485"/>
      <c r="B929" s="485"/>
      <c r="C929" s="485"/>
      <c r="D929" s="485"/>
      <c r="E929" s="485"/>
      <c r="F929" s="485"/>
      <c r="G929" s="485"/>
      <c r="H929" s="485"/>
      <c r="I929" s="485"/>
      <c r="J929" s="485"/>
      <c r="K929" s="485"/>
      <c r="L929" s="485"/>
      <c r="M929" s="485"/>
      <c r="N929" s="485"/>
      <c r="O929" s="485"/>
      <c r="P929" s="485"/>
      <c r="Q929" s="544"/>
    </row>
    <row r="930" spans="1:17" x14ac:dyDescent="0.15">
      <c r="A930" s="485"/>
      <c r="B930" s="485"/>
      <c r="C930" s="485"/>
      <c r="D930" s="485"/>
      <c r="E930" s="485"/>
      <c r="F930" s="485"/>
      <c r="G930" s="485"/>
      <c r="H930" s="485"/>
      <c r="I930" s="485"/>
      <c r="J930" s="485"/>
      <c r="K930" s="485"/>
      <c r="L930" s="485"/>
      <c r="M930" s="485"/>
      <c r="N930" s="485"/>
      <c r="O930" s="485"/>
      <c r="P930" s="485"/>
      <c r="Q930" s="544"/>
    </row>
    <row r="931" spans="1:17" x14ac:dyDescent="0.15">
      <c r="A931" s="485"/>
      <c r="B931" s="485"/>
      <c r="C931" s="485"/>
      <c r="D931" s="485"/>
      <c r="E931" s="485"/>
      <c r="F931" s="485"/>
      <c r="G931" s="485"/>
      <c r="H931" s="485"/>
      <c r="I931" s="485"/>
      <c r="J931" s="485"/>
      <c r="K931" s="485"/>
      <c r="L931" s="485"/>
      <c r="M931" s="485"/>
      <c r="N931" s="485"/>
      <c r="O931" s="485"/>
      <c r="P931" s="485"/>
      <c r="Q931" s="544"/>
    </row>
    <row r="932" spans="1:17" x14ac:dyDescent="0.15">
      <c r="A932" s="485"/>
      <c r="B932" s="485"/>
      <c r="C932" s="485"/>
      <c r="D932" s="485"/>
      <c r="E932" s="485"/>
      <c r="F932" s="485"/>
      <c r="G932" s="485"/>
      <c r="H932" s="485"/>
      <c r="I932" s="485"/>
      <c r="J932" s="485"/>
      <c r="K932" s="485"/>
      <c r="L932" s="485"/>
      <c r="M932" s="485"/>
      <c r="N932" s="485"/>
      <c r="O932" s="485"/>
      <c r="P932" s="485"/>
      <c r="Q932" s="544"/>
    </row>
    <row r="933" spans="1:17" x14ac:dyDescent="0.15">
      <c r="A933" s="485"/>
      <c r="B933" s="485"/>
      <c r="C933" s="485"/>
      <c r="D933" s="485"/>
      <c r="E933" s="485"/>
      <c r="F933" s="485"/>
      <c r="G933" s="485"/>
      <c r="H933" s="485"/>
      <c r="I933" s="485"/>
      <c r="J933" s="485"/>
      <c r="K933" s="485"/>
      <c r="L933" s="485"/>
      <c r="M933" s="485"/>
      <c r="N933" s="485"/>
      <c r="O933" s="485"/>
      <c r="P933" s="485"/>
      <c r="Q933" s="544"/>
    </row>
    <row r="934" spans="1:17" x14ac:dyDescent="0.15">
      <c r="A934" s="485"/>
      <c r="B934" s="485"/>
      <c r="C934" s="485"/>
      <c r="D934" s="485"/>
      <c r="E934" s="485"/>
      <c r="F934" s="485"/>
      <c r="G934" s="485"/>
      <c r="H934" s="485"/>
      <c r="I934" s="485"/>
      <c r="J934" s="485"/>
      <c r="K934" s="485"/>
      <c r="L934" s="485"/>
      <c r="M934" s="485"/>
      <c r="N934" s="485"/>
      <c r="O934" s="485"/>
      <c r="P934" s="485"/>
      <c r="Q934" s="544"/>
    </row>
    <row r="935" spans="1:17" x14ac:dyDescent="0.15">
      <c r="A935" s="485"/>
      <c r="B935" s="485"/>
      <c r="C935" s="485"/>
      <c r="D935" s="485"/>
      <c r="E935" s="485"/>
      <c r="F935" s="485"/>
      <c r="G935" s="485"/>
      <c r="H935" s="485"/>
      <c r="I935" s="485"/>
      <c r="J935" s="485"/>
      <c r="K935" s="485"/>
      <c r="L935" s="485"/>
      <c r="M935" s="485"/>
      <c r="N935" s="485"/>
      <c r="O935" s="485"/>
      <c r="P935" s="485"/>
      <c r="Q935" s="544"/>
    </row>
    <row r="936" spans="1:17" x14ac:dyDescent="0.15">
      <c r="A936" s="485"/>
      <c r="B936" s="485"/>
      <c r="C936" s="485"/>
      <c r="D936" s="485"/>
      <c r="E936" s="485"/>
      <c r="F936" s="485"/>
      <c r="G936" s="485"/>
      <c r="H936" s="485"/>
      <c r="I936" s="485"/>
      <c r="J936" s="485"/>
      <c r="K936" s="485"/>
      <c r="L936" s="485"/>
      <c r="M936" s="485"/>
      <c r="N936" s="485"/>
      <c r="O936" s="485"/>
      <c r="P936" s="485"/>
      <c r="Q936" s="544"/>
    </row>
    <row r="937" spans="1:17" x14ac:dyDescent="0.15">
      <c r="A937" s="485"/>
      <c r="B937" s="485"/>
      <c r="C937" s="485"/>
      <c r="D937" s="485"/>
      <c r="E937" s="485"/>
      <c r="F937" s="485"/>
      <c r="G937" s="485"/>
      <c r="H937" s="485"/>
      <c r="I937" s="485"/>
      <c r="J937" s="485"/>
      <c r="K937" s="485"/>
      <c r="L937" s="485"/>
      <c r="M937" s="485"/>
      <c r="N937" s="485"/>
      <c r="O937" s="485"/>
      <c r="P937" s="485"/>
      <c r="Q937" s="544"/>
    </row>
    <row r="938" spans="1:17" x14ac:dyDescent="0.15">
      <c r="A938" s="485"/>
      <c r="B938" s="485"/>
      <c r="C938" s="485"/>
      <c r="D938" s="485"/>
      <c r="E938" s="485"/>
      <c r="F938" s="485"/>
      <c r="G938" s="485"/>
      <c r="H938" s="485"/>
      <c r="I938" s="485"/>
      <c r="J938" s="485"/>
      <c r="K938" s="485"/>
      <c r="L938" s="485"/>
      <c r="M938" s="485"/>
      <c r="N938" s="485"/>
      <c r="O938" s="485"/>
      <c r="P938" s="485"/>
      <c r="Q938" s="544"/>
    </row>
    <row r="939" spans="1:17" x14ac:dyDescent="0.15">
      <c r="A939" s="485"/>
      <c r="B939" s="485"/>
      <c r="C939" s="485"/>
      <c r="D939" s="485"/>
      <c r="E939" s="485"/>
      <c r="F939" s="485"/>
      <c r="G939" s="485"/>
      <c r="H939" s="485"/>
      <c r="I939" s="485"/>
      <c r="J939" s="485"/>
      <c r="K939" s="485"/>
      <c r="L939" s="485"/>
      <c r="M939" s="485"/>
      <c r="N939" s="485"/>
      <c r="O939" s="485"/>
      <c r="P939" s="485"/>
      <c r="Q939" s="544"/>
    </row>
    <row r="940" spans="1:17" x14ac:dyDescent="0.15">
      <c r="A940" s="485"/>
      <c r="B940" s="485"/>
      <c r="C940" s="485"/>
      <c r="D940" s="485"/>
      <c r="E940" s="485"/>
      <c r="F940" s="485"/>
      <c r="G940" s="485"/>
      <c r="H940" s="485"/>
      <c r="I940" s="485"/>
      <c r="J940" s="485"/>
      <c r="K940" s="485"/>
      <c r="L940" s="485"/>
      <c r="M940" s="485"/>
      <c r="N940" s="485"/>
      <c r="O940" s="485"/>
      <c r="P940" s="485"/>
      <c r="Q940" s="544"/>
    </row>
    <row r="941" spans="1:17" x14ac:dyDescent="0.15">
      <c r="A941" s="485"/>
      <c r="B941" s="485"/>
      <c r="C941" s="485"/>
      <c r="D941" s="485"/>
      <c r="E941" s="485"/>
      <c r="F941" s="485"/>
      <c r="G941" s="485"/>
      <c r="H941" s="485"/>
      <c r="I941" s="485"/>
      <c r="J941" s="485"/>
      <c r="K941" s="485"/>
      <c r="L941" s="485"/>
      <c r="M941" s="485"/>
      <c r="N941" s="485"/>
      <c r="O941" s="485"/>
      <c r="P941" s="485"/>
      <c r="Q941" s="544"/>
    </row>
    <row r="942" spans="1:17" x14ac:dyDescent="0.15">
      <c r="A942" s="485"/>
      <c r="B942" s="485"/>
      <c r="C942" s="485"/>
      <c r="D942" s="485"/>
      <c r="E942" s="485"/>
      <c r="F942" s="485"/>
      <c r="G942" s="485"/>
      <c r="H942" s="485"/>
      <c r="I942" s="485"/>
      <c r="J942" s="485"/>
      <c r="K942" s="485"/>
      <c r="L942" s="485"/>
      <c r="M942" s="485"/>
      <c r="N942" s="485"/>
      <c r="O942" s="485"/>
      <c r="P942" s="485"/>
      <c r="Q942" s="544"/>
    </row>
    <row r="943" spans="1:17" x14ac:dyDescent="0.15">
      <c r="A943" s="485"/>
      <c r="B943" s="485"/>
      <c r="C943" s="485"/>
      <c r="D943" s="485"/>
      <c r="E943" s="485"/>
      <c r="F943" s="485"/>
      <c r="G943" s="485"/>
      <c r="H943" s="485"/>
      <c r="I943" s="485"/>
      <c r="J943" s="485"/>
      <c r="K943" s="485"/>
      <c r="L943" s="485"/>
      <c r="M943" s="485"/>
      <c r="N943" s="485"/>
      <c r="O943" s="485"/>
      <c r="P943" s="485"/>
      <c r="Q943" s="544"/>
    </row>
    <row r="944" spans="1:17" x14ac:dyDescent="0.15">
      <c r="A944" s="485"/>
      <c r="B944" s="485"/>
      <c r="C944" s="485"/>
      <c r="D944" s="485"/>
      <c r="E944" s="485"/>
      <c r="F944" s="485"/>
      <c r="G944" s="485"/>
      <c r="H944" s="485"/>
      <c r="I944" s="485"/>
      <c r="J944" s="485"/>
      <c r="K944" s="485"/>
      <c r="L944" s="485"/>
      <c r="M944" s="485"/>
      <c r="N944" s="485"/>
      <c r="O944" s="485"/>
      <c r="P944" s="485"/>
      <c r="Q944" s="544"/>
    </row>
    <row r="945" spans="1:17" x14ac:dyDescent="0.15">
      <c r="A945" s="485"/>
      <c r="B945" s="485"/>
      <c r="C945" s="485"/>
      <c r="D945" s="485"/>
      <c r="E945" s="485"/>
      <c r="F945" s="485"/>
      <c r="G945" s="485"/>
      <c r="H945" s="485"/>
      <c r="I945" s="485"/>
      <c r="J945" s="485"/>
      <c r="K945" s="485"/>
      <c r="L945" s="485"/>
      <c r="M945" s="485"/>
      <c r="N945" s="485"/>
      <c r="O945" s="485"/>
      <c r="P945" s="485"/>
      <c r="Q945" s="544"/>
    </row>
    <row r="946" spans="1:17" x14ac:dyDescent="0.15">
      <c r="A946" s="485"/>
      <c r="B946" s="485"/>
      <c r="C946" s="485"/>
      <c r="D946" s="485"/>
      <c r="E946" s="485"/>
      <c r="F946" s="485"/>
      <c r="G946" s="485"/>
      <c r="H946" s="485"/>
      <c r="I946" s="485"/>
      <c r="J946" s="485"/>
      <c r="K946" s="485"/>
      <c r="L946" s="485"/>
      <c r="M946" s="485"/>
      <c r="N946" s="485"/>
      <c r="O946" s="485"/>
      <c r="P946" s="485"/>
      <c r="Q946" s="544"/>
    </row>
    <row r="947" spans="1:17" x14ac:dyDescent="0.15">
      <c r="A947" s="485"/>
      <c r="B947" s="485"/>
      <c r="C947" s="485"/>
      <c r="D947" s="485"/>
      <c r="E947" s="485"/>
      <c r="F947" s="485"/>
      <c r="G947" s="485"/>
      <c r="H947" s="485"/>
      <c r="I947" s="485"/>
      <c r="J947" s="485"/>
      <c r="K947" s="485"/>
      <c r="L947" s="485"/>
      <c r="M947" s="485"/>
      <c r="N947" s="485"/>
      <c r="O947" s="485"/>
      <c r="P947" s="485"/>
      <c r="Q947" s="544"/>
    </row>
    <row r="948" spans="1:17" x14ac:dyDescent="0.15">
      <c r="A948" s="485"/>
      <c r="B948" s="485"/>
      <c r="C948" s="485"/>
      <c r="D948" s="485"/>
      <c r="E948" s="485"/>
      <c r="F948" s="485"/>
      <c r="G948" s="485"/>
      <c r="H948" s="485"/>
      <c r="I948" s="485"/>
      <c r="J948" s="485"/>
      <c r="K948" s="485"/>
      <c r="L948" s="485"/>
      <c r="M948" s="485"/>
      <c r="N948" s="485"/>
      <c r="O948" s="485"/>
      <c r="P948" s="485"/>
      <c r="Q948" s="544"/>
    </row>
    <row r="949" spans="1:17" x14ac:dyDescent="0.15">
      <c r="A949" s="485"/>
      <c r="B949" s="485"/>
      <c r="C949" s="485"/>
      <c r="D949" s="485"/>
      <c r="E949" s="485"/>
      <c r="F949" s="485"/>
      <c r="G949" s="485"/>
      <c r="H949" s="485"/>
      <c r="I949" s="485"/>
      <c r="J949" s="485"/>
      <c r="K949" s="485"/>
      <c r="L949" s="485"/>
      <c r="M949" s="485"/>
      <c r="N949" s="485"/>
      <c r="O949" s="485"/>
      <c r="P949" s="485"/>
      <c r="Q949" s="544"/>
    </row>
    <row r="950" spans="1:17" x14ac:dyDescent="0.15">
      <c r="A950" s="485"/>
      <c r="B950" s="485"/>
      <c r="C950" s="485"/>
      <c r="D950" s="485"/>
      <c r="E950" s="485"/>
      <c r="F950" s="485"/>
      <c r="G950" s="485"/>
      <c r="H950" s="485"/>
      <c r="I950" s="485"/>
      <c r="J950" s="485"/>
      <c r="K950" s="485"/>
      <c r="L950" s="485"/>
      <c r="M950" s="485"/>
      <c r="N950" s="485"/>
      <c r="O950" s="485"/>
      <c r="P950" s="485"/>
      <c r="Q950" s="544"/>
    </row>
    <row r="951" spans="1:17" x14ac:dyDescent="0.15">
      <c r="A951" s="485"/>
      <c r="B951" s="485"/>
      <c r="C951" s="485"/>
      <c r="D951" s="485"/>
      <c r="E951" s="485"/>
      <c r="F951" s="485"/>
      <c r="G951" s="485"/>
      <c r="H951" s="485"/>
      <c r="I951" s="485"/>
      <c r="J951" s="485"/>
      <c r="K951" s="485"/>
      <c r="L951" s="485"/>
      <c r="M951" s="485"/>
      <c r="N951" s="485"/>
      <c r="O951" s="485"/>
      <c r="P951" s="485"/>
      <c r="Q951" s="544"/>
    </row>
    <row r="952" spans="1:17" x14ac:dyDescent="0.15">
      <c r="A952" s="485"/>
      <c r="B952" s="485"/>
      <c r="C952" s="485"/>
      <c r="D952" s="485"/>
      <c r="E952" s="485"/>
      <c r="F952" s="485"/>
      <c r="G952" s="485"/>
      <c r="H952" s="485"/>
      <c r="I952" s="485"/>
      <c r="J952" s="485"/>
      <c r="K952" s="485"/>
      <c r="L952" s="485"/>
      <c r="M952" s="485"/>
      <c r="N952" s="485"/>
      <c r="O952" s="485"/>
      <c r="P952" s="485"/>
      <c r="Q952" s="544"/>
    </row>
    <row r="953" spans="1:17" x14ac:dyDescent="0.15">
      <c r="A953" s="485"/>
      <c r="B953" s="485"/>
      <c r="C953" s="485"/>
      <c r="D953" s="485"/>
      <c r="E953" s="485"/>
      <c r="F953" s="485"/>
      <c r="G953" s="485"/>
      <c r="H953" s="485"/>
      <c r="I953" s="485"/>
      <c r="J953" s="485"/>
      <c r="K953" s="485"/>
      <c r="L953" s="485"/>
      <c r="M953" s="485"/>
      <c r="N953" s="485"/>
      <c r="O953" s="485"/>
      <c r="P953" s="485"/>
      <c r="Q953" s="544"/>
    </row>
    <row r="954" spans="1:17" x14ac:dyDescent="0.15">
      <c r="A954" s="485"/>
      <c r="B954" s="485"/>
      <c r="C954" s="485"/>
      <c r="D954" s="485"/>
      <c r="E954" s="485"/>
      <c r="F954" s="485"/>
      <c r="G954" s="485"/>
      <c r="H954" s="485"/>
      <c r="I954" s="485"/>
      <c r="J954" s="485"/>
      <c r="K954" s="485"/>
      <c r="L954" s="485"/>
      <c r="M954" s="485"/>
      <c r="N954" s="485"/>
      <c r="O954" s="485"/>
      <c r="P954" s="485"/>
      <c r="Q954" s="544"/>
    </row>
    <row r="955" spans="1:17" x14ac:dyDescent="0.15">
      <c r="A955" s="485"/>
      <c r="B955" s="485"/>
      <c r="C955" s="485"/>
      <c r="D955" s="485"/>
      <c r="E955" s="485"/>
      <c r="F955" s="485"/>
      <c r="G955" s="485"/>
      <c r="H955" s="485"/>
      <c r="I955" s="485"/>
      <c r="J955" s="485"/>
      <c r="K955" s="485"/>
      <c r="L955" s="485"/>
      <c r="M955" s="485"/>
      <c r="N955" s="485"/>
      <c r="O955" s="485"/>
      <c r="P955" s="485"/>
      <c r="Q955" s="544"/>
    </row>
    <row r="956" spans="1:17" x14ac:dyDescent="0.15">
      <c r="A956" s="485"/>
      <c r="B956" s="485"/>
      <c r="C956" s="485"/>
      <c r="D956" s="485"/>
      <c r="E956" s="485"/>
      <c r="F956" s="485"/>
      <c r="G956" s="485"/>
      <c r="H956" s="485"/>
      <c r="I956" s="485"/>
      <c r="J956" s="485"/>
      <c r="K956" s="485"/>
      <c r="L956" s="485"/>
      <c r="M956" s="485"/>
      <c r="N956" s="485"/>
      <c r="O956" s="485"/>
      <c r="P956" s="485"/>
      <c r="Q956" s="544"/>
    </row>
    <row r="957" spans="1:17" x14ac:dyDescent="0.15">
      <c r="A957" s="485"/>
      <c r="B957" s="485"/>
      <c r="C957" s="485"/>
      <c r="D957" s="485"/>
      <c r="E957" s="485"/>
      <c r="F957" s="485"/>
      <c r="G957" s="485"/>
      <c r="H957" s="485"/>
      <c r="I957" s="485"/>
      <c r="J957" s="485"/>
      <c r="K957" s="485"/>
      <c r="L957" s="485"/>
      <c r="M957" s="485"/>
      <c r="N957" s="485"/>
      <c r="O957" s="485"/>
      <c r="P957" s="485"/>
      <c r="Q957" s="544"/>
    </row>
    <row r="958" spans="1:17" x14ac:dyDescent="0.15">
      <c r="A958" s="485"/>
      <c r="B958" s="485"/>
      <c r="C958" s="485"/>
      <c r="D958" s="485"/>
      <c r="E958" s="485"/>
      <c r="F958" s="485"/>
      <c r="G958" s="485"/>
      <c r="H958" s="485"/>
      <c r="I958" s="485"/>
      <c r="J958" s="485"/>
      <c r="K958" s="485"/>
      <c r="L958" s="485"/>
      <c r="M958" s="485"/>
      <c r="N958" s="485"/>
      <c r="O958" s="485"/>
      <c r="P958" s="485"/>
      <c r="Q958" s="544"/>
    </row>
    <row r="959" spans="1:17" x14ac:dyDescent="0.15">
      <c r="A959" s="485"/>
      <c r="B959" s="485"/>
      <c r="C959" s="485"/>
      <c r="D959" s="485"/>
      <c r="E959" s="485"/>
      <c r="F959" s="485"/>
      <c r="G959" s="485"/>
      <c r="H959" s="485"/>
      <c r="I959" s="485"/>
      <c r="J959" s="485"/>
      <c r="K959" s="485"/>
      <c r="L959" s="485"/>
      <c r="M959" s="485"/>
      <c r="N959" s="485"/>
      <c r="O959" s="485"/>
      <c r="P959" s="485"/>
      <c r="Q959" s="544"/>
    </row>
    <row r="960" spans="1:17" x14ac:dyDescent="0.15">
      <c r="A960" s="485"/>
      <c r="B960" s="485"/>
      <c r="C960" s="485"/>
      <c r="D960" s="485"/>
      <c r="E960" s="485"/>
      <c r="F960" s="485"/>
      <c r="G960" s="485"/>
      <c r="H960" s="485"/>
      <c r="I960" s="485"/>
      <c r="J960" s="485"/>
      <c r="K960" s="485"/>
      <c r="L960" s="485"/>
      <c r="M960" s="485"/>
      <c r="N960" s="485"/>
      <c r="O960" s="485"/>
      <c r="P960" s="485"/>
      <c r="Q960" s="544"/>
    </row>
    <row r="961" spans="1:17" x14ac:dyDescent="0.15">
      <c r="A961" s="485"/>
      <c r="B961" s="485"/>
      <c r="C961" s="485"/>
      <c r="D961" s="485"/>
      <c r="E961" s="485"/>
      <c r="F961" s="485"/>
      <c r="G961" s="485"/>
      <c r="H961" s="485"/>
      <c r="I961" s="485"/>
      <c r="J961" s="485"/>
      <c r="K961" s="485"/>
      <c r="L961" s="485"/>
      <c r="M961" s="485"/>
      <c r="N961" s="485"/>
      <c r="O961" s="485"/>
      <c r="P961" s="485"/>
      <c r="Q961" s="544"/>
    </row>
    <row r="962" spans="1:17" x14ac:dyDescent="0.15">
      <c r="A962" s="485"/>
      <c r="B962" s="485"/>
      <c r="C962" s="485"/>
      <c r="D962" s="485"/>
      <c r="E962" s="485"/>
      <c r="F962" s="485"/>
      <c r="G962" s="485"/>
      <c r="H962" s="485"/>
      <c r="I962" s="485"/>
      <c r="J962" s="485"/>
      <c r="K962" s="485"/>
      <c r="L962" s="485"/>
      <c r="M962" s="485"/>
      <c r="N962" s="485"/>
      <c r="O962" s="485"/>
      <c r="P962" s="485"/>
      <c r="Q962" s="544"/>
    </row>
    <row r="963" spans="1:17" x14ac:dyDescent="0.15">
      <c r="A963" s="485"/>
      <c r="B963" s="485"/>
      <c r="C963" s="485"/>
      <c r="D963" s="485"/>
      <c r="E963" s="485"/>
      <c r="F963" s="485"/>
      <c r="G963" s="485"/>
      <c r="H963" s="485"/>
      <c r="I963" s="485"/>
      <c r="J963" s="485"/>
      <c r="K963" s="485"/>
      <c r="L963" s="485"/>
      <c r="M963" s="485"/>
      <c r="N963" s="485"/>
      <c r="O963" s="485"/>
      <c r="P963" s="485"/>
      <c r="Q963" s="544"/>
    </row>
    <row r="964" spans="1:17" x14ac:dyDescent="0.15">
      <c r="A964" s="485"/>
      <c r="B964" s="485"/>
      <c r="C964" s="485"/>
      <c r="D964" s="485"/>
      <c r="E964" s="485"/>
      <c r="F964" s="485"/>
      <c r="G964" s="485"/>
      <c r="H964" s="485"/>
      <c r="I964" s="485"/>
      <c r="J964" s="485"/>
      <c r="K964" s="485"/>
      <c r="L964" s="485"/>
      <c r="M964" s="485"/>
      <c r="N964" s="485"/>
      <c r="O964" s="485"/>
      <c r="P964" s="485"/>
      <c r="Q964" s="544"/>
    </row>
    <row r="965" spans="1:17" x14ac:dyDescent="0.15">
      <c r="A965" s="485"/>
      <c r="B965" s="485"/>
      <c r="C965" s="485"/>
      <c r="D965" s="485"/>
      <c r="E965" s="485"/>
      <c r="F965" s="485"/>
      <c r="G965" s="485"/>
      <c r="H965" s="485"/>
      <c r="I965" s="485"/>
      <c r="J965" s="485"/>
      <c r="K965" s="485"/>
      <c r="L965" s="485"/>
      <c r="M965" s="485"/>
      <c r="N965" s="485"/>
      <c r="O965" s="485"/>
      <c r="P965" s="485"/>
      <c r="Q965" s="544"/>
    </row>
    <row r="966" spans="1:17" x14ac:dyDescent="0.15">
      <c r="A966" s="485"/>
      <c r="B966" s="485"/>
      <c r="C966" s="485"/>
      <c r="D966" s="485"/>
      <c r="E966" s="485"/>
      <c r="F966" s="485"/>
      <c r="G966" s="485"/>
      <c r="H966" s="485"/>
      <c r="I966" s="485"/>
      <c r="J966" s="485"/>
      <c r="K966" s="485"/>
      <c r="L966" s="485"/>
      <c r="M966" s="485"/>
      <c r="N966" s="485"/>
      <c r="O966" s="485"/>
      <c r="P966" s="485"/>
      <c r="Q966" s="544"/>
    </row>
    <row r="967" spans="1:17" x14ac:dyDescent="0.15">
      <c r="A967" s="485"/>
      <c r="B967" s="485"/>
      <c r="C967" s="485"/>
      <c r="D967" s="485"/>
      <c r="E967" s="485"/>
      <c r="F967" s="485"/>
      <c r="G967" s="485"/>
      <c r="H967" s="485"/>
      <c r="I967" s="485"/>
      <c r="J967" s="485"/>
      <c r="K967" s="485"/>
      <c r="L967" s="485"/>
      <c r="M967" s="485"/>
      <c r="N967" s="485"/>
      <c r="O967" s="485"/>
      <c r="P967" s="485"/>
      <c r="Q967" s="544"/>
    </row>
    <row r="968" spans="1:17" x14ac:dyDescent="0.15">
      <c r="A968" s="485"/>
      <c r="B968" s="485"/>
      <c r="C968" s="485"/>
      <c r="D968" s="485"/>
      <c r="E968" s="485"/>
      <c r="F968" s="485"/>
      <c r="G968" s="485"/>
      <c r="H968" s="485"/>
      <c r="I968" s="485"/>
      <c r="J968" s="485"/>
      <c r="K968" s="485"/>
      <c r="L968" s="485"/>
      <c r="M968" s="485"/>
      <c r="N968" s="485"/>
      <c r="O968" s="485"/>
      <c r="P968" s="485"/>
      <c r="Q968" s="544"/>
    </row>
    <row r="969" spans="1:17" x14ac:dyDescent="0.15">
      <c r="A969" s="485"/>
      <c r="B969" s="485"/>
      <c r="C969" s="485"/>
      <c r="D969" s="485"/>
      <c r="E969" s="485"/>
      <c r="F969" s="485"/>
      <c r="G969" s="485"/>
      <c r="H969" s="485"/>
      <c r="I969" s="485"/>
      <c r="J969" s="485"/>
      <c r="K969" s="485"/>
      <c r="L969" s="485"/>
      <c r="M969" s="485"/>
      <c r="N969" s="485"/>
      <c r="O969" s="485"/>
      <c r="P969" s="485"/>
      <c r="Q969" s="544"/>
    </row>
    <row r="970" spans="1:17" x14ac:dyDescent="0.15">
      <c r="A970" s="485"/>
      <c r="B970" s="485"/>
      <c r="C970" s="485"/>
      <c r="D970" s="485"/>
      <c r="E970" s="485"/>
      <c r="F970" s="485"/>
      <c r="G970" s="485"/>
      <c r="H970" s="485"/>
      <c r="I970" s="485"/>
      <c r="J970" s="485"/>
      <c r="K970" s="485"/>
      <c r="L970" s="485"/>
      <c r="M970" s="485"/>
      <c r="N970" s="485"/>
      <c r="O970" s="485"/>
      <c r="P970" s="485"/>
      <c r="Q970" s="544"/>
    </row>
    <row r="971" spans="1:17" x14ac:dyDescent="0.15">
      <c r="A971" s="485"/>
      <c r="B971" s="485"/>
      <c r="C971" s="485"/>
      <c r="D971" s="485"/>
      <c r="E971" s="485"/>
      <c r="F971" s="485"/>
      <c r="G971" s="485"/>
      <c r="H971" s="485"/>
      <c r="I971" s="485"/>
      <c r="J971" s="485"/>
      <c r="K971" s="485"/>
      <c r="L971" s="485"/>
      <c r="M971" s="485"/>
      <c r="N971" s="485"/>
      <c r="O971" s="485"/>
      <c r="P971" s="485"/>
      <c r="Q971" s="544"/>
    </row>
    <row r="972" spans="1:17" x14ac:dyDescent="0.15">
      <c r="A972" s="485"/>
      <c r="B972" s="485"/>
      <c r="C972" s="485"/>
      <c r="D972" s="485"/>
      <c r="E972" s="485"/>
      <c r="F972" s="485"/>
      <c r="G972" s="485"/>
      <c r="H972" s="485"/>
      <c r="I972" s="485"/>
      <c r="J972" s="485"/>
      <c r="K972" s="485"/>
      <c r="L972" s="485"/>
      <c r="M972" s="485"/>
      <c r="N972" s="485"/>
      <c r="O972" s="485"/>
      <c r="P972" s="485"/>
      <c r="Q972" s="544"/>
    </row>
    <row r="973" spans="1:17" x14ac:dyDescent="0.15">
      <c r="A973" s="485"/>
      <c r="B973" s="485"/>
      <c r="C973" s="485"/>
      <c r="D973" s="485"/>
      <c r="E973" s="485"/>
      <c r="F973" s="485"/>
      <c r="G973" s="485"/>
      <c r="H973" s="485"/>
      <c r="I973" s="485"/>
      <c r="J973" s="485"/>
      <c r="K973" s="485"/>
      <c r="L973" s="485"/>
      <c r="M973" s="485"/>
      <c r="N973" s="485"/>
      <c r="O973" s="485"/>
      <c r="P973" s="485"/>
      <c r="Q973" s="544"/>
    </row>
    <row r="974" spans="1:17" x14ac:dyDescent="0.15">
      <c r="A974" s="485"/>
      <c r="B974" s="485"/>
      <c r="C974" s="485"/>
      <c r="D974" s="485"/>
      <c r="E974" s="485"/>
      <c r="F974" s="485"/>
      <c r="G974" s="485"/>
      <c r="H974" s="485"/>
      <c r="I974" s="485"/>
      <c r="J974" s="485"/>
      <c r="K974" s="485"/>
      <c r="L974" s="485"/>
      <c r="M974" s="485"/>
      <c r="N974" s="485"/>
      <c r="O974" s="485"/>
      <c r="P974" s="485"/>
      <c r="Q974" s="544"/>
    </row>
    <row r="975" spans="1:17" x14ac:dyDescent="0.15">
      <c r="A975" s="485"/>
      <c r="B975" s="485"/>
      <c r="C975" s="485"/>
      <c r="D975" s="485"/>
      <c r="E975" s="485"/>
      <c r="F975" s="485"/>
      <c r="G975" s="485"/>
      <c r="H975" s="485"/>
      <c r="I975" s="485"/>
      <c r="J975" s="485"/>
      <c r="K975" s="485"/>
      <c r="L975" s="485"/>
      <c r="M975" s="485"/>
      <c r="N975" s="485"/>
      <c r="O975" s="485"/>
      <c r="P975" s="485"/>
      <c r="Q975" s="544"/>
    </row>
    <row r="976" spans="1:17" x14ac:dyDescent="0.15">
      <c r="A976" s="485"/>
      <c r="B976" s="485"/>
      <c r="C976" s="485"/>
      <c r="D976" s="485"/>
      <c r="E976" s="485"/>
      <c r="F976" s="485"/>
      <c r="G976" s="485"/>
      <c r="H976" s="485"/>
      <c r="I976" s="485"/>
      <c r="J976" s="485"/>
      <c r="K976" s="485"/>
      <c r="L976" s="485"/>
      <c r="M976" s="485"/>
      <c r="N976" s="485"/>
      <c r="O976" s="485"/>
      <c r="P976" s="485"/>
      <c r="Q976" s="544"/>
    </row>
    <row r="977" spans="1:17" x14ac:dyDescent="0.15">
      <c r="A977" s="485"/>
      <c r="B977" s="485"/>
      <c r="C977" s="485"/>
      <c r="D977" s="485"/>
      <c r="E977" s="485"/>
      <c r="F977" s="485"/>
      <c r="G977" s="485"/>
      <c r="H977" s="485"/>
      <c r="I977" s="485"/>
      <c r="J977" s="485"/>
      <c r="K977" s="485"/>
      <c r="L977" s="485"/>
      <c r="M977" s="485"/>
      <c r="N977" s="485"/>
      <c r="O977" s="485"/>
      <c r="P977" s="485"/>
      <c r="Q977" s="544"/>
    </row>
    <row r="978" spans="1:17" x14ac:dyDescent="0.15">
      <c r="A978" s="485"/>
      <c r="B978" s="485"/>
      <c r="C978" s="485"/>
      <c r="D978" s="485"/>
      <c r="E978" s="485"/>
      <c r="F978" s="485"/>
      <c r="G978" s="485"/>
      <c r="H978" s="485"/>
      <c r="I978" s="485"/>
      <c r="J978" s="485"/>
      <c r="K978" s="485"/>
      <c r="L978" s="485"/>
      <c r="M978" s="485"/>
      <c r="N978" s="485"/>
      <c r="O978" s="485"/>
      <c r="P978" s="485"/>
      <c r="Q978" s="544"/>
    </row>
    <row r="979" spans="1:17" x14ac:dyDescent="0.15">
      <c r="A979" s="485"/>
      <c r="B979" s="485"/>
      <c r="C979" s="485"/>
      <c r="D979" s="485"/>
      <c r="E979" s="485"/>
      <c r="F979" s="485"/>
      <c r="G979" s="485"/>
      <c r="H979" s="485"/>
      <c r="I979" s="485"/>
      <c r="J979" s="485"/>
      <c r="K979" s="485"/>
      <c r="L979" s="485"/>
      <c r="M979" s="485"/>
      <c r="N979" s="485"/>
      <c r="O979" s="485"/>
      <c r="P979" s="485"/>
      <c r="Q979" s="544"/>
    </row>
    <row r="980" spans="1:17" x14ac:dyDescent="0.15">
      <c r="A980" s="485"/>
      <c r="B980" s="485"/>
      <c r="C980" s="485"/>
      <c r="D980" s="485"/>
      <c r="E980" s="485"/>
      <c r="F980" s="485"/>
      <c r="G980" s="485"/>
      <c r="H980" s="485"/>
      <c r="I980" s="485"/>
      <c r="J980" s="485"/>
      <c r="K980" s="485"/>
      <c r="L980" s="485"/>
      <c r="M980" s="485"/>
      <c r="N980" s="485"/>
      <c r="O980" s="485"/>
      <c r="P980" s="485"/>
      <c r="Q980" s="544"/>
    </row>
    <row r="981" spans="1:17" x14ac:dyDescent="0.15">
      <c r="A981" s="485"/>
      <c r="B981" s="485"/>
      <c r="C981" s="485"/>
      <c r="D981" s="485"/>
      <c r="E981" s="485"/>
      <c r="F981" s="485"/>
      <c r="G981" s="485"/>
      <c r="H981" s="485"/>
      <c r="I981" s="485"/>
      <c r="J981" s="485"/>
      <c r="K981" s="485"/>
      <c r="L981" s="485"/>
      <c r="M981" s="485"/>
      <c r="N981" s="485"/>
      <c r="O981" s="485"/>
      <c r="P981" s="485"/>
      <c r="Q981" s="544"/>
    </row>
    <row r="982" spans="1:17" x14ac:dyDescent="0.15">
      <c r="A982" s="485"/>
      <c r="B982" s="485"/>
      <c r="C982" s="485"/>
      <c r="D982" s="485"/>
      <c r="E982" s="485"/>
      <c r="F982" s="485"/>
      <c r="G982" s="485"/>
      <c r="H982" s="485"/>
      <c r="I982" s="485"/>
      <c r="J982" s="485"/>
      <c r="K982" s="485"/>
      <c r="L982" s="485"/>
      <c r="M982" s="485"/>
      <c r="N982" s="485"/>
      <c r="O982" s="485"/>
      <c r="P982" s="485"/>
      <c r="Q982" s="544"/>
    </row>
    <row r="983" spans="1:17" x14ac:dyDescent="0.15">
      <c r="A983" s="485"/>
      <c r="B983" s="485"/>
      <c r="C983" s="485"/>
      <c r="D983" s="485"/>
      <c r="E983" s="485"/>
      <c r="F983" s="485"/>
      <c r="G983" s="485"/>
      <c r="H983" s="485"/>
      <c r="I983" s="485"/>
      <c r="J983" s="485"/>
      <c r="K983" s="485"/>
      <c r="L983" s="485"/>
      <c r="M983" s="485"/>
      <c r="N983" s="485"/>
      <c r="O983" s="485"/>
      <c r="P983" s="485"/>
      <c r="Q983" s="544"/>
    </row>
    <row r="984" spans="1:17" x14ac:dyDescent="0.15">
      <c r="A984" s="485"/>
      <c r="B984" s="485"/>
      <c r="C984" s="485"/>
      <c r="D984" s="485"/>
      <c r="E984" s="485"/>
      <c r="F984" s="485"/>
      <c r="G984" s="485"/>
      <c r="H984" s="485"/>
      <c r="I984" s="485"/>
      <c r="J984" s="485"/>
      <c r="K984" s="485"/>
      <c r="L984" s="485"/>
      <c r="M984" s="485"/>
      <c r="N984" s="485"/>
      <c r="O984" s="485"/>
      <c r="P984" s="485"/>
      <c r="Q984" s="544"/>
    </row>
    <row r="985" spans="1:17" x14ac:dyDescent="0.15">
      <c r="A985" s="485"/>
      <c r="B985" s="485"/>
      <c r="C985" s="485"/>
      <c r="D985" s="485"/>
      <c r="E985" s="485"/>
      <c r="F985" s="485"/>
      <c r="G985" s="485"/>
      <c r="H985" s="485"/>
      <c r="I985" s="485"/>
      <c r="J985" s="485"/>
      <c r="K985" s="485"/>
      <c r="L985" s="485"/>
      <c r="M985" s="485"/>
      <c r="N985" s="485"/>
      <c r="O985" s="485"/>
      <c r="P985" s="485"/>
      <c r="Q985" s="544"/>
    </row>
    <row r="986" spans="1:17" x14ac:dyDescent="0.15">
      <c r="A986" s="485"/>
      <c r="B986" s="485"/>
      <c r="C986" s="485"/>
      <c r="D986" s="485"/>
      <c r="E986" s="485"/>
      <c r="F986" s="485"/>
      <c r="G986" s="485"/>
      <c r="H986" s="485"/>
      <c r="I986" s="485"/>
      <c r="J986" s="485"/>
      <c r="K986" s="485"/>
      <c r="L986" s="485"/>
      <c r="M986" s="485"/>
      <c r="N986" s="485"/>
      <c r="O986" s="485"/>
      <c r="P986" s="485"/>
      <c r="Q986" s="544"/>
    </row>
    <row r="987" spans="1:17" x14ac:dyDescent="0.15">
      <c r="A987" s="485"/>
      <c r="B987" s="485"/>
      <c r="C987" s="485"/>
      <c r="D987" s="485"/>
      <c r="E987" s="485"/>
      <c r="F987" s="485"/>
      <c r="G987" s="485"/>
      <c r="H987" s="485"/>
      <c r="I987" s="485"/>
      <c r="J987" s="485"/>
      <c r="K987" s="485"/>
      <c r="L987" s="485"/>
      <c r="M987" s="485"/>
      <c r="N987" s="485"/>
      <c r="O987" s="485"/>
      <c r="P987" s="485"/>
      <c r="Q987" s="544"/>
    </row>
    <row r="988" spans="1:17" x14ac:dyDescent="0.15">
      <c r="A988" s="485"/>
      <c r="B988" s="485"/>
      <c r="C988" s="485"/>
      <c r="D988" s="485"/>
      <c r="E988" s="485"/>
      <c r="F988" s="485"/>
      <c r="G988" s="485"/>
      <c r="H988" s="485"/>
      <c r="I988" s="485"/>
      <c r="J988" s="485"/>
      <c r="K988" s="485"/>
      <c r="L988" s="485"/>
      <c r="M988" s="485"/>
      <c r="N988" s="485"/>
      <c r="O988" s="485"/>
      <c r="P988" s="485"/>
      <c r="Q988" s="544"/>
    </row>
    <row r="989" spans="1:17" x14ac:dyDescent="0.15">
      <c r="A989" s="485"/>
      <c r="B989" s="485"/>
      <c r="C989" s="485"/>
      <c r="D989" s="485"/>
      <c r="E989" s="485"/>
      <c r="F989" s="485"/>
      <c r="G989" s="485"/>
      <c r="H989" s="485"/>
      <c r="I989" s="485"/>
      <c r="J989" s="485"/>
      <c r="K989" s="485"/>
      <c r="L989" s="485"/>
      <c r="M989" s="485"/>
      <c r="N989" s="485"/>
      <c r="O989" s="485"/>
      <c r="P989" s="485"/>
      <c r="Q989" s="544"/>
    </row>
    <row r="990" spans="1:17" x14ac:dyDescent="0.15">
      <c r="A990" s="485"/>
      <c r="B990" s="485"/>
      <c r="C990" s="485"/>
      <c r="D990" s="485"/>
      <c r="E990" s="485"/>
      <c r="F990" s="485"/>
      <c r="G990" s="485"/>
      <c r="H990" s="485"/>
      <c r="I990" s="485"/>
      <c r="J990" s="485"/>
      <c r="K990" s="485"/>
      <c r="L990" s="485"/>
      <c r="M990" s="485"/>
      <c r="N990" s="485"/>
      <c r="O990" s="485"/>
      <c r="P990" s="485"/>
      <c r="Q990" s="544"/>
    </row>
    <row r="991" spans="1:17" x14ac:dyDescent="0.15">
      <c r="A991" s="485"/>
      <c r="B991" s="485"/>
      <c r="C991" s="485"/>
      <c r="D991" s="485"/>
      <c r="E991" s="485"/>
      <c r="F991" s="485"/>
      <c r="G991" s="485"/>
      <c r="H991" s="485"/>
      <c r="I991" s="485"/>
      <c r="J991" s="485"/>
      <c r="K991" s="485"/>
      <c r="L991" s="485"/>
      <c r="M991" s="485"/>
      <c r="N991" s="485"/>
      <c r="O991" s="485"/>
      <c r="P991" s="485"/>
      <c r="Q991" s="544"/>
    </row>
    <row r="992" spans="1:17" x14ac:dyDescent="0.15">
      <c r="A992" s="485"/>
      <c r="B992" s="485"/>
      <c r="C992" s="485"/>
      <c r="D992" s="485"/>
      <c r="E992" s="485"/>
      <c r="F992" s="485"/>
      <c r="G992" s="485"/>
      <c r="H992" s="485"/>
      <c r="I992" s="485"/>
      <c r="J992" s="485"/>
      <c r="K992" s="485"/>
      <c r="L992" s="485"/>
      <c r="M992" s="485"/>
      <c r="N992" s="485"/>
      <c r="O992" s="485"/>
      <c r="P992" s="485"/>
      <c r="Q992" s="544"/>
    </row>
    <row r="993" spans="1:17" x14ac:dyDescent="0.15">
      <c r="A993" s="485"/>
      <c r="B993" s="485"/>
      <c r="C993" s="485"/>
      <c r="D993" s="485"/>
      <c r="E993" s="485"/>
      <c r="F993" s="485"/>
      <c r="G993" s="485"/>
      <c r="H993" s="485"/>
      <c r="I993" s="485"/>
      <c r="J993" s="485"/>
      <c r="K993" s="485"/>
      <c r="L993" s="485"/>
      <c r="M993" s="485"/>
      <c r="N993" s="485"/>
      <c r="O993" s="485"/>
      <c r="P993" s="485"/>
      <c r="Q993" s="544"/>
    </row>
    <row r="994" spans="1:17" x14ac:dyDescent="0.15">
      <c r="A994" s="485"/>
      <c r="B994" s="485"/>
      <c r="C994" s="485"/>
      <c r="D994" s="485"/>
      <c r="E994" s="485"/>
      <c r="F994" s="485"/>
      <c r="G994" s="485"/>
      <c r="H994" s="485"/>
      <c r="I994" s="485"/>
      <c r="J994" s="485"/>
      <c r="K994" s="485"/>
      <c r="L994" s="485"/>
      <c r="M994" s="485"/>
      <c r="N994" s="485"/>
      <c r="O994" s="485"/>
      <c r="P994" s="485"/>
      <c r="Q994" s="544"/>
    </row>
    <row r="995" spans="1:17" x14ac:dyDescent="0.15">
      <c r="A995" s="485"/>
      <c r="B995" s="485"/>
      <c r="C995" s="485"/>
      <c r="D995" s="485"/>
      <c r="E995" s="485"/>
      <c r="F995" s="485"/>
      <c r="G995" s="485"/>
      <c r="H995" s="485"/>
      <c r="I995" s="485"/>
      <c r="J995" s="485"/>
      <c r="K995" s="485"/>
      <c r="L995" s="485"/>
      <c r="M995" s="485"/>
      <c r="N995" s="485"/>
      <c r="O995" s="485"/>
      <c r="P995" s="485"/>
      <c r="Q995" s="544"/>
    </row>
    <row r="996" spans="1:17" x14ac:dyDescent="0.15">
      <c r="A996" s="485"/>
      <c r="B996" s="485"/>
      <c r="C996" s="485"/>
      <c r="D996" s="485"/>
      <c r="E996" s="485"/>
      <c r="F996" s="485"/>
      <c r="G996" s="485"/>
      <c r="H996" s="485"/>
      <c r="I996" s="485"/>
      <c r="J996" s="485"/>
      <c r="K996" s="485"/>
      <c r="L996" s="485"/>
      <c r="M996" s="485"/>
      <c r="N996" s="485"/>
      <c r="O996" s="485"/>
      <c r="P996" s="485"/>
      <c r="Q996" s="544"/>
    </row>
    <row r="997" spans="1:17" x14ac:dyDescent="0.15">
      <c r="A997" s="485"/>
      <c r="B997" s="485"/>
      <c r="C997" s="485"/>
      <c r="D997" s="485"/>
      <c r="E997" s="485"/>
      <c r="F997" s="485"/>
      <c r="G997" s="485"/>
      <c r="H997" s="485"/>
      <c r="I997" s="485"/>
      <c r="J997" s="485"/>
      <c r="K997" s="485"/>
      <c r="L997" s="485"/>
      <c r="M997" s="485"/>
      <c r="N997" s="485"/>
      <c r="O997" s="485"/>
      <c r="P997" s="485"/>
      <c r="Q997" s="544"/>
    </row>
    <row r="998" spans="1:17" x14ac:dyDescent="0.15">
      <c r="A998" s="485"/>
      <c r="B998" s="485"/>
      <c r="C998" s="485"/>
      <c r="D998" s="485"/>
      <c r="E998" s="485"/>
      <c r="F998" s="485"/>
      <c r="G998" s="485"/>
      <c r="H998" s="485"/>
      <c r="I998" s="485"/>
      <c r="J998" s="485"/>
      <c r="K998" s="485"/>
      <c r="L998" s="485"/>
      <c r="M998" s="485"/>
      <c r="N998" s="485"/>
      <c r="O998" s="485"/>
      <c r="P998" s="485"/>
      <c r="Q998" s="544"/>
    </row>
    <row r="999" spans="1:17" x14ac:dyDescent="0.15">
      <c r="A999" s="485"/>
      <c r="B999" s="485"/>
      <c r="C999" s="485"/>
      <c r="D999" s="485"/>
      <c r="E999" s="485"/>
      <c r="F999" s="485"/>
      <c r="G999" s="485"/>
      <c r="H999" s="485"/>
      <c r="I999" s="485"/>
      <c r="J999" s="485"/>
      <c r="K999" s="485"/>
      <c r="L999" s="485"/>
      <c r="M999" s="485"/>
      <c r="N999" s="485"/>
      <c r="O999" s="485"/>
      <c r="P999" s="485"/>
      <c r="Q999" s="544"/>
    </row>
    <row r="1000" spans="1:17" x14ac:dyDescent="0.15">
      <c r="A1000" s="485"/>
      <c r="B1000" s="485"/>
      <c r="C1000" s="485"/>
      <c r="D1000" s="485"/>
      <c r="E1000" s="485"/>
      <c r="F1000" s="485"/>
      <c r="G1000" s="485"/>
      <c r="H1000" s="485"/>
      <c r="I1000" s="485"/>
      <c r="J1000" s="485"/>
      <c r="K1000" s="485"/>
      <c r="L1000" s="485"/>
      <c r="M1000" s="485"/>
      <c r="N1000" s="485"/>
      <c r="O1000" s="485"/>
      <c r="P1000" s="485"/>
      <c r="Q1000" s="544"/>
    </row>
    <row r="1001" spans="1:17" x14ac:dyDescent="0.15">
      <c r="A1001" s="485"/>
      <c r="B1001" s="485"/>
      <c r="C1001" s="485"/>
      <c r="D1001" s="485"/>
      <c r="E1001" s="485"/>
      <c r="F1001" s="485"/>
      <c r="G1001" s="485"/>
      <c r="H1001" s="485"/>
      <c r="I1001" s="485"/>
      <c r="J1001" s="485"/>
      <c r="K1001" s="485"/>
      <c r="L1001" s="485"/>
      <c r="M1001" s="485"/>
      <c r="N1001" s="485"/>
      <c r="O1001" s="485"/>
      <c r="P1001" s="485"/>
      <c r="Q1001" s="544"/>
    </row>
    <row r="1002" spans="1:17" x14ac:dyDescent="0.15">
      <c r="A1002" s="485"/>
      <c r="B1002" s="485"/>
      <c r="C1002" s="485"/>
      <c r="D1002" s="485"/>
      <c r="E1002" s="485"/>
      <c r="F1002" s="485"/>
      <c r="G1002" s="485"/>
      <c r="H1002" s="485"/>
      <c r="I1002" s="485"/>
      <c r="J1002" s="485"/>
      <c r="K1002" s="485"/>
      <c r="L1002" s="485"/>
      <c r="M1002" s="485"/>
      <c r="N1002" s="485"/>
      <c r="O1002" s="485"/>
      <c r="P1002" s="485"/>
      <c r="Q1002" s="544"/>
    </row>
    <row r="1003" spans="1:17" x14ac:dyDescent="0.15">
      <c r="A1003" s="485"/>
      <c r="B1003" s="485"/>
      <c r="C1003" s="485"/>
      <c r="D1003" s="485"/>
      <c r="E1003" s="485"/>
      <c r="F1003" s="485"/>
      <c r="G1003" s="485"/>
      <c r="H1003" s="485"/>
      <c r="I1003" s="485"/>
      <c r="J1003" s="485"/>
      <c r="K1003" s="485"/>
      <c r="L1003" s="485"/>
      <c r="M1003" s="485"/>
      <c r="N1003" s="485"/>
      <c r="O1003" s="485"/>
      <c r="P1003" s="485"/>
      <c r="Q1003" s="544"/>
    </row>
    <row r="1004" spans="1:17" x14ac:dyDescent="0.15">
      <c r="A1004" s="485"/>
      <c r="B1004" s="485"/>
      <c r="C1004" s="485"/>
      <c r="D1004" s="485"/>
      <c r="E1004" s="485"/>
      <c r="F1004" s="485"/>
      <c r="G1004" s="485"/>
      <c r="H1004" s="485"/>
      <c r="I1004" s="485"/>
      <c r="J1004" s="485"/>
      <c r="K1004" s="485"/>
      <c r="L1004" s="485"/>
      <c r="M1004" s="485"/>
      <c r="N1004" s="485"/>
      <c r="O1004" s="485"/>
      <c r="P1004" s="485"/>
      <c r="Q1004" s="544"/>
    </row>
    <row r="1005" spans="1:17" x14ac:dyDescent="0.15">
      <c r="A1005" s="485"/>
      <c r="B1005" s="485"/>
      <c r="C1005" s="485"/>
      <c r="D1005" s="485"/>
      <c r="E1005" s="485"/>
      <c r="F1005" s="485"/>
      <c r="G1005" s="485"/>
      <c r="H1005" s="485"/>
      <c r="I1005" s="485"/>
      <c r="J1005" s="485"/>
      <c r="K1005" s="485"/>
      <c r="L1005" s="485"/>
      <c r="M1005" s="485"/>
      <c r="N1005" s="485"/>
      <c r="O1005" s="485"/>
      <c r="P1005" s="485"/>
      <c r="Q1005" s="544"/>
    </row>
    <row r="1006" spans="1:17" x14ac:dyDescent="0.15">
      <c r="A1006" s="485"/>
      <c r="B1006" s="485"/>
      <c r="C1006" s="485"/>
      <c r="D1006" s="485"/>
      <c r="E1006" s="485"/>
      <c r="F1006" s="485"/>
      <c r="G1006" s="485"/>
      <c r="H1006" s="485"/>
      <c r="I1006" s="485"/>
      <c r="J1006" s="485"/>
      <c r="K1006" s="485"/>
      <c r="L1006" s="485"/>
      <c r="M1006" s="485"/>
      <c r="N1006" s="485"/>
      <c r="O1006" s="485"/>
      <c r="P1006" s="485"/>
      <c r="Q1006" s="544"/>
    </row>
    <row r="1007" spans="1:17" x14ac:dyDescent="0.15">
      <c r="A1007" s="485"/>
      <c r="B1007" s="485"/>
      <c r="C1007" s="485"/>
      <c r="D1007" s="485"/>
      <c r="E1007" s="485"/>
      <c r="F1007" s="485"/>
      <c r="G1007" s="485"/>
      <c r="H1007" s="485"/>
      <c r="I1007" s="485"/>
      <c r="J1007" s="485"/>
      <c r="K1007" s="485"/>
      <c r="L1007" s="485"/>
      <c r="M1007" s="485"/>
      <c r="N1007" s="485"/>
      <c r="O1007" s="485"/>
      <c r="P1007" s="485"/>
      <c r="Q1007" s="544"/>
    </row>
    <row r="1008" spans="1:17" x14ac:dyDescent="0.15">
      <c r="A1008" s="485"/>
      <c r="B1008" s="485"/>
      <c r="C1008" s="485"/>
      <c r="D1008" s="485"/>
      <c r="E1008" s="485"/>
      <c r="F1008" s="485"/>
      <c r="G1008" s="485"/>
      <c r="H1008" s="485"/>
      <c r="I1008" s="485"/>
      <c r="J1008" s="485"/>
      <c r="K1008" s="485"/>
      <c r="L1008" s="485"/>
      <c r="M1008" s="485"/>
      <c r="N1008" s="485"/>
      <c r="O1008" s="485"/>
      <c r="P1008" s="485"/>
      <c r="Q1008" s="544"/>
    </row>
    <row r="1009" spans="1:17" x14ac:dyDescent="0.15">
      <c r="A1009" s="485"/>
      <c r="B1009" s="485"/>
      <c r="C1009" s="485"/>
      <c r="D1009" s="485"/>
      <c r="E1009" s="485"/>
      <c r="F1009" s="485"/>
      <c r="G1009" s="485"/>
      <c r="H1009" s="485"/>
      <c r="I1009" s="485"/>
      <c r="J1009" s="485"/>
      <c r="K1009" s="485"/>
      <c r="L1009" s="485"/>
      <c r="M1009" s="485"/>
      <c r="N1009" s="485"/>
      <c r="O1009" s="485"/>
      <c r="P1009" s="485"/>
      <c r="Q1009" s="544"/>
    </row>
    <row r="1010" spans="1:17" x14ac:dyDescent="0.15">
      <c r="A1010" s="485"/>
      <c r="B1010" s="485"/>
      <c r="C1010" s="485"/>
      <c r="D1010" s="485"/>
      <c r="E1010" s="485"/>
      <c r="F1010" s="485"/>
      <c r="G1010" s="485"/>
      <c r="H1010" s="485"/>
      <c r="I1010" s="485"/>
      <c r="J1010" s="485"/>
      <c r="K1010" s="485"/>
      <c r="L1010" s="485"/>
      <c r="M1010" s="485"/>
      <c r="N1010" s="485"/>
      <c r="O1010" s="485"/>
      <c r="P1010" s="485"/>
      <c r="Q1010" s="544"/>
    </row>
    <row r="1011" spans="1:17" x14ac:dyDescent="0.15">
      <c r="A1011" s="485"/>
      <c r="B1011" s="485"/>
      <c r="C1011" s="485"/>
      <c r="D1011" s="485"/>
      <c r="E1011" s="485"/>
      <c r="F1011" s="485"/>
      <c r="G1011" s="485"/>
      <c r="H1011" s="485"/>
      <c r="I1011" s="485"/>
      <c r="J1011" s="485"/>
      <c r="K1011" s="485"/>
      <c r="L1011" s="485"/>
      <c r="M1011" s="485"/>
      <c r="N1011" s="485"/>
      <c r="O1011" s="485"/>
      <c r="P1011" s="485"/>
      <c r="Q1011" s="544"/>
    </row>
    <row r="1012" spans="1:17" x14ac:dyDescent="0.15">
      <c r="A1012" s="485"/>
      <c r="B1012" s="485"/>
      <c r="C1012" s="485"/>
      <c r="D1012" s="485"/>
      <c r="E1012" s="485"/>
      <c r="F1012" s="485"/>
      <c r="G1012" s="485"/>
      <c r="H1012" s="485"/>
      <c r="I1012" s="485"/>
      <c r="J1012" s="485"/>
      <c r="K1012" s="485"/>
      <c r="L1012" s="485"/>
      <c r="M1012" s="485"/>
      <c r="N1012" s="485"/>
      <c r="O1012" s="485"/>
      <c r="P1012" s="485"/>
      <c r="Q1012" s="544"/>
    </row>
    <row r="1013" spans="1:17" x14ac:dyDescent="0.15">
      <c r="A1013" s="485"/>
      <c r="B1013" s="485"/>
      <c r="C1013" s="485"/>
      <c r="D1013" s="485"/>
      <c r="E1013" s="485"/>
      <c r="F1013" s="485"/>
      <c r="G1013" s="485"/>
      <c r="H1013" s="485"/>
      <c r="I1013" s="485"/>
      <c r="J1013" s="485"/>
      <c r="K1013" s="485"/>
      <c r="L1013" s="485"/>
      <c r="M1013" s="485"/>
      <c r="N1013" s="485"/>
      <c r="O1013" s="485"/>
      <c r="P1013" s="485"/>
      <c r="Q1013" s="544"/>
    </row>
    <row r="1014" spans="1:17" x14ac:dyDescent="0.15">
      <c r="A1014" s="485"/>
      <c r="B1014" s="485"/>
      <c r="C1014" s="485"/>
      <c r="D1014" s="485"/>
      <c r="E1014" s="485"/>
      <c r="F1014" s="485"/>
      <c r="G1014" s="485"/>
      <c r="H1014" s="485"/>
      <c r="I1014" s="485"/>
      <c r="J1014" s="485"/>
      <c r="K1014" s="485"/>
      <c r="L1014" s="485"/>
      <c r="M1014" s="485"/>
      <c r="N1014" s="485"/>
      <c r="O1014" s="485"/>
      <c r="P1014" s="485"/>
      <c r="Q1014" s="544"/>
    </row>
    <row r="1015" spans="1:17" x14ac:dyDescent="0.15">
      <c r="A1015" s="485"/>
      <c r="B1015" s="485"/>
      <c r="C1015" s="485"/>
      <c r="D1015" s="485"/>
      <c r="E1015" s="485"/>
      <c r="F1015" s="485"/>
      <c r="G1015" s="485"/>
      <c r="H1015" s="485"/>
      <c r="I1015" s="485"/>
      <c r="J1015" s="485"/>
      <c r="K1015" s="485"/>
      <c r="L1015" s="485"/>
      <c r="M1015" s="485"/>
      <c r="N1015" s="485"/>
      <c r="O1015" s="485"/>
      <c r="P1015" s="485"/>
      <c r="Q1015" s="544"/>
    </row>
    <row r="1016" spans="1:17" x14ac:dyDescent="0.15">
      <c r="A1016" s="485"/>
      <c r="B1016" s="485"/>
      <c r="C1016" s="485"/>
      <c r="D1016" s="485"/>
      <c r="E1016" s="485"/>
      <c r="F1016" s="485"/>
      <c r="G1016" s="485"/>
      <c r="H1016" s="485"/>
      <c r="I1016" s="485"/>
      <c r="J1016" s="485"/>
      <c r="K1016" s="485"/>
      <c r="L1016" s="485"/>
      <c r="M1016" s="485"/>
      <c r="N1016" s="485"/>
      <c r="O1016" s="485"/>
      <c r="P1016" s="485"/>
      <c r="Q1016" s="544"/>
    </row>
    <row r="1017" spans="1:17" x14ac:dyDescent="0.15">
      <c r="A1017" s="485"/>
      <c r="B1017" s="485"/>
      <c r="C1017" s="485"/>
      <c r="D1017" s="485"/>
      <c r="E1017" s="485"/>
      <c r="F1017" s="485"/>
      <c r="G1017" s="485"/>
      <c r="H1017" s="485"/>
      <c r="I1017" s="485"/>
      <c r="J1017" s="485"/>
      <c r="K1017" s="485"/>
      <c r="L1017" s="485"/>
      <c r="M1017" s="485"/>
      <c r="N1017" s="485"/>
      <c r="O1017" s="485"/>
      <c r="P1017" s="485"/>
      <c r="Q1017" s="544"/>
    </row>
    <row r="1018" spans="1:17" x14ac:dyDescent="0.15">
      <c r="A1018" s="485"/>
      <c r="B1018" s="485"/>
      <c r="C1018" s="485"/>
      <c r="D1018" s="485"/>
      <c r="E1018" s="485"/>
      <c r="F1018" s="485"/>
      <c r="G1018" s="485"/>
      <c r="H1018" s="485"/>
      <c r="I1018" s="485"/>
      <c r="J1018" s="485"/>
      <c r="K1018" s="485"/>
      <c r="L1018" s="485"/>
      <c r="M1018" s="485"/>
      <c r="N1018" s="485"/>
      <c r="O1018" s="485"/>
      <c r="P1018" s="485"/>
      <c r="Q1018" s="544"/>
    </row>
    <row r="1019" spans="1:17" x14ac:dyDescent="0.15">
      <c r="A1019" s="485"/>
      <c r="B1019" s="485"/>
      <c r="C1019" s="485"/>
      <c r="D1019" s="485"/>
      <c r="E1019" s="485"/>
      <c r="F1019" s="485"/>
      <c r="G1019" s="485"/>
      <c r="H1019" s="485"/>
      <c r="I1019" s="485"/>
      <c r="J1019" s="485"/>
      <c r="K1019" s="485"/>
      <c r="L1019" s="485"/>
      <c r="M1019" s="485"/>
      <c r="N1019" s="485"/>
      <c r="O1019" s="485"/>
      <c r="P1019" s="485"/>
      <c r="Q1019" s="544"/>
    </row>
    <row r="1020" spans="1:17" x14ac:dyDescent="0.15">
      <c r="A1020" s="485"/>
      <c r="B1020" s="485"/>
      <c r="C1020" s="485"/>
      <c r="D1020" s="485"/>
      <c r="E1020" s="485"/>
      <c r="F1020" s="485"/>
      <c r="G1020" s="485"/>
      <c r="H1020" s="485"/>
      <c r="I1020" s="485"/>
      <c r="J1020" s="485"/>
      <c r="K1020" s="485"/>
      <c r="L1020" s="485"/>
      <c r="M1020" s="485"/>
      <c r="N1020" s="485"/>
      <c r="O1020" s="485"/>
      <c r="P1020" s="485"/>
      <c r="Q1020" s="544"/>
    </row>
    <row r="1021" spans="1:17" x14ac:dyDescent="0.15">
      <c r="A1021" s="485"/>
      <c r="B1021" s="485"/>
      <c r="C1021" s="485"/>
      <c r="D1021" s="485"/>
      <c r="E1021" s="485"/>
      <c r="F1021" s="485"/>
      <c r="G1021" s="485"/>
      <c r="H1021" s="485"/>
      <c r="I1021" s="485"/>
      <c r="J1021" s="485"/>
      <c r="K1021" s="485"/>
      <c r="L1021" s="485"/>
      <c r="M1021" s="485"/>
      <c r="N1021" s="485"/>
      <c r="O1021" s="485"/>
      <c r="P1021" s="485"/>
      <c r="Q1021" s="544"/>
    </row>
    <row r="1022" spans="1:17" x14ac:dyDescent="0.15">
      <c r="A1022" s="485"/>
      <c r="B1022" s="485"/>
      <c r="C1022" s="485"/>
      <c r="D1022" s="485"/>
      <c r="E1022" s="485"/>
      <c r="F1022" s="485"/>
      <c r="G1022" s="485"/>
      <c r="H1022" s="485"/>
      <c r="I1022" s="485"/>
      <c r="J1022" s="485"/>
      <c r="K1022" s="485"/>
      <c r="L1022" s="485"/>
      <c r="M1022" s="485"/>
      <c r="N1022" s="485"/>
      <c r="O1022" s="485"/>
      <c r="P1022" s="485"/>
      <c r="Q1022" s="544"/>
    </row>
    <row r="1023" spans="1:17" x14ac:dyDescent="0.15">
      <c r="A1023" s="485"/>
      <c r="B1023" s="485"/>
      <c r="C1023" s="485"/>
      <c r="D1023" s="485"/>
      <c r="E1023" s="485"/>
      <c r="F1023" s="485"/>
      <c r="G1023" s="485"/>
      <c r="H1023" s="485"/>
      <c r="I1023" s="485"/>
      <c r="J1023" s="485"/>
      <c r="K1023" s="485"/>
      <c r="L1023" s="485"/>
      <c r="M1023" s="485"/>
      <c r="N1023" s="485"/>
      <c r="O1023" s="485"/>
      <c r="P1023" s="485"/>
      <c r="Q1023" s="544"/>
    </row>
    <row r="1024" spans="1:17" x14ac:dyDescent="0.15">
      <c r="A1024" s="485"/>
      <c r="B1024" s="485"/>
      <c r="C1024" s="485"/>
      <c r="D1024" s="485"/>
      <c r="E1024" s="485"/>
      <c r="F1024" s="485"/>
      <c r="G1024" s="485"/>
      <c r="H1024" s="485"/>
      <c r="I1024" s="485"/>
      <c r="J1024" s="485"/>
      <c r="K1024" s="485"/>
      <c r="L1024" s="485"/>
      <c r="M1024" s="485"/>
      <c r="N1024" s="485"/>
      <c r="O1024" s="485"/>
      <c r="P1024" s="485"/>
      <c r="Q1024" s="544"/>
    </row>
    <row r="1025" spans="1:17" x14ac:dyDescent="0.15">
      <c r="A1025" s="485"/>
      <c r="B1025" s="485"/>
      <c r="C1025" s="485"/>
      <c r="D1025" s="485"/>
      <c r="E1025" s="485"/>
      <c r="F1025" s="485"/>
      <c r="G1025" s="485"/>
      <c r="H1025" s="485"/>
      <c r="I1025" s="485"/>
      <c r="J1025" s="485"/>
      <c r="K1025" s="485"/>
      <c r="L1025" s="485"/>
      <c r="M1025" s="485"/>
      <c r="N1025" s="485"/>
      <c r="O1025" s="485"/>
      <c r="P1025" s="485"/>
      <c r="Q1025" s="544"/>
    </row>
    <row r="1026" spans="1:17" x14ac:dyDescent="0.15">
      <c r="A1026" s="485"/>
      <c r="B1026" s="485"/>
      <c r="C1026" s="485"/>
      <c r="D1026" s="485"/>
      <c r="E1026" s="485"/>
      <c r="F1026" s="485"/>
      <c r="G1026" s="485"/>
      <c r="H1026" s="485"/>
      <c r="I1026" s="485"/>
      <c r="J1026" s="485"/>
      <c r="K1026" s="485"/>
      <c r="L1026" s="485"/>
      <c r="M1026" s="485"/>
      <c r="N1026" s="485"/>
      <c r="O1026" s="485"/>
      <c r="P1026" s="485"/>
      <c r="Q1026" s="544"/>
    </row>
    <row r="1027" spans="1:17" x14ac:dyDescent="0.15">
      <c r="A1027" s="485"/>
      <c r="B1027" s="485"/>
      <c r="C1027" s="485"/>
      <c r="D1027" s="485"/>
      <c r="E1027" s="485"/>
      <c r="F1027" s="485"/>
      <c r="G1027" s="485"/>
      <c r="H1027" s="485"/>
      <c r="I1027" s="485"/>
      <c r="J1027" s="485"/>
      <c r="K1027" s="485"/>
      <c r="L1027" s="485"/>
      <c r="M1027" s="485"/>
      <c r="N1027" s="485"/>
      <c r="O1027" s="485"/>
      <c r="P1027" s="485"/>
      <c r="Q1027" s="544"/>
    </row>
    <row r="1028" spans="1:17" x14ac:dyDescent="0.15">
      <c r="A1028" s="485"/>
      <c r="B1028" s="485"/>
      <c r="C1028" s="485"/>
      <c r="D1028" s="485"/>
      <c r="E1028" s="485"/>
      <c r="F1028" s="485"/>
      <c r="G1028" s="485"/>
      <c r="H1028" s="485"/>
      <c r="I1028" s="485"/>
      <c r="J1028" s="485"/>
      <c r="K1028" s="485"/>
      <c r="L1028" s="485"/>
      <c r="M1028" s="485"/>
      <c r="N1028" s="485"/>
      <c r="O1028" s="485"/>
      <c r="P1028" s="485"/>
      <c r="Q1028" s="544"/>
    </row>
    <row r="1029" spans="1:17" x14ac:dyDescent="0.15">
      <c r="A1029" s="485"/>
      <c r="B1029" s="485"/>
      <c r="C1029" s="485"/>
      <c r="D1029" s="485"/>
      <c r="E1029" s="485"/>
      <c r="F1029" s="485"/>
      <c r="G1029" s="485"/>
      <c r="H1029" s="485"/>
      <c r="I1029" s="485"/>
      <c r="J1029" s="485"/>
      <c r="K1029" s="485"/>
      <c r="L1029" s="485"/>
      <c r="M1029" s="485"/>
      <c r="N1029" s="485"/>
      <c r="O1029" s="485"/>
      <c r="P1029" s="485"/>
      <c r="Q1029" s="544"/>
    </row>
    <row r="1030" spans="1:17" x14ac:dyDescent="0.15">
      <c r="A1030" s="485"/>
      <c r="B1030" s="485"/>
      <c r="C1030" s="485"/>
      <c r="D1030" s="485"/>
      <c r="E1030" s="485"/>
      <c r="F1030" s="485"/>
      <c r="G1030" s="485"/>
      <c r="H1030" s="485"/>
      <c r="I1030" s="485"/>
      <c r="J1030" s="485"/>
      <c r="K1030" s="485"/>
      <c r="L1030" s="485"/>
      <c r="M1030" s="485"/>
      <c r="N1030" s="485"/>
      <c r="O1030" s="485"/>
      <c r="P1030" s="485"/>
      <c r="Q1030" s="544"/>
    </row>
    <row r="1031" spans="1:17" x14ac:dyDescent="0.15">
      <c r="A1031" s="485"/>
      <c r="B1031" s="485"/>
      <c r="C1031" s="485"/>
      <c r="D1031" s="485"/>
      <c r="E1031" s="485"/>
      <c r="F1031" s="485"/>
      <c r="G1031" s="485"/>
      <c r="H1031" s="485"/>
      <c r="I1031" s="485"/>
      <c r="J1031" s="485"/>
      <c r="K1031" s="485"/>
      <c r="L1031" s="485"/>
      <c r="M1031" s="485"/>
      <c r="N1031" s="485"/>
      <c r="O1031" s="485"/>
      <c r="P1031" s="485"/>
      <c r="Q1031" s="544"/>
    </row>
    <row r="1032" spans="1:17" x14ac:dyDescent="0.15">
      <c r="A1032" s="485"/>
      <c r="B1032" s="485"/>
      <c r="C1032" s="485"/>
      <c r="D1032" s="485"/>
      <c r="E1032" s="485"/>
      <c r="F1032" s="485"/>
      <c r="G1032" s="485"/>
      <c r="H1032" s="485"/>
      <c r="I1032" s="485"/>
      <c r="J1032" s="485"/>
      <c r="K1032" s="485"/>
      <c r="L1032" s="485"/>
      <c r="M1032" s="485"/>
      <c r="N1032" s="485"/>
      <c r="O1032" s="485"/>
      <c r="P1032" s="485"/>
      <c r="Q1032" s="544"/>
    </row>
    <row r="1033" spans="1:17" x14ac:dyDescent="0.15">
      <c r="A1033" s="485"/>
      <c r="B1033" s="485"/>
      <c r="C1033" s="485"/>
      <c r="D1033" s="485"/>
      <c r="E1033" s="485"/>
      <c r="F1033" s="485"/>
      <c r="G1033" s="485"/>
      <c r="H1033" s="485"/>
      <c r="I1033" s="485"/>
      <c r="J1033" s="485"/>
      <c r="K1033" s="485"/>
      <c r="L1033" s="485"/>
      <c r="M1033" s="485"/>
      <c r="N1033" s="485"/>
      <c r="O1033" s="485"/>
      <c r="P1033" s="485"/>
      <c r="Q1033" s="544"/>
    </row>
    <row r="1034" spans="1:17" x14ac:dyDescent="0.15">
      <c r="A1034" s="485"/>
      <c r="B1034" s="485"/>
      <c r="C1034" s="485"/>
      <c r="D1034" s="485"/>
      <c r="E1034" s="485"/>
      <c r="F1034" s="485"/>
      <c r="G1034" s="485"/>
      <c r="H1034" s="485"/>
      <c r="I1034" s="485"/>
      <c r="J1034" s="485"/>
      <c r="K1034" s="485"/>
      <c r="L1034" s="485"/>
      <c r="M1034" s="485"/>
      <c r="N1034" s="485"/>
      <c r="O1034" s="485"/>
      <c r="P1034" s="485"/>
      <c r="Q1034" s="544"/>
    </row>
    <row r="1035" spans="1:17" x14ac:dyDescent="0.15">
      <c r="A1035" s="485"/>
      <c r="B1035" s="485"/>
      <c r="C1035" s="485"/>
      <c r="D1035" s="485"/>
      <c r="E1035" s="485"/>
      <c r="F1035" s="485"/>
      <c r="G1035" s="485"/>
      <c r="H1035" s="485"/>
      <c r="I1035" s="485"/>
      <c r="J1035" s="485"/>
      <c r="K1035" s="485"/>
      <c r="L1035" s="485"/>
      <c r="M1035" s="485"/>
      <c r="N1035" s="485"/>
      <c r="O1035" s="485"/>
      <c r="P1035" s="485"/>
      <c r="Q1035" s="544"/>
    </row>
    <row r="1036" spans="1:17" x14ac:dyDescent="0.15">
      <c r="A1036" s="485"/>
      <c r="B1036" s="485"/>
      <c r="C1036" s="485"/>
      <c r="D1036" s="485"/>
      <c r="E1036" s="485"/>
      <c r="F1036" s="485"/>
      <c r="G1036" s="485"/>
      <c r="H1036" s="485"/>
      <c r="I1036" s="485"/>
      <c r="J1036" s="485"/>
      <c r="K1036" s="485"/>
      <c r="L1036" s="485"/>
      <c r="M1036" s="485"/>
      <c r="N1036" s="485"/>
      <c r="O1036" s="485"/>
      <c r="P1036" s="485"/>
      <c r="Q1036" s="544"/>
    </row>
    <row r="1037" spans="1:17" x14ac:dyDescent="0.15">
      <c r="A1037" s="485"/>
      <c r="B1037" s="485"/>
      <c r="C1037" s="485"/>
      <c r="D1037" s="485"/>
      <c r="E1037" s="485"/>
      <c r="F1037" s="485"/>
      <c r="G1037" s="485"/>
      <c r="H1037" s="485"/>
      <c r="I1037" s="485"/>
      <c r="J1037" s="485"/>
      <c r="K1037" s="485"/>
      <c r="L1037" s="485"/>
      <c r="M1037" s="485"/>
      <c r="N1037" s="485"/>
      <c r="O1037" s="485"/>
      <c r="P1037" s="485"/>
      <c r="Q1037" s="544"/>
    </row>
    <row r="1038" spans="1:17" x14ac:dyDescent="0.15">
      <c r="A1038" s="485"/>
      <c r="B1038" s="485"/>
      <c r="C1038" s="485"/>
      <c r="D1038" s="485"/>
      <c r="E1038" s="485"/>
      <c r="F1038" s="485"/>
      <c r="G1038" s="485"/>
      <c r="H1038" s="485"/>
      <c r="I1038" s="485"/>
      <c r="J1038" s="485"/>
      <c r="K1038" s="485"/>
      <c r="L1038" s="485"/>
      <c r="M1038" s="485"/>
      <c r="N1038" s="485"/>
      <c r="O1038" s="485"/>
      <c r="P1038" s="485"/>
      <c r="Q1038" s="544"/>
    </row>
    <row r="1039" spans="1:17" x14ac:dyDescent="0.15">
      <c r="A1039" s="485"/>
      <c r="B1039" s="485"/>
      <c r="C1039" s="485"/>
      <c r="D1039" s="485"/>
      <c r="E1039" s="485"/>
      <c r="F1039" s="485"/>
      <c r="G1039" s="485"/>
      <c r="H1039" s="485"/>
      <c r="I1039" s="485"/>
      <c r="J1039" s="485"/>
      <c r="K1039" s="485"/>
      <c r="L1039" s="485"/>
      <c r="M1039" s="485"/>
      <c r="N1039" s="485"/>
      <c r="O1039" s="485"/>
      <c r="P1039" s="485"/>
      <c r="Q1039" s="544"/>
    </row>
    <row r="1040" spans="1:17" x14ac:dyDescent="0.15">
      <c r="A1040" s="485"/>
      <c r="B1040" s="485"/>
      <c r="C1040" s="485"/>
      <c r="D1040" s="485"/>
      <c r="E1040" s="485"/>
      <c r="F1040" s="485"/>
      <c r="G1040" s="485"/>
      <c r="H1040" s="485"/>
      <c r="I1040" s="485"/>
      <c r="J1040" s="485"/>
      <c r="K1040" s="485"/>
      <c r="L1040" s="485"/>
      <c r="M1040" s="485"/>
      <c r="N1040" s="485"/>
      <c r="O1040" s="485"/>
      <c r="P1040" s="485"/>
      <c r="Q1040" s="544"/>
    </row>
    <row r="1041" spans="1:17" x14ac:dyDescent="0.15">
      <c r="A1041" s="485"/>
      <c r="B1041" s="485"/>
      <c r="C1041" s="485"/>
      <c r="D1041" s="485"/>
      <c r="E1041" s="485"/>
      <c r="F1041" s="485"/>
      <c r="G1041" s="485"/>
      <c r="H1041" s="485"/>
      <c r="I1041" s="485"/>
      <c r="J1041" s="485"/>
      <c r="K1041" s="485"/>
      <c r="L1041" s="485"/>
      <c r="M1041" s="485"/>
      <c r="N1041" s="485"/>
      <c r="O1041" s="485"/>
      <c r="P1041" s="485"/>
      <c r="Q1041" s="544"/>
    </row>
    <row r="1042" spans="1:17" x14ac:dyDescent="0.15">
      <c r="A1042" s="485"/>
      <c r="B1042" s="485"/>
      <c r="C1042" s="485"/>
      <c r="D1042" s="485"/>
      <c r="E1042" s="485"/>
      <c r="F1042" s="485"/>
      <c r="G1042" s="485"/>
      <c r="H1042" s="485"/>
      <c r="I1042" s="485"/>
      <c r="J1042" s="485"/>
      <c r="K1042" s="485"/>
      <c r="L1042" s="485"/>
      <c r="M1042" s="485"/>
      <c r="N1042" s="485"/>
      <c r="O1042" s="485"/>
      <c r="P1042" s="485"/>
      <c r="Q1042" s="544"/>
    </row>
    <row r="1043" spans="1:17" x14ac:dyDescent="0.15">
      <c r="A1043" s="485"/>
      <c r="B1043" s="485"/>
      <c r="C1043" s="485"/>
      <c r="D1043" s="485"/>
      <c r="E1043" s="485"/>
      <c r="F1043" s="485"/>
      <c r="G1043" s="485"/>
      <c r="H1043" s="485"/>
      <c r="I1043" s="485"/>
      <c r="J1043" s="485"/>
      <c r="K1043" s="485"/>
      <c r="L1043" s="485"/>
      <c r="M1043" s="485"/>
      <c r="N1043" s="485"/>
      <c r="O1043" s="485"/>
      <c r="P1043" s="485"/>
      <c r="Q1043" s="544"/>
    </row>
    <row r="1044" spans="1:17" x14ac:dyDescent="0.15">
      <c r="A1044" s="485"/>
      <c r="B1044" s="485"/>
      <c r="C1044" s="485"/>
      <c r="D1044" s="485"/>
      <c r="E1044" s="485"/>
      <c r="F1044" s="485"/>
      <c r="G1044" s="485"/>
      <c r="H1044" s="485"/>
      <c r="I1044" s="485"/>
      <c r="J1044" s="485"/>
      <c r="K1044" s="485"/>
      <c r="L1044" s="485"/>
      <c r="M1044" s="485"/>
      <c r="N1044" s="485"/>
      <c r="O1044" s="485"/>
      <c r="P1044" s="485"/>
      <c r="Q1044" s="544"/>
    </row>
    <row r="1045" spans="1:17" x14ac:dyDescent="0.15">
      <c r="A1045" s="485"/>
      <c r="B1045" s="485"/>
      <c r="C1045" s="485"/>
      <c r="D1045" s="485"/>
      <c r="E1045" s="485"/>
      <c r="F1045" s="485"/>
      <c r="G1045" s="485"/>
      <c r="H1045" s="485"/>
      <c r="I1045" s="485"/>
      <c r="J1045" s="485"/>
      <c r="K1045" s="485"/>
      <c r="L1045" s="485"/>
      <c r="M1045" s="485"/>
      <c r="N1045" s="485"/>
      <c r="O1045" s="485"/>
      <c r="P1045" s="485"/>
      <c r="Q1045" s="544"/>
    </row>
    <row r="1046" spans="1:17" x14ac:dyDescent="0.15">
      <c r="A1046" s="485"/>
      <c r="B1046" s="485"/>
      <c r="C1046" s="485"/>
      <c r="D1046" s="485"/>
      <c r="E1046" s="485"/>
      <c r="F1046" s="485"/>
      <c r="G1046" s="485"/>
      <c r="H1046" s="485"/>
      <c r="I1046" s="485"/>
      <c r="J1046" s="485"/>
      <c r="K1046" s="485"/>
      <c r="L1046" s="485"/>
      <c r="M1046" s="485"/>
      <c r="N1046" s="485"/>
      <c r="O1046" s="485"/>
      <c r="P1046" s="485"/>
      <c r="Q1046" s="544"/>
    </row>
    <row r="1047" spans="1:17" x14ac:dyDescent="0.15">
      <c r="A1047" s="485"/>
      <c r="B1047" s="485"/>
      <c r="C1047" s="485"/>
      <c r="D1047" s="485"/>
      <c r="E1047" s="485"/>
      <c r="F1047" s="485"/>
      <c r="G1047" s="485"/>
      <c r="H1047" s="485"/>
      <c r="I1047" s="485"/>
      <c r="J1047" s="485"/>
      <c r="K1047" s="485"/>
      <c r="L1047" s="485"/>
      <c r="M1047" s="485"/>
      <c r="N1047" s="485"/>
      <c r="O1047" s="485"/>
      <c r="P1047" s="485"/>
      <c r="Q1047" s="544"/>
    </row>
    <row r="1048" spans="1:17" x14ac:dyDescent="0.15">
      <c r="A1048" s="485"/>
      <c r="B1048" s="485"/>
      <c r="C1048" s="485"/>
      <c r="D1048" s="485"/>
      <c r="E1048" s="485"/>
      <c r="F1048" s="485"/>
      <c r="G1048" s="485"/>
      <c r="H1048" s="485"/>
      <c r="I1048" s="485"/>
      <c r="J1048" s="485"/>
      <c r="K1048" s="485"/>
      <c r="L1048" s="485"/>
      <c r="M1048" s="485"/>
      <c r="N1048" s="485"/>
      <c r="O1048" s="485"/>
      <c r="P1048" s="485"/>
      <c r="Q1048" s="544"/>
    </row>
    <row r="1049" spans="1:17" x14ac:dyDescent="0.15">
      <c r="A1049" s="485"/>
      <c r="B1049" s="485"/>
      <c r="C1049" s="485"/>
      <c r="D1049" s="485"/>
      <c r="E1049" s="485"/>
      <c r="F1049" s="485"/>
      <c r="G1049" s="485"/>
      <c r="H1049" s="485"/>
      <c r="I1049" s="485"/>
      <c r="J1049" s="485"/>
      <c r="K1049" s="485"/>
      <c r="L1049" s="485"/>
      <c r="M1049" s="485"/>
      <c r="N1049" s="485"/>
      <c r="O1049" s="485"/>
      <c r="P1049" s="485"/>
      <c r="Q1049" s="544"/>
    </row>
    <row r="1050" spans="1:17" x14ac:dyDescent="0.15">
      <c r="A1050" s="485"/>
      <c r="B1050" s="485"/>
      <c r="C1050" s="485"/>
      <c r="D1050" s="485"/>
      <c r="E1050" s="485"/>
      <c r="F1050" s="485"/>
      <c r="G1050" s="485"/>
      <c r="H1050" s="485"/>
      <c r="I1050" s="485"/>
      <c r="J1050" s="485"/>
      <c r="K1050" s="485"/>
      <c r="L1050" s="485"/>
      <c r="M1050" s="485"/>
      <c r="N1050" s="485"/>
      <c r="O1050" s="485"/>
      <c r="P1050" s="485"/>
      <c r="Q1050" s="544"/>
    </row>
    <row r="1051" spans="1:17" x14ac:dyDescent="0.15">
      <c r="A1051" s="485"/>
      <c r="B1051" s="485"/>
      <c r="C1051" s="485"/>
      <c r="D1051" s="485"/>
      <c r="E1051" s="485"/>
      <c r="F1051" s="485"/>
      <c r="G1051" s="485"/>
      <c r="H1051" s="485"/>
      <c r="I1051" s="485"/>
      <c r="J1051" s="485"/>
      <c r="K1051" s="485"/>
      <c r="L1051" s="485"/>
      <c r="M1051" s="485"/>
      <c r="N1051" s="485"/>
      <c r="O1051" s="485"/>
      <c r="P1051" s="485"/>
      <c r="Q1051" s="544"/>
    </row>
    <row r="1052" spans="1:17" x14ac:dyDescent="0.15">
      <c r="A1052" s="485"/>
      <c r="B1052" s="485"/>
      <c r="C1052" s="485"/>
      <c r="D1052" s="485"/>
      <c r="E1052" s="485"/>
      <c r="F1052" s="485"/>
      <c r="G1052" s="485"/>
      <c r="H1052" s="485"/>
      <c r="I1052" s="485"/>
      <c r="J1052" s="485"/>
      <c r="K1052" s="485"/>
      <c r="L1052" s="485"/>
      <c r="M1052" s="485"/>
      <c r="N1052" s="485"/>
      <c r="O1052" s="485"/>
      <c r="P1052" s="485"/>
      <c r="Q1052" s="544"/>
    </row>
    <row r="1053" spans="1:17" x14ac:dyDescent="0.15">
      <c r="A1053" s="485"/>
      <c r="B1053" s="485"/>
      <c r="C1053" s="485"/>
      <c r="D1053" s="485"/>
      <c r="E1053" s="485"/>
      <c r="F1053" s="485"/>
      <c r="G1053" s="485"/>
      <c r="H1053" s="485"/>
      <c r="I1053" s="485"/>
      <c r="J1053" s="485"/>
      <c r="K1053" s="485"/>
      <c r="L1053" s="485"/>
      <c r="M1053" s="485"/>
      <c r="N1053" s="485"/>
      <c r="O1053" s="485"/>
      <c r="P1053" s="485"/>
      <c r="Q1053" s="544"/>
    </row>
    <row r="1054" spans="1:17" x14ac:dyDescent="0.15">
      <c r="A1054" s="485"/>
      <c r="B1054" s="485"/>
      <c r="C1054" s="485"/>
      <c r="D1054" s="485"/>
      <c r="E1054" s="485"/>
      <c r="F1054" s="485"/>
      <c r="G1054" s="485"/>
      <c r="H1054" s="485"/>
      <c r="I1054" s="485"/>
      <c r="J1054" s="485"/>
      <c r="K1054" s="485"/>
      <c r="L1054" s="485"/>
      <c r="M1054" s="485"/>
      <c r="N1054" s="485"/>
      <c r="O1054" s="485"/>
      <c r="P1054" s="485"/>
      <c r="Q1054" s="544"/>
    </row>
    <row r="1055" spans="1:17" x14ac:dyDescent="0.15">
      <c r="A1055" s="485"/>
      <c r="B1055" s="485"/>
      <c r="C1055" s="485"/>
      <c r="D1055" s="485"/>
      <c r="E1055" s="485"/>
      <c r="F1055" s="485"/>
      <c r="G1055" s="485"/>
      <c r="H1055" s="485"/>
      <c r="I1055" s="485"/>
      <c r="J1055" s="485"/>
      <c r="K1055" s="485"/>
      <c r="L1055" s="485"/>
      <c r="M1055" s="485"/>
      <c r="N1055" s="485"/>
      <c r="O1055" s="485"/>
      <c r="P1055" s="485"/>
      <c r="Q1055" s="544"/>
    </row>
    <row r="1056" spans="1:17" x14ac:dyDescent="0.15">
      <c r="A1056" s="485"/>
      <c r="B1056" s="485"/>
      <c r="C1056" s="485"/>
      <c r="D1056" s="485"/>
      <c r="E1056" s="485"/>
      <c r="F1056" s="485"/>
      <c r="G1056" s="485"/>
      <c r="H1056" s="485"/>
      <c r="I1056" s="485"/>
      <c r="J1056" s="485"/>
      <c r="K1056" s="485"/>
      <c r="L1056" s="485"/>
      <c r="M1056" s="485"/>
      <c r="N1056" s="485"/>
      <c r="O1056" s="485"/>
      <c r="P1056" s="485"/>
      <c r="Q1056" s="544"/>
    </row>
    <row r="1057" spans="1:17" x14ac:dyDescent="0.15">
      <c r="A1057" s="485"/>
      <c r="B1057" s="485"/>
      <c r="C1057" s="485"/>
      <c r="D1057" s="485"/>
      <c r="E1057" s="485"/>
      <c r="F1057" s="485"/>
      <c r="G1057" s="485"/>
      <c r="H1057" s="485"/>
      <c r="I1057" s="485"/>
      <c r="J1057" s="485"/>
      <c r="K1057" s="485"/>
      <c r="L1057" s="485"/>
      <c r="M1057" s="485"/>
      <c r="N1057" s="485"/>
      <c r="O1057" s="485"/>
      <c r="P1057" s="485"/>
      <c r="Q1057" s="544"/>
    </row>
    <row r="1058" spans="1:17" x14ac:dyDescent="0.15">
      <c r="A1058" s="485"/>
      <c r="B1058" s="485"/>
      <c r="C1058" s="485"/>
      <c r="D1058" s="485"/>
      <c r="E1058" s="485"/>
      <c r="F1058" s="485"/>
      <c r="G1058" s="485"/>
      <c r="H1058" s="485"/>
      <c r="I1058" s="485"/>
      <c r="J1058" s="485"/>
      <c r="K1058" s="485"/>
      <c r="L1058" s="485"/>
      <c r="M1058" s="485"/>
      <c r="N1058" s="485"/>
      <c r="O1058" s="485"/>
      <c r="P1058" s="485"/>
      <c r="Q1058" s="544"/>
    </row>
    <row r="1059" spans="1:17" x14ac:dyDescent="0.15">
      <c r="A1059" s="485"/>
      <c r="B1059" s="485"/>
      <c r="C1059" s="485"/>
      <c r="D1059" s="485"/>
      <c r="E1059" s="485"/>
      <c r="F1059" s="485"/>
      <c r="G1059" s="485"/>
      <c r="H1059" s="485"/>
      <c r="I1059" s="485"/>
      <c r="J1059" s="485"/>
      <c r="K1059" s="485"/>
      <c r="L1059" s="485"/>
      <c r="M1059" s="485"/>
      <c r="N1059" s="485"/>
      <c r="O1059" s="485"/>
      <c r="P1059" s="485"/>
      <c r="Q1059" s="544"/>
    </row>
    <row r="1060" spans="1:17" x14ac:dyDescent="0.15">
      <c r="A1060" s="485"/>
      <c r="B1060" s="485"/>
      <c r="C1060" s="485"/>
      <c r="D1060" s="485"/>
      <c r="E1060" s="485"/>
      <c r="F1060" s="485"/>
      <c r="G1060" s="485"/>
      <c r="H1060" s="485"/>
      <c r="I1060" s="485"/>
      <c r="J1060" s="485"/>
      <c r="K1060" s="485"/>
      <c r="L1060" s="485"/>
      <c r="M1060" s="485"/>
      <c r="N1060" s="485"/>
      <c r="O1060" s="485"/>
      <c r="P1060" s="485"/>
      <c r="Q1060" s="544"/>
    </row>
    <row r="1061" spans="1:17" x14ac:dyDescent="0.15">
      <c r="A1061" s="485"/>
      <c r="B1061" s="485"/>
      <c r="C1061" s="485"/>
      <c r="D1061" s="485"/>
      <c r="E1061" s="485"/>
      <c r="F1061" s="485"/>
      <c r="G1061" s="485"/>
      <c r="H1061" s="485"/>
      <c r="I1061" s="485"/>
      <c r="J1061" s="485"/>
      <c r="K1061" s="485"/>
      <c r="L1061" s="485"/>
      <c r="M1061" s="485"/>
      <c r="N1061" s="485"/>
      <c r="O1061" s="485"/>
      <c r="P1061" s="485"/>
      <c r="Q1061" s="544"/>
    </row>
    <row r="1062" spans="1:17" x14ac:dyDescent="0.15">
      <c r="A1062" s="485"/>
      <c r="B1062" s="485"/>
      <c r="C1062" s="485"/>
      <c r="D1062" s="485"/>
      <c r="E1062" s="485"/>
      <c r="F1062" s="485"/>
      <c r="G1062" s="485"/>
      <c r="H1062" s="485"/>
      <c r="I1062" s="485"/>
      <c r="J1062" s="485"/>
      <c r="K1062" s="485"/>
      <c r="L1062" s="485"/>
      <c r="M1062" s="485"/>
      <c r="N1062" s="485"/>
      <c r="O1062" s="485"/>
      <c r="P1062" s="485"/>
      <c r="Q1062" s="544"/>
    </row>
    <row r="1063" spans="1:17" x14ac:dyDescent="0.15">
      <c r="A1063" s="485"/>
      <c r="B1063" s="485"/>
      <c r="C1063" s="485"/>
      <c r="D1063" s="485"/>
      <c r="E1063" s="485"/>
      <c r="F1063" s="485"/>
      <c r="G1063" s="485"/>
      <c r="H1063" s="485"/>
      <c r="I1063" s="485"/>
      <c r="J1063" s="485"/>
      <c r="K1063" s="485"/>
      <c r="L1063" s="485"/>
      <c r="M1063" s="485"/>
      <c r="N1063" s="485"/>
      <c r="O1063" s="485"/>
      <c r="P1063" s="485"/>
      <c r="Q1063" s="544"/>
    </row>
    <row r="1064" spans="1:17" x14ac:dyDescent="0.15">
      <c r="A1064" s="485"/>
      <c r="B1064" s="485"/>
      <c r="C1064" s="485"/>
      <c r="D1064" s="485"/>
      <c r="E1064" s="485"/>
      <c r="F1064" s="485"/>
      <c r="G1064" s="485"/>
      <c r="H1064" s="485"/>
      <c r="I1064" s="485"/>
      <c r="J1064" s="485"/>
      <c r="K1064" s="485"/>
      <c r="L1064" s="485"/>
      <c r="M1064" s="485"/>
      <c r="N1064" s="485"/>
      <c r="O1064" s="485"/>
      <c r="P1064" s="485"/>
      <c r="Q1064" s="544"/>
    </row>
    <row r="1065" spans="1:17" x14ac:dyDescent="0.15">
      <c r="A1065" s="485"/>
      <c r="B1065" s="485"/>
      <c r="C1065" s="485"/>
      <c r="D1065" s="485"/>
      <c r="E1065" s="485"/>
      <c r="F1065" s="485"/>
      <c r="G1065" s="485"/>
      <c r="H1065" s="485"/>
      <c r="I1065" s="485"/>
      <c r="J1065" s="485"/>
      <c r="K1065" s="485"/>
      <c r="L1065" s="485"/>
      <c r="M1065" s="485"/>
      <c r="N1065" s="485"/>
      <c r="O1065" s="485"/>
      <c r="P1065" s="485"/>
      <c r="Q1065" s="544"/>
    </row>
    <row r="1066" spans="1:17" x14ac:dyDescent="0.15">
      <c r="A1066" s="485"/>
      <c r="B1066" s="485"/>
      <c r="C1066" s="485"/>
      <c r="D1066" s="485"/>
      <c r="E1066" s="485"/>
      <c r="F1066" s="485"/>
      <c r="G1066" s="485"/>
      <c r="H1066" s="485"/>
      <c r="I1066" s="485"/>
      <c r="J1066" s="485"/>
      <c r="K1066" s="485"/>
      <c r="L1066" s="485"/>
      <c r="M1066" s="485"/>
      <c r="N1066" s="485"/>
      <c r="O1066" s="485"/>
      <c r="P1066" s="485"/>
      <c r="Q1066" s="544"/>
    </row>
    <row r="1067" spans="1:17" x14ac:dyDescent="0.15">
      <c r="A1067" s="485"/>
      <c r="B1067" s="485"/>
      <c r="C1067" s="485"/>
      <c r="D1067" s="485"/>
      <c r="E1067" s="485"/>
      <c r="F1067" s="485"/>
      <c r="G1067" s="485"/>
      <c r="H1067" s="485"/>
      <c r="I1067" s="485"/>
      <c r="J1067" s="485"/>
      <c r="K1067" s="485"/>
      <c r="L1067" s="485"/>
      <c r="M1067" s="485"/>
      <c r="N1067" s="485"/>
      <c r="O1067" s="485"/>
      <c r="P1067" s="485"/>
      <c r="Q1067" s="544"/>
    </row>
    <row r="1068" spans="1:17" x14ac:dyDescent="0.15">
      <c r="A1068" s="485"/>
      <c r="B1068" s="485"/>
      <c r="C1068" s="485"/>
      <c r="D1068" s="485"/>
      <c r="E1068" s="485"/>
      <c r="F1068" s="485"/>
      <c r="G1068" s="485"/>
      <c r="H1068" s="485"/>
      <c r="I1068" s="485"/>
      <c r="J1068" s="485"/>
      <c r="K1068" s="485"/>
      <c r="L1068" s="485"/>
      <c r="M1068" s="485"/>
      <c r="N1068" s="485"/>
      <c r="O1068" s="485"/>
      <c r="P1068" s="485"/>
      <c r="Q1068" s="544"/>
    </row>
    <row r="1069" spans="1:17" x14ac:dyDescent="0.15">
      <c r="A1069" s="485"/>
      <c r="B1069" s="485"/>
      <c r="C1069" s="485"/>
      <c r="D1069" s="485"/>
      <c r="E1069" s="485"/>
      <c r="F1069" s="485"/>
      <c r="G1069" s="485"/>
      <c r="H1069" s="485"/>
      <c r="I1069" s="485"/>
      <c r="J1069" s="485"/>
      <c r="K1069" s="485"/>
      <c r="L1069" s="485"/>
      <c r="M1069" s="485"/>
      <c r="N1069" s="485"/>
      <c r="O1069" s="485"/>
      <c r="P1069" s="485"/>
      <c r="Q1069" s="544"/>
    </row>
    <row r="1070" spans="1:17" x14ac:dyDescent="0.15">
      <c r="A1070" s="485"/>
      <c r="B1070" s="485"/>
      <c r="C1070" s="485"/>
      <c r="D1070" s="485"/>
      <c r="E1070" s="485"/>
      <c r="F1070" s="485"/>
      <c r="G1070" s="485"/>
      <c r="H1070" s="485"/>
      <c r="I1070" s="485"/>
      <c r="J1070" s="485"/>
      <c r="K1070" s="485"/>
      <c r="L1070" s="485"/>
      <c r="M1070" s="485"/>
      <c r="N1070" s="485"/>
      <c r="O1070" s="485"/>
      <c r="P1070" s="485"/>
      <c r="Q1070" s="544"/>
    </row>
    <row r="1071" spans="1:17" x14ac:dyDescent="0.15">
      <c r="A1071" s="485"/>
      <c r="B1071" s="485"/>
      <c r="C1071" s="485"/>
      <c r="D1071" s="485"/>
      <c r="E1071" s="485"/>
      <c r="F1071" s="485"/>
      <c r="G1071" s="485"/>
      <c r="H1071" s="485"/>
      <c r="I1071" s="485"/>
      <c r="J1071" s="485"/>
      <c r="K1071" s="485"/>
      <c r="L1071" s="485"/>
      <c r="M1071" s="485"/>
      <c r="N1071" s="485"/>
      <c r="O1071" s="485"/>
      <c r="P1071" s="485"/>
      <c r="Q1071" s="544"/>
    </row>
    <row r="1072" spans="1:17" x14ac:dyDescent="0.15">
      <c r="A1072" s="485"/>
      <c r="B1072" s="485"/>
      <c r="C1072" s="485"/>
      <c r="D1072" s="485"/>
      <c r="E1072" s="485"/>
      <c r="F1072" s="485"/>
      <c r="G1072" s="485"/>
      <c r="H1072" s="485"/>
      <c r="I1072" s="485"/>
      <c r="J1072" s="485"/>
      <c r="K1072" s="485"/>
      <c r="L1072" s="485"/>
      <c r="M1072" s="485"/>
      <c r="N1072" s="485"/>
      <c r="O1072" s="485"/>
      <c r="P1072" s="485"/>
      <c r="Q1072" s="544"/>
    </row>
    <row r="1073" spans="1:17" x14ac:dyDescent="0.15">
      <c r="A1073" s="485"/>
      <c r="B1073" s="485"/>
      <c r="C1073" s="485"/>
      <c r="D1073" s="485"/>
      <c r="E1073" s="485"/>
      <c r="F1073" s="485"/>
      <c r="G1073" s="485"/>
      <c r="H1073" s="485"/>
      <c r="I1073" s="485"/>
      <c r="J1073" s="485"/>
      <c r="K1073" s="485"/>
      <c r="L1073" s="485"/>
      <c r="M1073" s="485"/>
      <c r="N1073" s="485"/>
      <c r="O1073" s="485"/>
      <c r="P1073" s="485"/>
      <c r="Q1073" s="544"/>
    </row>
    <row r="1074" spans="1:17" x14ac:dyDescent="0.15">
      <c r="A1074" s="485"/>
      <c r="B1074" s="485"/>
      <c r="C1074" s="485"/>
      <c r="D1074" s="485"/>
      <c r="E1074" s="485"/>
      <c r="F1074" s="485"/>
      <c r="G1074" s="485"/>
      <c r="H1074" s="485"/>
      <c r="I1074" s="485"/>
      <c r="J1074" s="485"/>
      <c r="K1074" s="485"/>
      <c r="L1074" s="485"/>
      <c r="M1074" s="485"/>
      <c r="N1074" s="485"/>
      <c r="O1074" s="485"/>
      <c r="P1074" s="485"/>
      <c r="Q1074" s="544"/>
    </row>
    <row r="1075" spans="1:17" x14ac:dyDescent="0.15">
      <c r="A1075" s="485"/>
      <c r="B1075" s="485"/>
      <c r="C1075" s="485"/>
      <c r="D1075" s="485"/>
      <c r="E1075" s="485"/>
      <c r="F1075" s="485"/>
      <c r="G1075" s="485"/>
      <c r="H1075" s="485"/>
      <c r="I1075" s="485"/>
      <c r="J1075" s="485"/>
      <c r="K1075" s="485"/>
      <c r="L1075" s="485"/>
      <c r="M1075" s="485"/>
      <c r="N1075" s="485"/>
      <c r="O1075" s="485"/>
      <c r="P1075" s="485"/>
      <c r="Q1075" s="544"/>
    </row>
    <row r="1076" spans="1:17" x14ac:dyDescent="0.15">
      <c r="A1076" s="485"/>
      <c r="B1076" s="485"/>
      <c r="C1076" s="485"/>
      <c r="D1076" s="485"/>
      <c r="E1076" s="485"/>
      <c r="F1076" s="485"/>
      <c r="G1076" s="485"/>
      <c r="H1076" s="485"/>
      <c r="I1076" s="485"/>
      <c r="J1076" s="485"/>
      <c r="K1076" s="485"/>
      <c r="L1076" s="485"/>
      <c r="M1076" s="485"/>
      <c r="N1076" s="485"/>
      <c r="O1076" s="485"/>
      <c r="P1076" s="485"/>
      <c r="Q1076" s="544"/>
    </row>
    <row r="1077" spans="1:17" x14ac:dyDescent="0.15">
      <c r="A1077" s="485"/>
      <c r="B1077" s="485"/>
      <c r="C1077" s="485"/>
      <c r="D1077" s="485"/>
      <c r="E1077" s="485"/>
      <c r="F1077" s="485"/>
      <c r="G1077" s="485"/>
      <c r="H1077" s="485"/>
      <c r="I1077" s="485"/>
      <c r="J1077" s="485"/>
      <c r="K1077" s="485"/>
      <c r="L1077" s="485"/>
      <c r="M1077" s="485"/>
      <c r="N1077" s="485"/>
      <c r="O1077" s="485"/>
      <c r="P1077" s="485"/>
      <c r="Q1077" s="544"/>
    </row>
    <row r="1078" spans="1:17" x14ac:dyDescent="0.15">
      <c r="A1078" s="485"/>
      <c r="B1078" s="485"/>
      <c r="C1078" s="485"/>
      <c r="D1078" s="485"/>
      <c r="E1078" s="485"/>
      <c r="F1078" s="485"/>
      <c r="G1078" s="485"/>
      <c r="H1078" s="485"/>
      <c r="I1078" s="485"/>
      <c r="J1078" s="485"/>
      <c r="K1078" s="485"/>
      <c r="L1078" s="485"/>
      <c r="M1078" s="485"/>
      <c r="N1078" s="485"/>
      <c r="O1078" s="485"/>
      <c r="P1078" s="485"/>
      <c r="Q1078" s="544"/>
    </row>
    <row r="1079" spans="1:17" x14ac:dyDescent="0.15">
      <c r="A1079" s="485"/>
      <c r="B1079" s="485"/>
      <c r="C1079" s="485"/>
      <c r="D1079" s="485"/>
      <c r="E1079" s="485"/>
      <c r="F1079" s="485"/>
      <c r="G1079" s="485"/>
      <c r="H1079" s="485"/>
      <c r="I1079" s="485"/>
      <c r="J1079" s="485"/>
      <c r="K1079" s="485"/>
      <c r="L1079" s="485"/>
      <c r="M1079" s="485"/>
      <c r="N1079" s="485"/>
      <c r="O1079" s="485"/>
      <c r="P1079" s="485"/>
      <c r="Q1079" s="544"/>
    </row>
    <row r="1080" spans="1:17" x14ac:dyDescent="0.15">
      <c r="A1080" s="485"/>
      <c r="B1080" s="485"/>
      <c r="C1080" s="485"/>
      <c r="D1080" s="485"/>
      <c r="E1080" s="485"/>
      <c r="F1080" s="485"/>
      <c r="G1080" s="485"/>
      <c r="H1080" s="485"/>
      <c r="I1080" s="485"/>
      <c r="J1080" s="485"/>
      <c r="K1080" s="485"/>
      <c r="L1080" s="485"/>
      <c r="M1080" s="485"/>
      <c r="N1080" s="485"/>
      <c r="O1080" s="485"/>
      <c r="P1080" s="485"/>
      <c r="Q1080" s="544"/>
    </row>
    <row r="1081" spans="1:17" x14ac:dyDescent="0.15">
      <c r="A1081" s="485"/>
      <c r="B1081" s="485"/>
      <c r="C1081" s="485"/>
      <c r="D1081" s="485"/>
      <c r="E1081" s="485"/>
      <c r="F1081" s="485"/>
      <c r="G1081" s="485"/>
      <c r="H1081" s="485"/>
      <c r="I1081" s="485"/>
      <c r="J1081" s="485"/>
      <c r="K1081" s="485"/>
      <c r="L1081" s="485"/>
      <c r="M1081" s="485"/>
      <c r="N1081" s="485"/>
      <c r="O1081" s="485"/>
      <c r="P1081" s="485"/>
      <c r="Q1081" s="544"/>
    </row>
    <row r="1082" spans="1:17" x14ac:dyDescent="0.15">
      <c r="A1082" s="485"/>
      <c r="B1082" s="485"/>
      <c r="C1082" s="485"/>
      <c r="D1082" s="485"/>
      <c r="E1082" s="485"/>
      <c r="F1082" s="485"/>
      <c r="G1082" s="485"/>
      <c r="H1082" s="485"/>
      <c r="I1082" s="485"/>
      <c r="J1082" s="485"/>
      <c r="K1082" s="485"/>
      <c r="L1082" s="485"/>
      <c r="M1082" s="485"/>
      <c r="N1082" s="485"/>
      <c r="O1082" s="485"/>
      <c r="P1082" s="485"/>
      <c r="Q1082" s="544"/>
    </row>
    <row r="1083" spans="1:17" x14ac:dyDescent="0.15">
      <c r="A1083" s="485"/>
      <c r="B1083" s="485"/>
      <c r="C1083" s="485"/>
      <c r="D1083" s="485"/>
      <c r="E1083" s="485"/>
      <c r="F1083" s="485"/>
      <c r="G1083" s="485"/>
      <c r="H1083" s="485"/>
      <c r="I1083" s="485"/>
      <c r="J1083" s="485"/>
      <c r="K1083" s="485"/>
      <c r="L1083" s="485"/>
      <c r="M1083" s="485"/>
      <c r="N1083" s="485"/>
      <c r="O1083" s="485"/>
      <c r="P1083" s="485"/>
      <c r="Q1083" s="544"/>
    </row>
    <row r="1084" spans="1:17" x14ac:dyDescent="0.15">
      <c r="A1084" s="485"/>
      <c r="B1084" s="485"/>
      <c r="C1084" s="485"/>
      <c r="D1084" s="485"/>
      <c r="E1084" s="485"/>
      <c r="F1084" s="485"/>
      <c r="G1084" s="485"/>
      <c r="H1084" s="485"/>
      <c r="I1084" s="485"/>
      <c r="J1084" s="485"/>
      <c r="K1084" s="485"/>
      <c r="L1084" s="485"/>
      <c r="M1084" s="485"/>
      <c r="N1084" s="485"/>
      <c r="O1084" s="485"/>
      <c r="P1084" s="485"/>
      <c r="Q1084" s="544"/>
    </row>
    <row r="1085" spans="1:17" x14ac:dyDescent="0.15">
      <c r="A1085" s="485"/>
      <c r="B1085" s="485"/>
      <c r="C1085" s="485"/>
      <c r="D1085" s="485"/>
      <c r="E1085" s="485"/>
      <c r="F1085" s="485"/>
      <c r="G1085" s="485"/>
      <c r="H1085" s="485"/>
      <c r="I1085" s="485"/>
      <c r="J1085" s="485"/>
      <c r="K1085" s="485"/>
      <c r="L1085" s="485"/>
      <c r="M1085" s="485"/>
      <c r="N1085" s="485"/>
      <c r="O1085" s="485"/>
      <c r="P1085" s="485"/>
      <c r="Q1085" s="544"/>
    </row>
    <row r="1086" spans="1:17" x14ac:dyDescent="0.15">
      <c r="A1086" s="485"/>
      <c r="B1086" s="485"/>
      <c r="C1086" s="485"/>
      <c r="D1086" s="485"/>
      <c r="E1086" s="485"/>
      <c r="F1086" s="485"/>
      <c r="G1086" s="485"/>
      <c r="H1086" s="485"/>
      <c r="I1086" s="485"/>
      <c r="J1086" s="485"/>
      <c r="K1086" s="485"/>
      <c r="L1086" s="485"/>
      <c r="M1086" s="485"/>
      <c r="N1086" s="485"/>
      <c r="O1086" s="485"/>
      <c r="P1086" s="485"/>
      <c r="Q1086" s="544"/>
    </row>
    <row r="1087" spans="1:17" x14ac:dyDescent="0.15">
      <c r="A1087" s="485"/>
      <c r="B1087" s="485"/>
      <c r="C1087" s="485"/>
      <c r="D1087" s="485"/>
      <c r="E1087" s="485"/>
      <c r="F1087" s="485"/>
      <c r="G1087" s="485"/>
      <c r="H1087" s="485"/>
      <c r="I1087" s="485"/>
      <c r="J1087" s="485"/>
      <c r="K1087" s="485"/>
      <c r="L1087" s="485"/>
      <c r="M1087" s="485"/>
      <c r="N1087" s="485"/>
      <c r="O1087" s="485"/>
      <c r="P1087" s="485"/>
      <c r="Q1087" s="544"/>
    </row>
    <row r="1088" spans="1:17" x14ac:dyDescent="0.15">
      <c r="A1088" s="485"/>
      <c r="B1088" s="485"/>
      <c r="C1088" s="485"/>
      <c r="D1088" s="485"/>
      <c r="E1088" s="485"/>
      <c r="F1088" s="485"/>
      <c r="G1088" s="485"/>
      <c r="H1088" s="485"/>
      <c r="I1088" s="485"/>
      <c r="J1088" s="485"/>
      <c r="K1088" s="485"/>
      <c r="L1088" s="485"/>
      <c r="M1088" s="485"/>
      <c r="N1088" s="485"/>
      <c r="O1088" s="485"/>
      <c r="P1088" s="485"/>
      <c r="Q1088" s="544"/>
    </row>
    <row r="1089" spans="1:17" x14ac:dyDescent="0.15">
      <c r="A1089" s="485"/>
      <c r="B1089" s="485"/>
      <c r="C1089" s="485"/>
      <c r="D1089" s="485"/>
      <c r="E1089" s="485"/>
      <c r="F1089" s="485"/>
      <c r="G1089" s="485"/>
      <c r="H1089" s="485"/>
      <c r="I1089" s="485"/>
      <c r="J1089" s="485"/>
      <c r="K1089" s="485"/>
      <c r="L1089" s="485"/>
      <c r="M1089" s="485"/>
      <c r="N1089" s="485"/>
      <c r="O1089" s="485"/>
      <c r="P1089" s="485"/>
      <c r="Q1089" s="544"/>
    </row>
    <row r="1090" spans="1:17" x14ac:dyDescent="0.15">
      <c r="A1090" s="485"/>
      <c r="B1090" s="485"/>
      <c r="C1090" s="485"/>
      <c r="D1090" s="485"/>
      <c r="E1090" s="485"/>
      <c r="F1090" s="485"/>
      <c r="G1090" s="485"/>
      <c r="H1090" s="485"/>
      <c r="I1090" s="485"/>
      <c r="J1090" s="485"/>
      <c r="K1090" s="485"/>
      <c r="L1090" s="485"/>
      <c r="M1090" s="485"/>
      <c r="N1090" s="485"/>
      <c r="O1090" s="485"/>
      <c r="P1090" s="485"/>
      <c r="Q1090" s="544"/>
    </row>
    <row r="1091" spans="1:17" x14ac:dyDescent="0.15">
      <c r="A1091" s="485"/>
      <c r="B1091" s="485"/>
      <c r="C1091" s="485"/>
      <c r="D1091" s="485"/>
      <c r="E1091" s="485"/>
      <c r="F1091" s="485"/>
      <c r="G1091" s="485"/>
      <c r="H1091" s="485"/>
      <c r="I1091" s="485"/>
      <c r="J1091" s="485"/>
      <c r="K1091" s="485"/>
      <c r="L1091" s="485"/>
      <c r="M1091" s="485"/>
      <c r="N1091" s="485"/>
      <c r="O1091" s="485"/>
      <c r="P1091" s="485"/>
      <c r="Q1091" s="544"/>
    </row>
    <row r="1092" spans="1:17" x14ac:dyDescent="0.15">
      <c r="A1092" s="485"/>
      <c r="B1092" s="485"/>
      <c r="C1092" s="485"/>
      <c r="D1092" s="485"/>
      <c r="E1092" s="485"/>
      <c r="F1092" s="485"/>
      <c r="G1092" s="485"/>
      <c r="H1092" s="485"/>
      <c r="I1092" s="485"/>
      <c r="J1092" s="485"/>
      <c r="K1092" s="485"/>
      <c r="L1092" s="485"/>
      <c r="M1092" s="485"/>
      <c r="N1092" s="485"/>
      <c r="O1092" s="485"/>
      <c r="P1092" s="485"/>
      <c r="Q1092" s="544"/>
    </row>
    <row r="1093" spans="1:17" x14ac:dyDescent="0.15">
      <c r="A1093" s="485"/>
      <c r="B1093" s="485"/>
      <c r="C1093" s="485"/>
      <c r="D1093" s="485"/>
      <c r="E1093" s="485"/>
      <c r="F1093" s="485"/>
      <c r="G1093" s="485"/>
      <c r="H1093" s="485"/>
      <c r="I1093" s="485"/>
      <c r="J1093" s="485"/>
      <c r="K1093" s="485"/>
      <c r="L1093" s="485"/>
      <c r="M1093" s="485"/>
      <c r="N1093" s="485"/>
      <c r="O1093" s="485"/>
      <c r="P1093" s="485"/>
      <c r="Q1093" s="544"/>
    </row>
    <row r="1094" spans="1:17" x14ac:dyDescent="0.15">
      <c r="A1094" s="485"/>
      <c r="B1094" s="485"/>
      <c r="C1094" s="485"/>
      <c r="D1094" s="485"/>
      <c r="E1094" s="485"/>
      <c r="F1094" s="485"/>
      <c r="G1094" s="485"/>
      <c r="H1094" s="485"/>
      <c r="I1094" s="485"/>
      <c r="J1094" s="485"/>
      <c r="K1094" s="485"/>
      <c r="L1094" s="485"/>
      <c r="M1094" s="485"/>
      <c r="N1094" s="485"/>
      <c r="O1094" s="485"/>
      <c r="P1094" s="485"/>
      <c r="Q1094" s="544"/>
    </row>
    <row r="1095" spans="1:17" x14ac:dyDescent="0.15">
      <c r="A1095" s="485"/>
      <c r="B1095" s="485"/>
      <c r="C1095" s="485"/>
      <c r="D1095" s="485"/>
      <c r="E1095" s="485"/>
      <c r="F1095" s="485"/>
      <c r="G1095" s="485"/>
      <c r="H1095" s="485"/>
      <c r="I1095" s="485"/>
      <c r="J1095" s="485"/>
      <c r="K1095" s="485"/>
      <c r="L1095" s="485"/>
      <c r="M1095" s="485"/>
      <c r="N1095" s="485"/>
      <c r="O1095" s="485"/>
      <c r="P1095" s="485"/>
      <c r="Q1095" s="544"/>
    </row>
    <row r="1096" spans="1:17" x14ac:dyDescent="0.15">
      <c r="A1096" s="485"/>
      <c r="B1096" s="485"/>
      <c r="C1096" s="485"/>
      <c r="D1096" s="485"/>
      <c r="E1096" s="485"/>
      <c r="F1096" s="485"/>
      <c r="G1096" s="485"/>
      <c r="H1096" s="485"/>
      <c r="I1096" s="485"/>
      <c r="J1096" s="485"/>
      <c r="K1096" s="485"/>
      <c r="L1096" s="485"/>
      <c r="M1096" s="485"/>
      <c r="N1096" s="485"/>
      <c r="O1096" s="485"/>
      <c r="P1096" s="485"/>
      <c r="Q1096" s="544"/>
    </row>
    <row r="1097" spans="1:17" x14ac:dyDescent="0.15">
      <c r="A1097" s="485"/>
      <c r="B1097" s="485"/>
      <c r="C1097" s="485"/>
      <c r="D1097" s="485"/>
      <c r="E1097" s="485"/>
      <c r="F1097" s="485"/>
      <c r="G1097" s="485"/>
      <c r="H1097" s="485"/>
      <c r="I1097" s="485"/>
      <c r="J1097" s="485"/>
      <c r="K1097" s="485"/>
      <c r="L1097" s="485"/>
      <c r="M1097" s="485"/>
      <c r="N1097" s="485"/>
      <c r="O1097" s="485"/>
      <c r="P1097" s="485"/>
      <c r="Q1097" s="544"/>
    </row>
    <row r="1098" spans="1:17" x14ac:dyDescent="0.15">
      <c r="A1098" s="485"/>
      <c r="B1098" s="485"/>
      <c r="C1098" s="485"/>
      <c r="D1098" s="485"/>
      <c r="E1098" s="485"/>
      <c r="F1098" s="485"/>
      <c r="G1098" s="485"/>
      <c r="H1098" s="485"/>
      <c r="I1098" s="485"/>
      <c r="J1098" s="485"/>
      <c r="K1098" s="485"/>
      <c r="L1098" s="485"/>
      <c r="M1098" s="485"/>
      <c r="N1098" s="485"/>
      <c r="O1098" s="485"/>
      <c r="P1098" s="485"/>
      <c r="Q1098" s="544"/>
    </row>
    <row r="1099" spans="1:17" x14ac:dyDescent="0.15">
      <c r="A1099" s="485"/>
      <c r="B1099" s="485"/>
      <c r="C1099" s="485"/>
      <c r="D1099" s="485"/>
      <c r="E1099" s="485"/>
      <c r="F1099" s="485"/>
      <c r="G1099" s="485"/>
      <c r="H1099" s="485"/>
      <c r="I1099" s="485"/>
      <c r="J1099" s="485"/>
      <c r="K1099" s="485"/>
      <c r="L1099" s="485"/>
      <c r="M1099" s="485"/>
      <c r="N1099" s="485"/>
      <c r="O1099" s="485"/>
      <c r="P1099" s="485"/>
      <c r="Q1099" s="544"/>
    </row>
    <row r="1100" spans="1:17" x14ac:dyDescent="0.15">
      <c r="A1100" s="485"/>
      <c r="B1100" s="485"/>
      <c r="C1100" s="485"/>
      <c r="D1100" s="485"/>
      <c r="E1100" s="485"/>
      <c r="F1100" s="485"/>
      <c r="G1100" s="485"/>
      <c r="H1100" s="485"/>
      <c r="I1100" s="485"/>
      <c r="J1100" s="485"/>
      <c r="K1100" s="485"/>
      <c r="L1100" s="485"/>
      <c r="M1100" s="485"/>
      <c r="N1100" s="485"/>
      <c r="O1100" s="485"/>
      <c r="P1100" s="485"/>
      <c r="Q1100" s="544"/>
    </row>
    <row r="1101" spans="1:17" x14ac:dyDescent="0.15">
      <c r="A1101" s="485"/>
      <c r="B1101" s="485"/>
      <c r="C1101" s="485"/>
      <c r="D1101" s="485"/>
      <c r="E1101" s="485"/>
      <c r="F1101" s="485"/>
      <c r="G1101" s="485"/>
      <c r="H1101" s="485"/>
      <c r="I1101" s="485"/>
      <c r="J1101" s="485"/>
      <c r="K1101" s="485"/>
      <c r="L1101" s="485"/>
      <c r="M1101" s="485"/>
      <c r="N1101" s="485"/>
      <c r="O1101" s="485"/>
      <c r="P1101" s="485"/>
      <c r="Q1101" s="544"/>
    </row>
    <row r="1102" spans="1:17" x14ac:dyDescent="0.15">
      <c r="A1102" s="485"/>
      <c r="B1102" s="485"/>
      <c r="C1102" s="485"/>
      <c r="D1102" s="485"/>
      <c r="E1102" s="485"/>
      <c r="F1102" s="485"/>
      <c r="G1102" s="485"/>
      <c r="H1102" s="485"/>
      <c r="I1102" s="485"/>
      <c r="J1102" s="485"/>
      <c r="K1102" s="485"/>
      <c r="L1102" s="485"/>
      <c r="M1102" s="485"/>
      <c r="N1102" s="485"/>
      <c r="O1102" s="485"/>
      <c r="P1102" s="485"/>
      <c r="Q1102" s="544"/>
    </row>
    <row r="1103" spans="1:17" x14ac:dyDescent="0.15">
      <c r="A1103" s="485"/>
      <c r="B1103" s="485"/>
      <c r="C1103" s="485"/>
      <c r="D1103" s="485"/>
      <c r="E1103" s="485"/>
      <c r="F1103" s="485"/>
      <c r="G1103" s="485"/>
      <c r="H1103" s="485"/>
      <c r="I1103" s="485"/>
      <c r="J1103" s="485"/>
      <c r="K1103" s="485"/>
      <c r="L1103" s="485"/>
      <c r="M1103" s="485"/>
      <c r="N1103" s="485"/>
      <c r="O1103" s="485"/>
      <c r="P1103" s="485"/>
      <c r="Q1103" s="544"/>
    </row>
    <row r="1104" spans="1:17" x14ac:dyDescent="0.15">
      <c r="A1104" s="485"/>
      <c r="B1104" s="485"/>
      <c r="C1104" s="485"/>
      <c r="D1104" s="485"/>
      <c r="E1104" s="485"/>
      <c r="F1104" s="485"/>
      <c r="G1104" s="485"/>
      <c r="H1104" s="485"/>
      <c r="I1104" s="485"/>
      <c r="J1104" s="485"/>
      <c r="K1104" s="485"/>
      <c r="L1104" s="485"/>
      <c r="M1104" s="485"/>
      <c r="N1104" s="485"/>
      <c r="O1104" s="485"/>
      <c r="P1104" s="485"/>
      <c r="Q1104" s="544"/>
    </row>
    <row r="1105" spans="1:17" x14ac:dyDescent="0.15">
      <c r="A1105" s="485"/>
      <c r="B1105" s="485"/>
      <c r="C1105" s="485"/>
      <c r="D1105" s="485"/>
      <c r="E1105" s="485"/>
      <c r="F1105" s="485"/>
      <c r="G1105" s="485"/>
      <c r="H1105" s="485"/>
      <c r="I1105" s="485"/>
      <c r="J1105" s="485"/>
      <c r="K1105" s="485"/>
      <c r="L1105" s="485"/>
      <c r="M1105" s="485"/>
      <c r="N1105" s="485"/>
      <c r="O1105" s="485"/>
      <c r="P1105" s="485"/>
      <c r="Q1105" s="544"/>
    </row>
    <row r="1106" spans="1:17" x14ac:dyDescent="0.15">
      <c r="A1106" s="485"/>
      <c r="B1106" s="485"/>
      <c r="C1106" s="485"/>
      <c r="D1106" s="485"/>
      <c r="E1106" s="485"/>
      <c r="F1106" s="485"/>
      <c r="G1106" s="485"/>
      <c r="H1106" s="485"/>
      <c r="I1106" s="485"/>
      <c r="J1106" s="485"/>
      <c r="K1106" s="485"/>
      <c r="L1106" s="485"/>
      <c r="M1106" s="485"/>
      <c r="N1106" s="485"/>
      <c r="O1106" s="485"/>
      <c r="P1106" s="485"/>
      <c r="Q1106" s="544"/>
    </row>
    <row r="1107" spans="1:17" x14ac:dyDescent="0.15">
      <c r="A1107" s="485"/>
      <c r="B1107" s="485"/>
      <c r="C1107" s="485"/>
      <c r="D1107" s="485"/>
      <c r="E1107" s="485"/>
      <c r="F1107" s="485"/>
      <c r="G1107" s="485"/>
      <c r="H1107" s="485"/>
      <c r="I1107" s="485"/>
      <c r="J1107" s="485"/>
      <c r="K1107" s="485"/>
      <c r="L1107" s="485"/>
      <c r="M1107" s="485"/>
      <c r="N1107" s="485"/>
      <c r="O1107" s="485"/>
      <c r="P1107" s="485"/>
      <c r="Q1107" s="544"/>
    </row>
    <row r="1108" spans="1:17" x14ac:dyDescent="0.15">
      <c r="A1108" s="485"/>
      <c r="B1108" s="485"/>
      <c r="C1108" s="485"/>
      <c r="D1108" s="485"/>
      <c r="E1108" s="485"/>
      <c r="F1108" s="485"/>
      <c r="G1108" s="485"/>
      <c r="H1108" s="485"/>
      <c r="I1108" s="485"/>
      <c r="J1108" s="485"/>
      <c r="K1108" s="485"/>
      <c r="L1108" s="485"/>
      <c r="M1108" s="485"/>
      <c r="N1108" s="485"/>
      <c r="O1108" s="485"/>
      <c r="P1108" s="485"/>
      <c r="Q1108" s="544"/>
    </row>
    <row r="1109" spans="1:17" x14ac:dyDescent="0.15">
      <c r="A1109" s="485"/>
      <c r="B1109" s="485"/>
      <c r="C1109" s="485"/>
      <c r="D1109" s="485"/>
      <c r="E1109" s="485"/>
      <c r="F1109" s="485"/>
      <c r="G1109" s="485"/>
      <c r="H1109" s="485"/>
      <c r="I1109" s="485"/>
      <c r="J1109" s="485"/>
      <c r="K1109" s="485"/>
      <c r="L1109" s="485"/>
      <c r="M1109" s="485"/>
      <c r="N1109" s="485"/>
      <c r="O1109" s="485"/>
      <c r="P1109" s="485"/>
      <c r="Q1109" s="544"/>
    </row>
    <row r="1110" spans="1:17" x14ac:dyDescent="0.15">
      <c r="A1110" s="485"/>
      <c r="B1110" s="485"/>
      <c r="C1110" s="485"/>
      <c r="D1110" s="485"/>
      <c r="E1110" s="485"/>
      <c r="F1110" s="485"/>
      <c r="G1110" s="485"/>
      <c r="H1110" s="485"/>
      <c r="I1110" s="485"/>
      <c r="J1110" s="485"/>
      <c r="K1110" s="485"/>
      <c r="L1110" s="485"/>
      <c r="M1110" s="485"/>
      <c r="N1110" s="485"/>
      <c r="O1110" s="485"/>
      <c r="P1110" s="485"/>
      <c r="Q1110" s="544"/>
    </row>
    <row r="1111" spans="1:17" x14ac:dyDescent="0.15">
      <c r="A1111" s="485"/>
      <c r="B1111" s="485"/>
      <c r="C1111" s="485"/>
      <c r="D1111" s="485"/>
      <c r="E1111" s="485"/>
      <c r="F1111" s="485"/>
      <c r="G1111" s="485"/>
      <c r="H1111" s="485"/>
      <c r="I1111" s="485"/>
      <c r="J1111" s="485"/>
      <c r="K1111" s="485"/>
      <c r="L1111" s="485"/>
      <c r="M1111" s="485"/>
      <c r="N1111" s="485"/>
      <c r="O1111" s="485"/>
      <c r="P1111" s="485"/>
      <c r="Q1111" s="544"/>
    </row>
    <row r="1112" spans="1:17" x14ac:dyDescent="0.15">
      <c r="A1112" s="485"/>
      <c r="B1112" s="485"/>
      <c r="C1112" s="485"/>
      <c r="D1112" s="485"/>
      <c r="E1112" s="485"/>
      <c r="F1112" s="485"/>
      <c r="G1112" s="485"/>
      <c r="H1112" s="485"/>
      <c r="I1112" s="485"/>
      <c r="J1112" s="485"/>
      <c r="K1112" s="485"/>
      <c r="L1112" s="485"/>
      <c r="M1112" s="485"/>
      <c r="N1112" s="485"/>
      <c r="O1112" s="485"/>
      <c r="P1112" s="485"/>
      <c r="Q1112" s="544"/>
    </row>
    <row r="1113" spans="1:17" x14ac:dyDescent="0.15">
      <c r="A1113" s="485"/>
      <c r="B1113" s="485"/>
      <c r="C1113" s="485"/>
      <c r="D1113" s="485"/>
      <c r="E1113" s="485"/>
      <c r="F1113" s="485"/>
      <c r="G1113" s="485"/>
      <c r="H1113" s="485"/>
      <c r="I1113" s="485"/>
      <c r="J1113" s="485"/>
      <c r="K1113" s="485"/>
      <c r="L1113" s="485"/>
      <c r="M1113" s="485"/>
      <c r="N1113" s="485"/>
      <c r="O1113" s="485"/>
      <c r="P1113" s="485"/>
      <c r="Q1113" s="544"/>
    </row>
    <row r="1114" spans="1:17" x14ac:dyDescent="0.15">
      <c r="A1114" s="485"/>
      <c r="B1114" s="485"/>
      <c r="C1114" s="485"/>
      <c r="D1114" s="485"/>
      <c r="E1114" s="485"/>
      <c r="F1114" s="485"/>
      <c r="G1114" s="485"/>
      <c r="H1114" s="485"/>
      <c r="I1114" s="485"/>
      <c r="J1114" s="485"/>
      <c r="K1114" s="485"/>
      <c r="L1114" s="485"/>
      <c r="M1114" s="485"/>
      <c r="N1114" s="485"/>
      <c r="O1114" s="485"/>
      <c r="P1114" s="485"/>
      <c r="Q1114" s="544"/>
    </row>
    <row r="1115" spans="1:17" x14ac:dyDescent="0.15">
      <c r="A1115" s="485"/>
      <c r="B1115" s="485"/>
      <c r="C1115" s="485"/>
      <c r="D1115" s="485"/>
      <c r="E1115" s="485"/>
      <c r="F1115" s="485"/>
      <c r="G1115" s="485"/>
      <c r="H1115" s="485"/>
      <c r="I1115" s="485"/>
      <c r="J1115" s="485"/>
      <c r="K1115" s="485"/>
      <c r="L1115" s="485"/>
      <c r="M1115" s="485"/>
      <c r="N1115" s="485"/>
      <c r="O1115" s="485"/>
      <c r="P1115" s="485"/>
      <c r="Q1115" s="544"/>
    </row>
    <row r="1116" spans="1:17" x14ac:dyDescent="0.15">
      <c r="A1116" s="485"/>
      <c r="B1116" s="485"/>
      <c r="C1116" s="485"/>
      <c r="D1116" s="485"/>
      <c r="E1116" s="485"/>
      <c r="F1116" s="485"/>
      <c r="G1116" s="485"/>
      <c r="H1116" s="485"/>
      <c r="I1116" s="485"/>
      <c r="J1116" s="485"/>
      <c r="K1116" s="485"/>
      <c r="L1116" s="485"/>
      <c r="M1116" s="485"/>
      <c r="N1116" s="485"/>
      <c r="O1116" s="485"/>
      <c r="P1116" s="485"/>
      <c r="Q1116" s="544"/>
    </row>
    <row r="1117" spans="1:17" x14ac:dyDescent="0.15">
      <c r="A1117" s="485"/>
      <c r="B1117" s="485"/>
      <c r="C1117" s="485"/>
      <c r="D1117" s="485"/>
      <c r="E1117" s="485"/>
      <c r="F1117" s="485"/>
      <c r="G1117" s="485"/>
      <c r="H1117" s="485"/>
      <c r="I1117" s="485"/>
      <c r="J1117" s="485"/>
      <c r="K1117" s="485"/>
      <c r="L1117" s="485"/>
      <c r="M1117" s="485"/>
      <c r="N1117" s="485"/>
      <c r="O1117" s="485"/>
      <c r="P1117" s="485"/>
      <c r="Q1117" s="544"/>
    </row>
    <row r="1118" spans="1:17" x14ac:dyDescent="0.15">
      <c r="A1118" s="485"/>
      <c r="B1118" s="485"/>
      <c r="C1118" s="485"/>
      <c r="D1118" s="485"/>
      <c r="E1118" s="485"/>
      <c r="F1118" s="485"/>
      <c r="G1118" s="485"/>
      <c r="H1118" s="485"/>
      <c r="I1118" s="485"/>
      <c r="J1118" s="485"/>
      <c r="K1118" s="485"/>
      <c r="L1118" s="485"/>
      <c r="M1118" s="485"/>
      <c r="N1118" s="485"/>
      <c r="O1118" s="485"/>
      <c r="P1118" s="485"/>
      <c r="Q1118" s="544"/>
    </row>
    <row r="1119" spans="1:17" x14ac:dyDescent="0.15">
      <c r="A1119" s="485"/>
      <c r="B1119" s="485"/>
      <c r="C1119" s="485"/>
      <c r="D1119" s="485"/>
      <c r="E1119" s="485"/>
      <c r="F1119" s="485"/>
      <c r="G1119" s="485"/>
      <c r="H1119" s="485"/>
      <c r="I1119" s="485"/>
      <c r="J1119" s="485"/>
      <c r="K1119" s="485"/>
      <c r="L1119" s="485"/>
      <c r="M1119" s="485"/>
      <c r="N1119" s="485"/>
      <c r="O1119" s="485"/>
      <c r="P1119" s="485"/>
      <c r="Q1119" s="544"/>
    </row>
    <row r="1120" spans="1:17" x14ac:dyDescent="0.15">
      <c r="A1120" s="485"/>
      <c r="B1120" s="485"/>
      <c r="C1120" s="485"/>
      <c r="D1120" s="485"/>
      <c r="E1120" s="485"/>
      <c r="F1120" s="485"/>
      <c r="G1120" s="485"/>
      <c r="H1120" s="485"/>
      <c r="I1120" s="485"/>
      <c r="J1120" s="485"/>
      <c r="K1120" s="485"/>
      <c r="L1120" s="485"/>
      <c r="M1120" s="485"/>
      <c r="N1120" s="485"/>
      <c r="O1120" s="485"/>
      <c r="P1120" s="485"/>
      <c r="Q1120" s="544"/>
    </row>
    <row r="1121" spans="1:17" x14ac:dyDescent="0.15">
      <c r="A1121" s="485"/>
      <c r="B1121" s="485"/>
      <c r="C1121" s="485"/>
      <c r="D1121" s="485"/>
      <c r="E1121" s="485"/>
      <c r="F1121" s="485"/>
      <c r="G1121" s="485"/>
      <c r="H1121" s="485"/>
      <c r="I1121" s="485"/>
      <c r="J1121" s="485"/>
      <c r="K1121" s="485"/>
      <c r="L1121" s="485"/>
      <c r="M1121" s="485"/>
      <c r="N1121" s="485"/>
      <c r="O1121" s="485"/>
      <c r="P1121" s="485"/>
      <c r="Q1121" s="544"/>
    </row>
    <row r="1122" spans="1:17" x14ac:dyDescent="0.15">
      <c r="A1122" s="485"/>
      <c r="B1122" s="485"/>
      <c r="C1122" s="485"/>
      <c r="D1122" s="485"/>
      <c r="E1122" s="485"/>
      <c r="F1122" s="485"/>
      <c r="G1122" s="485"/>
      <c r="H1122" s="485"/>
      <c r="I1122" s="485"/>
      <c r="J1122" s="485"/>
      <c r="K1122" s="485"/>
      <c r="L1122" s="485"/>
      <c r="M1122" s="485"/>
      <c r="N1122" s="485"/>
      <c r="O1122" s="485"/>
      <c r="P1122" s="485"/>
      <c r="Q1122" s="544"/>
    </row>
    <row r="1123" spans="1:17" x14ac:dyDescent="0.15">
      <c r="A1123" s="485"/>
      <c r="B1123" s="485"/>
      <c r="C1123" s="485"/>
      <c r="D1123" s="485"/>
      <c r="E1123" s="485"/>
      <c r="F1123" s="485"/>
      <c r="G1123" s="485"/>
      <c r="H1123" s="485"/>
      <c r="I1123" s="485"/>
      <c r="J1123" s="485"/>
      <c r="K1123" s="485"/>
      <c r="L1123" s="485"/>
      <c r="M1123" s="485"/>
      <c r="N1123" s="485"/>
      <c r="O1123" s="485"/>
      <c r="P1123" s="485"/>
      <c r="Q1123" s="544"/>
    </row>
    <row r="1124" spans="1:17" x14ac:dyDescent="0.15">
      <c r="A1124" s="485"/>
      <c r="B1124" s="485"/>
      <c r="C1124" s="485"/>
      <c r="D1124" s="485"/>
      <c r="E1124" s="485"/>
      <c r="F1124" s="485"/>
      <c r="G1124" s="485"/>
      <c r="H1124" s="485"/>
      <c r="I1124" s="485"/>
      <c r="J1124" s="485"/>
      <c r="K1124" s="485"/>
      <c r="L1124" s="485"/>
      <c r="M1124" s="485"/>
      <c r="N1124" s="485"/>
      <c r="O1124" s="485"/>
      <c r="P1124" s="485"/>
      <c r="Q1124" s="544"/>
    </row>
    <row r="1125" spans="1:17" x14ac:dyDescent="0.15">
      <c r="A1125" s="485"/>
      <c r="B1125" s="485"/>
      <c r="C1125" s="485"/>
      <c r="D1125" s="485"/>
      <c r="E1125" s="485"/>
      <c r="F1125" s="485"/>
      <c r="G1125" s="485"/>
      <c r="H1125" s="485"/>
      <c r="I1125" s="485"/>
      <c r="J1125" s="485"/>
      <c r="K1125" s="485"/>
      <c r="L1125" s="485"/>
      <c r="M1125" s="485"/>
      <c r="N1125" s="485"/>
      <c r="O1125" s="485"/>
      <c r="P1125" s="485"/>
      <c r="Q1125" s="544"/>
    </row>
    <row r="1126" spans="1:17" x14ac:dyDescent="0.15">
      <c r="A1126" s="485"/>
      <c r="B1126" s="485"/>
      <c r="C1126" s="485"/>
      <c r="D1126" s="485"/>
      <c r="E1126" s="485"/>
      <c r="F1126" s="485"/>
      <c r="G1126" s="485"/>
      <c r="H1126" s="485"/>
      <c r="I1126" s="485"/>
      <c r="J1126" s="485"/>
      <c r="K1126" s="485"/>
      <c r="L1126" s="485"/>
      <c r="M1126" s="485"/>
      <c r="N1126" s="485"/>
      <c r="O1126" s="485"/>
      <c r="P1126" s="485"/>
      <c r="Q1126" s="544"/>
    </row>
    <row r="1127" spans="1:17" x14ac:dyDescent="0.15">
      <c r="A1127" s="485"/>
      <c r="B1127" s="485"/>
      <c r="C1127" s="485"/>
      <c r="D1127" s="485"/>
      <c r="E1127" s="485"/>
      <c r="F1127" s="485"/>
      <c r="G1127" s="485"/>
      <c r="H1127" s="485"/>
      <c r="I1127" s="485"/>
      <c r="J1127" s="485"/>
      <c r="K1127" s="485"/>
      <c r="L1127" s="485"/>
      <c r="M1127" s="485"/>
      <c r="N1127" s="485"/>
      <c r="O1127" s="485"/>
      <c r="P1127" s="485"/>
      <c r="Q1127" s="544"/>
    </row>
    <row r="1128" spans="1:17" x14ac:dyDescent="0.15">
      <c r="A1128" s="485"/>
      <c r="B1128" s="485"/>
      <c r="C1128" s="485"/>
      <c r="D1128" s="485"/>
      <c r="E1128" s="485"/>
      <c r="F1128" s="485"/>
      <c r="G1128" s="485"/>
      <c r="H1128" s="485"/>
      <c r="I1128" s="485"/>
      <c r="J1128" s="485"/>
      <c r="K1128" s="485"/>
      <c r="L1128" s="485"/>
      <c r="M1128" s="485"/>
      <c r="N1128" s="485"/>
      <c r="O1128" s="485"/>
      <c r="P1128" s="485"/>
      <c r="Q1128" s="544"/>
    </row>
    <row r="1129" spans="1:17" x14ac:dyDescent="0.15">
      <c r="A1129" s="485"/>
      <c r="B1129" s="485"/>
      <c r="C1129" s="485"/>
      <c r="D1129" s="485"/>
      <c r="E1129" s="485"/>
      <c r="F1129" s="485"/>
      <c r="G1129" s="485"/>
      <c r="H1129" s="485"/>
      <c r="I1129" s="485"/>
      <c r="J1129" s="485"/>
      <c r="K1129" s="485"/>
      <c r="L1129" s="485"/>
      <c r="M1129" s="485"/>
      <c r="N1129" s="485"/>
      <c r="O1129" s="485"/>
      <c r="P1129" s="485"/>
      <c r="Q1129" s="544"/>
    </row>
    <row r="1130" spans="1:17" x14ac:dyDescent="0.15">
      <c r="A1130" s="485"/>
      <c r="B1130" s="485"/>
      <c r="C1130" s="485"/>
      <c r="D1130" s="485"/>
      <c r="E1130" s="485"/>
      <c r="F1130" s="485"/>
      <c r="G1130" s="485"/>
      <c r="H1130" s="485"/>
      <c r="I1130" s="485"/>
      <c r="J1130" s="485"/>
      <c r="K1130" s="485"/>
      <c r="L1130" s="485"/>
      <c r="M1130" s="485"/>
      <c r="N1130" s="485"/>
      <c r="O1130" s="485"/>
      <c r="P1130" s="485"/>
      <c r="Q1130" s="544"/>
    </row>
    <row r="1131" spans="1:17" x14ac:dyDescent="0.15">
      <c r="A1131" s="485"/>
      <c r="B1131" s="485"/>
      <c r="C1131" s="485"/>
      <c r="D1131" s="485"/>
      <c r="E1131" s="485"/>
      <c r="F1131" s="485"/>
      <c r="G1131" s="485"/>
      <c r="H1131" s="485"/>
      <c r="I1131" s="485"/>
      <c r="J1131" s="485"/>
      <c r="K1131" s="485"/>
      <c r="L1131" s="485"/>
      <c r="M1131" s="485"/>
      <c r="N1131" s="485"/>
      <c r="O1131" s="485"/>
      <c r="P1131" s="485"/>
      <c r="Q1131" s="544"/>
    </row>
    <row r="1132" spans="1:17" x14ac:dyDescent="0.15">
      <c r="A1132" s="485"/>
      <c r="B1132" s="485"/>
      <c r="C1132" s="485"/>
      <c r="D1132" s="485"/>
      <c r="E1132" s="485"/>
      <c r="F1132" s="485"/>
      <c r="G1132" s="485"/>
      <c r="H1132" s="485"/>
      <c r="I1132" s="485"/>
      <c r="J1132" s="485"/>
      <c r="K1132" s="485"/>
      <c r="L1132" s="485"/>
      <c r="M1132" s="485"/>
      <c r="N1132" s="485"/>
      <c r="O1132" s="485"/>
      <c r="P1132" s="485"/>
      <c r="Q1132" s="544"/>
    </row>
    <row r="1133" spans="1:17" x14ac:dyDescent="0.15">
      <c r="A1133" s="485"/>
      <c r="B1133" s="485"/>
      <c r="C1133" s="485"/>
      <c r="D1133" s="485"/>
      <c r="E1133" s="485"/>
      <c r="F1133" s="485"/>
      <c r="G1133" s="485"/>
      <c r="H1133" s="485"/>
      <c r="I1133" s="485"/>
      <c r="J1133" s="485"/>
      <c r="K1133" s="485"/>
      <c r="L1133" s="485"/>
      <c r="M1133" s="485"/>
      <c r="N1133" s="485"/>
      <c r="O1133" s="485"/>
      <c r="P1133" s="485"/>
      <c r="Q1133" s="544"/>
    </row>
    <row r="1134" spans="1:17" x14ac:dyDescent="0.15">
      <c r="A1134" s="485"/>
      <c r="B1134" s="485"/>
      <c r="C1134" s="485"/>
      <c r="D1134" s="485"/>
      <c r="E1134" s="485"/>
      <c r="F1134" s="485"/>
      <c r="G1134" s="485"/>
      <c r="H1134" s="485"/>
      <c r="I1134" s="485"/>
      <c r="J1134" s="485"/>
      <c r="K1134" s="485"/>
      <c r="L1134" s="485"/>
      <c r="M1134" s="485"/>
      <c r="N1134" s="485"/>
      <c r="O1134" s="485"/>
      <c r="P1134" s="485"/>
      <c r="Q1134" s="544"/>
    </row>
    <row r="1135" spans="1:17" x14ac:dyDescent="0.15">
      <c r="A1135" s="485"/>
      <c r="B1135" s="485"/>
      <c r="C1135" s="485"/>
      <c r="D1135" s="485"/>
      <c r="E1135" s="485"/>
      <c r="F1135" s="485"/>
      <c r="G1135" s="485"/>
      <c r="H1135" s="485"/>
      <c r="I1135" s="485"/>
      <c r="J1135" s="485"/>
      <c r="K1135" s="485"/>
      <c r="L1135" s="485"/>
      <c r="M1135" s="485"/>
      <c r="N1135" s="485"/>
      <c r="O1135" s="485"/>
      <c r="P1135" s="485"/>
      <c r="Q1135" s="544"/>
    </row>
    <row r="1136" spans="1:17" x14ac:dyDescent="0.15">
      <c r="A1136" s="485"/>
      <c r="B1136" s="485"/>
      <c r="C1136" s="485"/>
      <c r="D1136" s="485"/>
      <c r="E1136" s="485"/>
      <c r="F1136" s="485"/>
      <c r="G1136" s="485"/>
      <c r="H1136" s="485"/>
      <c r="I1136" s="485"/>
      <c r="J1136" s="485"/>
      <c r="K1136" s="485"/>
      <c r="L1136" s="485"/>
      <c r="M1136" s="485"/>
      <c r="N1136" s="485"/>
      <c r="O1136" s="485"/>
      <c r="P1136" s="485"/>
      <c r="Q1136" s="544"/>
    </row>
    <row r="1137" spans="1:17" x14ac:dyDescent="0.15">
      <c r="A1137" s="485"/>
      <c r="B1137" s="485"/>
      <c r="C1137" s="485"/>
      <c r="D1137" s="485"/>
      <c r="E1137" s="485"/>
      <c r="F1137" s="485"/>
      <c r="G1137" s="485"/>
      <c r="H1137" s="485"/>
      <c r="I1137" s="485"/>
      <c r="J1137" s="485"/>
      <c r="K1137" s="485"/>
      <c r="L1137" s="485"/>
      <c r="M1137" s="485"/>
      <c r="N1137" s="485"/>
      <c r="O1137" s="485"/>
      <c r="P1137" s="485"/>
      <c r="Q1137" s="544"/>
    </row>
    <row r="1138" spans="1:17" x14ac:dyDescent="0.15">
      <c r="A1138" s="485"/>
      <c r="B1138" s="485"/>
      <c r="C1138" s="485"/>
      <c r="D1138" s="485"/>
      <c r="E1138" s="485"/>
      <c r="F1138" s="485"/>
      <c r="G1138" s="485"/>
      <c r="H1138" s="485"/>
      <c r="I1138" s="485"/>
      <c r="J1138" s="485"/>
      <c r="K1138" s="485"/>
      <c r="L1138" s="485"/>
      <c r="M1138" s="485"/>
      <c r="N1138" s="485"/>
      <c r="O1138" s="485"/>
      <c r="P1138" s="485"/>
      <c r="Q1138" s="544"/>
    </row>
    <row r="1139" spans="1:17" x14ac:dyDescent="0.15">
      <c r="A1139" s="485"/>
      <c r="B1139" s="485"/>
      <c r="C1139" s="485"/>
      <c r="D1139" s="485"/>
      <c r="E1139" s="485"/>
      <c r="F1139" s="485"/>
      <c r="G1139" s="485"/>
      <c r="H1139" s="485"/>
      <c r="I1139" s="485"/>
      <c r="J1139" s="485"/>
      <c r="K1139" s="485"/>
      <c r="L1139" s="485"/>
      <c r="M1139" s="485"/>
      <c r="N1139" s="485"/>
      <c r="O1139" s="485"/>
      <c r="P1139" s="485"/>
      <c r="Q1139" s="544"/>
    </row>
    <row r="1140" spans="1:17" x14ac:dyDescent="0.15">
      <c r="A1140" s="485"/>
      <c r="B1140" s="485"/>
      <c r="C1140" s="485"/>
      <c r="D1140" s="485"/>
      <c r="E1140" s="485"/>
      <c r="F1140" s="485"/>
      <c r="G1140" s="485"/>
      <c r="H1140" s="485"/>
      <c r="I1140" s="485"/>
      <c r="J1140" s="485"/>
      <c r="K1140" s="485"/>
      <c r="L1140" s="485"/>
      <c r="M1140" s="485"/>
      <c r="N1140" s="485"/>
      <c r="O1140" s="485"/>
      <c r="P1140" s="485"/>
      <c r="Q1140" s="544"/>
    </row>
    <row r="1141" spans="1:17" x14ac:dyDescent="0.15">
      <c r="A1141" s="485"/>
      <c r="B1141" s="485"/>
      <c r="C1141" s="485"/>
      <c r="D1141" s="485"/>
      <c r="E1141" s="485"/>
      <c r="F1141" s="485"/>
      <c r="G1141" s="485"/>
      <c r="H1141" s="485"/>
      <c r="I1141" s="485"/>
      <c r="J1141" s="485"/>
      <c r="K1141" s="485"/>
      <c r="L1141" s="485"/>
      <c r="M1141" s="485"/>
      <c r="N1141" s="485"/>
      <c r="O1141" s="485"/>
      <c r="P1141" s="485"/>
      <c r="Q1141" s="544"/>
    </row>
    <row r="1142" spans="1:17" x14ac:dyDescent="0.15">
      <c r="A1142" s="485"/>
      <c r="B1142" s="485"/>
      <c r="C1142" s="485"/>
      <c r="D1142" s="485"/>
      <c r="E1142" s="485"/>
      <c r="F1142" s="485"/>
      <c r="G1142" s="485"/>
      <c r="H1142" s="485"/>
      <c r="I1142" s="485"/>
      <c r="J1142" s="485"/>
      <c r="K1142" s="485"/>
      <c r="L1142" s="485"/>
      <c r="M1142" s="485"/>
      <c r="N1142" s="485"/>
      <c r="O1142" s="485"/>
      <c r="P1142" s="485"/>
      <c r="Q1142" s="544"/>
    </row>
    <row r="1143" spans="1:17" x14ac:dyDescent="0.15">
      <c r="A1143" s="485"/>
      <c r="B1143" s="485"/>
      <c r="C1143" s="485"/>
      <c r="D1143" s="485"/>
      <c r="E1143" s="485"/>
      <c r="F1143" s="485"/>
      <c r="G1143" s="485"/>
      <c r="H1143" s="485"/>
      <c r="I1143" s="485"/>
      <c r="J1143" s="485"/>
      <c r="K1143" s="485"/>
      <c r="L1143" s="485"/>
      <c r="M1143" s="485"/>
      <c r="N1143" s="485"/>
      <c r="O1143" s="485"/>
      <c r="P1143" s="485"/>
      <c r="Q1143" s="544"/>
    </row>
    <row r="1144" spans="1:17" x14ac:dyDescent="0.15">
      <c r="A1144" s="485"/>
      <c r="B1144" s="485"/>
      <c r="C1144" s="485"/>
      <c r="D1144" s="485"/>
      <c r="E1144" s="485"/>
      <c r="F1144" s="485"/>
      <c r="G1144" s="485"/>
      <c r="H1144" s="485"/>
      <c r="I1144" s="485"/>
      <c r="J1144" s="485"/>
      <c r="K1144" s="485"/>
      <c r="L1144" s="485"/>
      <c r="M1144" s="485"/>
      <c r="N1144" s="485"/>
      <c r="O1144" s="485"/>
      <c r="P1144" s="485"/>
      <c r="Q1144" s="544"/>
    </row>
    <row r="1145" spans="1:17" x14ac:dyDescent="0.15">
      <c r="A1145" s="485"/>
      <c r="B1145" s="485"/>
      <c r="C1145" s="485"/>
      <c r="D1145" s="485"/>
      <c r="E1145" s="485"/>
      <c r="F1145" s="485"/>
      <c r="G1145" s="485"/>
      <c r="H1145" s="485"/>
      <c r="I1145" s="485"/>
      <c r="J1145" s="485"/>
      <c r="K1145" s="485"/>
      <c r="L1145" s="485"/>
      <c r="M1145" s="485"/>
      <c r="N1145" s="485"/>
      <c r="O1145" s="485"/>
      <c r="P1145" s="485"/>
      <c r="Q1145" s="544"/>
    </row>
    <row r="1146" spans="1:17" x14ac:dyDescent="0.15">
      <c r="A1146" s="485"/>
      <c r="B1146" s="485"/>
      <c r="C1146" s="485"/>
      <c r="D1146" s="485"/>
      <c r="E1146" s="485"/>
      <c r="F1146" s="485"/>
      <c r="G1146" s="485"/>
      <c r="H1146" s="485"/>
      <c r="I1146" s="485"/>
      <c r="J1146" s="485"/>
      <c r="K1146" s="485"/>
      <c r="L1146" s="485"/>
      <c r="M1146" s="485"/>
      <c r="N1146" s="485"/>
      <c r="O1146" s="485"/>
      <c r="P1146" s="485"/>
      <c r="Q1146" s="544"/>
    </row>
    <row r="1147" spans="1:17" x14ac:dyDescent="0.15">
      <c r="A1147" s="485"/>
      <c r="B1147" s="485"/>
      <c r="C1147" s="485"/>
      <c r="D1147" s="485"/>
      <c r="E1147" s="485"/>
      <c r="F1147" s="485"/>
      <c r="G1147" s="485"/>
      <c r="H1147" s="485"/>
      <c r="I1147" s="485"/>
      <c r="J1147" s="485"/>
      <c r="K1147" s="485"/>
      <c r="L1147" s="485"/>
      <c r="M1147" s="485"/>
      <c r="N1147" s="485"/>
      <c r="O1147" s="485"/>
      <c r="P1147" s="485"/>
      <c r="Q1147" s="544"/>
    </row>
    <row r="1148" spans="1:17" x14ac:dyDescent="0.15">
      <c r="A1148" s="485"/>
      <c r="B1148" s="485"/>
      <c r="C1148" s="485"/>
      <c r="D1148" s="485"/>
      <c r="E1148" s="485"/>
      <c r="F1148" s="485"/>
      <c r="G1148" s="485"/>
      <c r="H1148" s="485"/>
      <c r="I1148" s="485"/>
      <c r="J1148" s="485"/>
      <c r="K1148" s="485"/>
      <c r="L1148" s="485"/>
      <c r="M1148" s="485"/>
      <c r="N1148" s="485"/>
      <c r="O1148" s="485"/>
      <c r="P1148" s="485"/>
      <c r="Q1148" s="544"/>
    </row>
    <row r="1149" spans="1:17" x14ac:dyDescent="0.15">
      <c r="A1149" s="485"/>
      <c r="B1149" s="485"/>
      <c r="C1149" s="485"/>
      <c r="D1149" s="485"/>
      <c r="E1149" s="485"/>
      <c r="F1149" s="485"/>
      <c r="G1149" s="485"/>
      <c r="H1149" s="485"/>
      <c r="I1149" s="485"/>
      <c r="J1149" s="485"/>
      <c r="K1149" s="485"/>
      <c r="L1149" s="485"/>
      <c r="M1149" s="485"/>
      <c r="N1149" s="485"/>
      <c r="O1149" s="485"/>
      <c r="P1149" s="485"/>
      <c r="Q1149" s="544"/>
    </row>
    <row r="1150" spans="1:17" x14ac:dyDescent="0.15">
      <c r="A1150" s="485"/>
      <c r="B1150" s="485"/>
      <c r="C1150" s="485"/>
      <c r="D1150" s="485"/>
      <c r="E1150" s="485"/>
      <c r="F1150" s="485"/>
      <c r="G1150" s="485"/>
      <c r="H1150" s="485"/>
      <c r="I1150" s="485"/>
      <c r="J1150" s="485"/>
      <c r="K1150" s="485"/>
      <c r="L1150" s="485"/>
      <c r="M1150" s="485"/>
      <c r="N1150" s="485"/>
      <c r="O1150" s="485"/>
      <c r="P1150" s="485"/>
      <c r="Q1150" s="544"/>
    </row>
    <row r="1151" spans="1:17" x14ac:dyDescent="0.15">
      <c r="A1151" s="485"/>
      <c r="B1151" s="485"/>
      <c r="C1151" s="485"/>
      <c r="D1151" s="485"/>
      <c r="E1151" s="485"/>
      <c r="F1151" s="485"/>
      <c r="G1151" s="485"/>
      <c r="H1151" s="485"/>
      <c r="I1151" s="485"/>
      <c r="J1151" s="485"/>
      <c r="K1151" s="485"/>
      <c r="L1151" s="485"/>
      <c r="M1151" s="485"/>
      <c r="N1151" s="485"/>
      <c r="O1151" s="485"/>
      <c r="P1151" s="485"/>
      <c r="Q1151" s="544"/>
    </row>
    <row r="1152" spans="1:17" x14ac:dyDescent="0.15">
      <c r="A1152" s="485"/>
      <c r="B1152" s="485"/>
      <c r="C1152" s="485"/>
      <c r="D1152" s="485"/>
      <c r="E1152" s="485"/>
      <c r="F1152" s="485"/>
      <c r="G1152" s="485"/>
      <c r="H1152" s="485"/>
      <c r="I1152" s="485"/>
      <c r="J1152" s="485"/>
      <c r="K1152" s="485"/>
      <c r="L1152" s="485"/>
      <c r="M1152" s="485"/>
      <c r="N1152" s="485"/>
      <c r="O1152" s="485"/>
      <c r="P1152" s="485"/>
      <c r="Q1152" s="544"/>
    </row>
    <row r="1153" spans="1:17" x14ac:dyDescent="0.15">
      <c r="A1153" s="485"/>
      <c r="B1153" s="485"/>
      <c r="C1153" s="485"/>
      <c r="D1153" s="485"/>
      <c r="E1153" s="485"/>
      <c r="F1153" s="485"/>
      <c r="G1153" s="485"/>
      <c r="H1153" s="485"/>
      <c r="I1153" s="485"/>
      <c r="J1153" s="485"/>
      <c r="K1153" s="485"/>
      <c r="L1153" s="485"/>
      <c r="M1153" s="485"/>
      <c r="N1153" s="485"/>
      <c r="O1153" s="485"/>
      <c r="P1153" s="485"/>
      <c r="Q1153" s="544"/>
    </row>
    <row r="1154" spans="1:17" x14ac:dyDescent="0.15">
      <c r="A1154" s="485"/>
      <c r="B1154" s="485"/>
      <c r="C1154" s="485"/>
      <c r="D1154" s="485"/>
      <c r="E1154" s="485"/>
      <c r="F1154" s="485"/>
      <c r="G1154" s="485"/>
      <c r="H1154" s="485"/>
      <c r="I1154" s="485"/>
      <c r="J1154" s="485"/>
      <c r="K1154" s="485"/>
      <c r="L1154" s="485"/>
      <c r="M1154" s="485"/>
      <c r="N1154" s="485"/>
      <c r="O1154" s="485"/>
      <c r="P1154" s="485"/>
      <c r="Q1154" s="544"/>
    </row>
    <row r="1155" spans="1:17" x14ac:dyDescent="0.15">
      <c r="A1155" s="485"/>
      <c r="B1155" s="485"/>
      <c r="C1155" s="485"/>
      <c r="D1155" s="485"/>
      <c r="E1155" s="485"/>
      <c r="F1155" s="485"/>
      <c r="G1155" s="485"/>
      <c r="H1155" s="485"/>
      <c r="I1155" s="485"/>
      <c r="J1155" s="485"/>
      <c r="K1155" s="485"/>
      <c r="L1155" s="485"/>
      <c r="M1155" s="485"/>
      <c r="N1155" s="485"/>
      <c r="O1155" s="485"/>
      <c r="P1155" s="485"/>
      <c r="Q1155" s="544"/>
    </row>
    <row r="1156" spans="1:17" x14ac:dyDescent="0.15">
      <c r="A1156" s="485"/>
      <c r="B1156" s="485"/>
      <c r="C1156" s="485"/>
      <c r="D1156" s="485"/>
      <c r="E1156" s="485"/>
      <c r="F1156" s="485"/>
      <c r="G1156" s="485"/>
      <c r="H1156" s="485"/>
      <c r="I1156" s="485"/>
      <c r="J1156" s="485"/>
      <c r="K1156" s="485"/>
      <c r="L1156" s="485"/>
      <c r="M1156" s="485"/>
      <c r="N1156" s="485"/>
      <c r="O1156" s="485"/>
      <c r="P1156" s="485"/>
      <c r="Q1156" s="544"/>
    </row>
    <row r="1157" spans="1:17" x14ac:dyDescent="0.15">
      <c r="A1157" s="485"/>
      <c r="B1157" s="485"/>
      <c r="C1157" s="485"/>
      <c r="D1157" s="485"/>
      <c r="E1157" s="485"/>
      <c r="F1157" s="485"/>
      <c r="G1157" s="485"/>
      <c r="H1157" s="485"/>
      <c r="I1157" s="485"/>
      <c r="J1157" s="485"/>
      <c r="K1157" s="485"/>
      <c r="L1157" s="485"/>
      <c r="M1157" s="485"/>
      <c r="N1157" s="485"/>
      <c r="O1157" s="485"/>
      <c r="P1157" s="485"/>
      <c r="Q1157" s="544"/>
    </row>
    <row r="1158" spans="1:17" x14ac:dyDescent="0.15">
      <c r="A1158" s="485"/>
      <c r="B1158" s="485"/>
      <c r="C1158" s="485"/>
      <c r="D1158" s="485"/>
      <c r="E1158" s="485"/>
      <c r="F1158" s="485"/>
      <c r="G1158" s="485"/>
      <c r="H1158" s="485"/>
      <c r="I1158" s="485"/>
      <c r="J1158" s="485"/>
      <c r="K1158" s="485"/>
      <c r="L1158" s="485"/>
      <c r="M1158" s="485"/>
      <c r="N1158" s="485"/>
      <c r="O1158" s="485"/>
      <c r="P1158" s="485"/>
      <c r="Q1158" s="544"/>
    </row>
    <row r="1159" spans="1:17" x14ac:dyDescent="0.15">
      <c r="A1159" s="485"/>
      <c r="B1159" s="485"/>
      <c r="C1159" s="485"/>
      <c r="D1159" s="485"/>
      <c r="E1159" s="485"/>
      <c r="F1159" s="485"/>
      <c r="G1159" s="485"/>
      <c r="H1159" s="485"/>
      <c r="I1159" s="485"/>
      <c r="J1159" s="485"/>
      <c r="K1159" s="485"/>
      <c r="L1159" s="485"/>
      <c r="M1159" s="485"/>
      <c r="N1159" s="485"/>
      <c r="O1159" s="485"/>
      <c r="P1159" s="485"/>
      <c r="Q1159" s="544"/>
    </row>
    <row r="1160" spans="1:17" x14ac:dyDescent="0.15">
      <c r="A1160" s="485"/>
      <c r="B1160" s="485"/>
      <c r="C1160" s="485"/>
      <c r="D1160" s="485"/>
      <c r="E1160" s="485"/>
      <c r="F1160" s="485"/>
      <c r="G1160" s="485"/>
      <c r="H1160" s="485"/>
      <c r="I1160" s="485"/>
      <c r="J1160" s="485"/>
      <c r="K1160" s="485"/>
      <c r="L1160" s="485"/>
      <c r="M1160" s="485"/>
      <c r="N1160" s="485"/>
      <c r="O1160" s="485"/>
      <c r="P1160" s="485"/>
      <c r="Q1160" s="544"/>
    </row>
    <row r="1161" spans="1:17" x14ac:dyDescent="0.15">
      <c r="A1161" s="485"/>
      <c r="B1161" s="485"/>
      <c r="C1161" s="485"/>
      <c r="D1161" s="485"/>
      <c r="E1161" s="485"/>
      <c r="F1161" s="485"/>
      <c r="G1161" s="485"/>
      <c r="H1161" s="485"/>
      <c r="I1161" s="485"/>
      <c r="J1161" s="485"/>
      <c r="K1161" s="485"/>
      <c r="L1161" s="485"/>
      <c r="M1161" s="485"/>
      <c r="N1161" s="485"/>
      <c r="O1161" s="485"/>
      <c r="P1161" s="485"/>
      <c r="Q1161" s="544"/>
    </row>
    <row r="1162" spans="1:17" x14ac:dyDescent="0.15">
      <c r="A1162" s="485"/>
      <c r="B1162" s="485"/>
      <c r="C1162" s="485"/>
      <c r="D1162" s="485"/>
      <c r="E1162" s="485"/>
      <c r="F1162" s="485"/>
      <c r="G1162" s="485"/>
      <c r="H1162" s="485"/>
      <c r="I1162" s="485"/>
      <c r="J1162" s="485"/>
      <c r="K1162" s="485"/>
      <c r="L1162" s="485"/>
      <c r="M1162" s="485"/>
      <c r="N1162" s="485"/>
      <c r="O1162" s="485"/>
      <c r="P1162" s="485"/>
      <c r="Q1162" s="544"/>
    </row>
    <row r="1163" spans="1:17" x14ac:dyDescent="0.15">
      <c r="A1163" s="485"/>
      <c r="B1163" s="485"/>
      <c r="C1163" s="485"/>
      <c r="D1163" s="485"/>
      <c r="E1163" s="485"/>
      <c r="F1163" s="485"/>
      <c r="G1163" s="485"/>
      <c r="H1163" s="485"/>
      <c r="I1163" s="485"/>
      <c r="J1163" s="485"/>
      <c r="K1163" s="485"/>
      <c r="L1163" s="485"/>
      <c r="M1163" s="485"/>
      <c r="N1163" s="485"/>
      <c r="O1163" s="485"/>
      <c r="P1163" s="485"/>
      <c r="Q1163" s="544"/>
    </row>
    <row r="1164" spans="1:17" x14ac:dyDescent="0.15">
      <c r="A1164" s="485"/>
      <c r="B1164" s="485"/>
      <c r="C1164" s="485"/>
      <c r="D1164" s="485"/>
      <c r="E1164" s="485"/>
      <c r="F1164" s="485"/>
      <c r="G1164" s="485"/>
      <c r="H1164" s="485"/>
      <c r="I1164" s="485"/>
      <c r="J1164" s="485"/>
      <c r="K1164" s="485"/>
      <c r="L1164" s="485"/>
      <c r="M1164" s="485"/>
      <c r="N1164" s="485"/>
      <c r="O1164" s="485"/>
      <c r="P1164" s="485"/>
      <c r="Q1164" s="544"/>
    </row>
    <row r="1165" spans="1:17" x14ac:dyDescent="0.15">
      <c r="A1165" s="485"/>
      <c r="B1165" s="485"/>
      <c r="C1165" s="485"/>
      <c r="D1165" s="485"/>
      <c r="E1165" s="485"/>
      <c r="F1165" s="485"/>
      <c r="G1165" s="485"/>
      <c r="H1165" s="485"/>
      <c r="I1165" s="485"/>
      <c r="J1165" s="485"/>
      <c r="K1165" s="485"/>
      <c r="L1165" s="485"/>
      <c r="M1165" s="485"/>
      <c r="N1165" s="485"/>
      <c r="O1165" s="485"/>
      <c r="P1165" s="485"/>
      <c r="Q1165" s="544"/>
    </row>
    <row r="1166" spans="1:17" x14ac:dyDescent="0.15">
      <c r="A1166" s="485"/>
      <c r="B1166" s="485"/>
      <c r="C1166" s="485"/>
      <c r="D1166" s="485"/>
      <c r="E1166" s="485"/>
      <c r="F1166" s="485"/>
      <c r="G1166" s="485"/>
      <c r="H1166" s="485"/>
      <c r="I1166" s="485"/>
      <c r="J1166" s="485"/>
      <c r="K1166" s="485"/>
      <c r="L1166" s="485"/>
      <c r="M1166" s="485"/>
      <c r="N1166" s="485"/>
      <c r="O1166" s="485"/>
      <c r="P1166" s="485"/>
      <c r="Q1166" s="544"/>
    </row>
    <row r="1167" spans="1:17" x14ac:dyDescent="0.15">
      <c r="A1167" s="485"/>
      <c r="B1167" s="485"/>
      <c r="C1167" s="485"/>
      <c r="D1167" s="485"/>
      <c r="E1167" s="485"/>
      <c r="F1167" s="485"/>
      <c r="G1167" s="485"/>
      <c r="H1167" s="485"/>
      <c r="I1167" s="485"/>
      <c r="J1167" s="485"/>
      <c r="K1167" s="485"/>
      <c r="L1167" s="485"/>
      <c r="M1167" s="485"/>
      <c r="N1167" s="485"/>
      <c r="O1167" s="485"/>
      <c r="P1167" s="485"/>
      <c r="Q1167" s="544"/>
    </row>
    <row r="1168" spans="1:17" x14ac:dyDescent="0.15">
      <c r="A1168" s="485"/>
      <c r="B1168" s="485"/>
      <c r="C1168" s="485"/>
      <c r="D1168" s="485"/>
      <c r="E1168" s="485"/>
      <c r="F1168" s="485"/>
      <c r="G1168" s="485"/>
      <c r="H1168" s="485"/>
      <c r="I1168" s="485"/>
      <c r="J1168" s="485"/>
      <c r="K1168" s="485"/>
      <c r="L1168" s="485"/>
      <c r="M1168" s="485"/>
      <c r="N1168" s="485"/>
      <c r="O1168" s="485"/>
      <c r="P1168" s="485"/>
      <c r="Q1168" s="544"/>
    </row>
    <row r="1169" spans="1:17" x14ac:dyDescent="0.15">
      <c r="A1169" s="485"/>
      <c r="B1169" s="485"/>
      <c r="C1169" s="485"/>
      <c r="D1169" s="485"/>
      <c r="E1169" s="485"/>
      <c r="F1169" s="485"/>
      <c r="G1169" s="485"/>
      <c r="H1169" s="485"/>
      <c r="I1169" s="485"/>
      <c r="J1169" s="485"/>
      <c r="K1169" s="485"/>
      <c r="L1169" s="485"/>
      <c r="M1169" s="485"/>
      <c r="N1169" s="485"/>
      <c r="O1169" s="485"/>
      <c r="P1169" s="485"/>
      <c r="Q1169" s="544"/>
    </row>
    <row r="1170" spans="1:17" x14ac:dyDescent="0.15">
      <c r="A1170" s="485"/>
      <c r="B1170" s="485"/>
      <c r="C1170" s="485"/>
      <c r="D1170" s="485"/>
      <c r="E1170" s="485"/>
      <c r="F1170" s="485"/>
      <c r="G1170" s="485"/>
      <c r="H1170" s="485"/>
      <c r="I1170" s="485"/>
      <c r="J1170" s="485"/>
      <c r="K1170" s="485"/>
      <c r="L1170" s="485"/>
      <c r="M1170" s="485"/>
      <c r="N1170" s="485"/>
      <c r="O1170" s="485"/>
      <c r="P1170" s="485"/>
      <c r="Q1170" s="544"/>
    </row>
    <row r="1171" spans="1:17" x14ac:dyDescent="0.15">
      <c r="A1171" s="485"/>
      <c r="B1171" s="485"/>
      <c r="C1171" s="485"/>
      <c r="D1171" s="485"/>
      <c r="E1171" s="485"/>
      <c r="F1171" s="485"/>
      <c r="G1171" s="485"/>
      <c r="H1171" s="485"/>
      <c r="I1171" s="485"/>
      <c r="J1171" s="485"/>
      <c r="K1171" s="485"/>
      <c r="L1171" s="485"/>
      <c r="M1171" s="485"/>
      <c r="N1171" s="485"/>
      <c r="O1171" s="485"/>
      <c r="P1171" s="485"/>
      <c r="Q1171" s="544"/>
    </row>
    <row r="1172" spans="1:17" x14ac:dyDescent="0.15">
      <c r="A1172" s="485"/>
      <c r="B1172" s="485"/>
      <c r="C1172" s="485"/>
      <c r="D1172" s="485"/>
      <c r="E1172" s="485"/>
      <c r="F1172" s="485"/>
      <c r="G1172" s="485"/>
      <c r="H1172" s="485"/>
      <c r="I1172" s="485"/>
      <c r="J1172" s="485"/>
      <c r="K1172" s="485"/>
      <c r="L1172" s="485"/>
      <c r="M1172" s="485"/>
      <c r="N1172" s="485"/>
      <c r="O1172" s="485"/>
      <c r="P1172" s="485"/>
      <c r="Q1172" s="544"/>
    </row>
    <row r="1173" spans="1:17" x14ac:dyDescent="0.15">
      <c r="A1173" s="485"/>
      <c r="B1173" s="485"/>
      <c r="C1173" s="485"/>
      <c r="D1173" s="485"/>
      <c r="E1173" s="485"/>
      <c r="F1173" s="485"/>
      <c r="G1173" s="485"/>
      <c r="H1173" s="485"/>
      <c r="I1173" s="485"/>
      <c r="J1173" s="485"/>
      <c r="K1173" s="485"/>
      <c r="L1173" s="485"/>
      <c r="M1173" s="485"/>
      <c r="N1173" s="485"/>
      <c r="O1173" s="485"/>
      <c r="P1173" s="485"/>
      <c r="Q1173" s="544"/>
    </row>
    <row r="1174" spans="1:17" x14ac:dyDescent="0.15">
      <c r="A1174" s="485"/>
      <c r="B1174" s="485"/>
      <c r="C1174" s="485"/>
      <c r="D1174" s="485"/>
      <c r="E1174" s="485"/>
      <c r="F1174" s="485"/>
      <c r="G1174" s="485"/>
      <c r="H1174" s="485"/>
      <c r="I1174" s="485"/>
      <c r="J1174" s="485"/>
      <c r="K1174" s="485"/>
      <c r="L1174" s="485"/>
      <c r="M1174" s="485"/>
      <c r="N1174" s="485"/>
      <c r="O1174" s="485"/>
      <c r="P1174" s="485"/>
      <c r="Q1174" s="544"/>
    </row>
    <row r="1175" spans="1:17" x14ac:dyDescent="0.15">
      <c r="A1175" s="485"/>
      <c r="B1175" s="485"/>
      <c r="C1175" s="485"/>
      <c r="D1175" s="485"/>
      <c r="E1175" s="485"/>
      <c r="F1175" s="485"/>
      <c r="G1175" s="485"/>
      <c r="H1175" s="485"/>
      <c r="I1175" s="485"/>
      <c r="J1175" s="485"/>
      <c r="K1175" s="485"/>
      <c r="L1175" s="485"/>
      <c r="M1175" s="485"/>
      <c r="N1175" s="485"/>
      <c r="O1175" s="485"/>
      <c r="P1175" s="485"/>
      <c r="Q1175" s="544"/>
    </row>
    <row r="1176" spans="1:17" x14ac:dyDescent="0.15">
      <c r="A1176" s="485"/>
      <c r="B1176" s="485"/>
      <c r="C1176" s="485"/>
      <c r="D1176" s="485"/>
      <c r="E1176" s="485"/>
      <c r="F1176" s="485"/>
      <c r="G1176" s="485"/>
      <c r="H1176" s="485"/>
      <c r="I1176" s="485"/>
      <c r="J1176" s="485"/>
      <c r="K1176" s="485"/>
      <c r="L1176" s="485"/>
      <c r="M1176" s="485"/>
      <c r="N1176" s="485"/>
      <c r="O1176" s="485"/>
      <c r="P1176" s="485"/>
      <c r="Q1176" s="544"/>
    </row>
    <row r="1177" spans="1:17" x14ac:dyDescent="0.15">
      <c r="A1177" s="485"/>
      <c r="B1177" s="485"/>
      <c r="C1177" s="485"/>
      <c r="D1177" s="485"/>
      <c r="E1177" s="485"/>
      <c r="F1177" s="485"/>
      <c r="G1177" s="485"/>
      <c r="H1177" s="485"/>
      <c r="I1177" s="485"/>
      <c r="J1177" s="485"/>
      <c r="K1177" s="485"/>
      <c r="L1177" s="485"/>
      <c r="M1177" s="485"/>
      <c r="N1177" s="485"/>
      <c r="O1177" s="485"/>
      <c r="P1177" s="485"/>
      <c r="Q1177" s="544"/>
    </row>
    <row r="1178" spans="1:17" x14ac:dyDescent="0.15">
      <c r="A1178" s="485"/>
      <c r="B1178" s="485"/>
      <c r="C1178" s="485"/>
      <c r="D1178" s="485"/>
      <c r="E1178" s="485"/>
      <c r="F1178" s="485"/>
      <c r="G1178" s="485"/>
      <c r="H1178" s="485"/>
      <c r="I1178" s="485"/>
      <c r="J1178" s="485"/>
      <c r="K1178" s="485"/>
      <c r="L1178" s="485"/>
      <c r="M1178" s="485"/>
      <c r="N1178" s="485"/>
      <c r="O1178" s="485"/>
      <c r="P1178" s="485"/>
      <c r="Q1178" s="544"/>
    </row>
    <row r="1179" spans="1:17" x14ac:dyDescent="0.15">
      <c r="A1179" s="485"/>
      <c r="B1179" s="485"/>
      <c r="C1179" s="485"/>
      <c r="D1179" s="485"/>
      <c r="E1179" s="485"/>
      <c r="F1179" s="485"/>
      <c r="G1179" s="485"/>
      <c r="H1179" s="485"/>
      <c r="I1179" s="485"/>
      <c r="J1179" s="485"/>
      <c r="K1179" s="485"/>
      <c r="L1179" s="485"/>
      <c r="M1179" s="485"/>
      <c r="N1179" s="485"/>
      <c r="O1179" s="485"/>
      <c r="P1179" s="485"/>
      <c r="Q1179" s="544"/>
    </row>
    <row r="1180" spans="1:17" x14ac:dyDescent="0.15">
      <c r="A1180" s="485"/>
      <c r="B1180" s="485"/>
      <c r="C1180" s="485"/>
      <c r="D1180" s="485"/>
      <c r="E1180" s="485"/>
      <c r="F1180" s="485"/>
      <c r="G1180" s="485"/>
      <c r="H1180" s="485"/>
      <c r="I1180" s="485"/>
      <c r="J1180" s="485"/>
      <c r="K1180" s="485"/>
      <c r="L1180" s="485"/>
      <c r="M1180" s="485"/>
      <c r="N1180" s="485"/>
      <c r="O1180" s="485"/>
      <c r="P1180" s="485"/>
      <c r="Q1180" s="544"/>
    </row>
    <row r="1181" spans="1:17" x14ac:dyDescent="0.15">
      <c r="A1181" s="485"/>
      <c r="B1181" s="485"/>
      <c r="C1181" s="485"/>
      <c r="D1181" s="485"/>
      <c r="E1181" s="485"/>
      <c r="F1181" s="485"/>
      <c r="G1181" s="485"/>
      <c r="H1181" s="485"/>
      <c r="I1181" s="485"/>
      <c r="J1181" s="485"/>
      <c r="K1181" s="485"/>
      <c r="L1181" s="485"/>
      <c r="M1181" s="485"/>
      <c r="N1181" s="485"/>
      <c r="O1181" s="485"/>
      <c r="P1181" s="485"/>
      <c r="Q1181" s="544"/>
    </row>
    <row r="1182" spans="1:17" x14ac:dyDescent="0.15">
      <c r="A1182" s="485"/>
      <c r="B1182" s="485"/>
      <c r="C1182" s="485"/>
      <c r="D1182" s="485"/>
      <c r="E1182" s="485"/>
      <c r="F1182" s="485"/>
      <c r="G1182" s="485"/>
      <c r="H1182" s="485"/>
      <c r="I1182" s="485"/>
      <c r="J1182" s="485"/>
      <c r="K1182" s="485"/>
      <c r="L1182" s="485"/>
      <c r="M1182" s="485"/>
      <c r="N1182" s="485"/>
      <c r="O1182" s="485"/>
      <c r="P1182" s="485"/>
      <c r="Q1182" s="544"/>
    </row>
    <row r="1183" spans="1:17" x14ac:dyDescent="0.15">
      <c r="A1183" s="485"/>
      <c r="B1183" s="485"/>
      <c r="C1183" s="485"/>
      <c r="D1183" s="485"/>
      <c r="E1183" s="485"/>
      <c r="F1183" s="485"/>
      <c r="G1183" s="485"/>
      <c r="H1183" s="485"/>
      <c r="I1183" s="485"/>
      <c r="J1183" s="485"/>
      <c r="K1183" s="485"/>
      <c r="L1183" s="485"/>
      <c r="M1183" s="485"/>
      <c r="N1183" s="485"/>
      <c r="O1183" s="485"/>
      <c r="P1183" s="485"/>
      <c r="Q1183" s="544"/>
    </row>
    <row r="1184" spans="1:17" x14ac:dyDescent="0.15">
      <c r="A1184" s="485"/>
      <c r="B1184" s="485"/>
      <c r="C1184" s="485"/>
      <c r="D1184" s="485"/>
      <c r="E1184" s="485"/>
      <c r="F1184" s="485"/>
      <c r="G1184" s="485"/>
      <c r="H1184" s="485"/>
      <c r="I1184" s="485"/>
      <c r="J1184" s="485"/>
      <c r="K1184" s="485"/>
      <c r="L1184" s="485"/>
      <c r="M1184" s="485"/>
      <c r="N1184" s="485"/>
      <c r="O1184" s="485"/>
      <c r="P1184" s="485"/>
      <c r="Q1184" s="544"/>
    </row>
    <row r="1185" spans="1:17" x14ac:dyDescent="0.15">
      <c r="A1185" s="485"/>
      <c r="B1185" s="485"/>
      <c r="C1185" s="485"/>
      <c r="D1185" s="485"/>
      <c r="E1185" s="485"/>
      <c r="F1185" s="485"/>
      <c r="G1185" s="485"/>
      <c r="H1185" s="485"/>
      <c r="I1185" s="485"/>
      <c r="J1185" s="485"/>
      <c r="K1185" s="485"/>
      <c r="L1185" s="485"/>
      <c r="M1185" s="485"/>
      <c r="N1185" s="485"/>
      <c r="O1185" s="485"/>
      <c r="P1185" s="485"/>
      <c r="Q1185" s="544"/>
    </row>
    <row r="1186" spans="1:17" x14ac:dyDescent="0.15">
      <c r="A1186" s="485"/>
      <c r="B1186" s="485"/>
      <c r="C1186" s="485"/>
      <c r="D1186" s="485"/>
      <c r="E1186" s="485"/>
      <c r="F1186" s="485"/>
      <c r="G1186" s="485"/>
      <c r="H1186" s="485"/>
      <c r="I1186" s="485"/>
      <c r="J1186" s="485"/>
      <c r="K1186" s="485"/>
      <c r="L1186" s="485"/>
      <c r="M1186" s="485"/>
      <c r="N1186" s="485"/>
      <c r="O1186" s="485"/>
      <c r="P1186" s="485"/>
      <c r="Q1186" s="544"/>
    </row>
    <row r="1187" spans="1:17" x14ac:dyDescent="0.15">
      <c r="A1187" s="485"/>
      <c r="B1187" s="485"/>
      <c r="C1187" s="485"/>
      <c r="D1187" s="485"/>
      <c r="E1187" s="485"/>
      <c r="F1187" s="485"/>
      <c r="G1187" s="485"/>
      <c r="H1187" s="485"/>
      <c r="I1187" s="485"/>
      <c r="J1187" s="485"/>
      <c r="K1187" s="485"/>
      <c r="L1187" s="485"/>
      <c r="M1187" s="485"/>
      <c r="N1187" s="485"/>
      <c r="O1187" s="485"/>
      <c r="P1187" s="485"/>
      <c r="Q1187" s="544"/>
    </row>
    <row r="1188" spans="1:17" x14ac:dyDescent="0.15">
      <c r="A1188" s="485"/>
      <c r="B1188" s="485"/>
      <c r="C1188" s="485"/>
      <c r="D1188" s="485"/>
      <c r="E1188" s="485"/>
      <c r="F1188" s="485"/>
      <c r="G1188" s="485"/>
      <c r="H1188" s="485"/>
      <c r="I1188" s="485"/>
      <c r="J1188" s="485"/>
      <c r="K1188" s="485"/>
      <c r="L1188" s="485"/>
      <c r="M1188" s="485"/>
      <c r="N1188" s="485"/>
      <c r="O1188" s="485"/>
      <c r="P1188" s="485"/>
      <c r="Q1188" s="544"/>
    </row>
    <row r="1189" spans="1:17" x14ac:dyDescent="0.15">
      <c r="A1189" s="485"/>
      <c r="B1189" s="485"/>
      <c r="C1189" s="485"/>
      <c r="D1189" s="485"/>
      <c r="E1189" s="485"/>
      <c r="F1189" s="485"/>
      <c r="G1189" s="485"/>
      <c r="H1189" s="485"/>
      <c r="I1189" s="485"/>
      <c r="J1189" s="485"/>
      <c r="K1189" s="485"/>
      <c r="L1189" s="485"/>
      <c r="M1189" s="485"/>
      <c r="N1189" s="485"/>
      <c r="O1189" s="485"/>
      <c r="P1189" s="485"/>
      <c r="Q1189" s="544"/>
    </row>
    <row r="1190" spans="1:17" x14ac:dyDescent="0.15">
      <c r="A1190" s="485"/>
      <c r="B1190" s="485"/>
      <c r="C1190" s="485"/>
      <c r="D1190" s="485"/>
      <c r="E1190" s="485"/>
      <c r="F1190" s="485"/>
      <c r="G1190" s="485"/>
      <c r="H1190" s="485"/>
      <c r="I1190" s="485"/>
      <c r="J1190" s="485"/>
      <c r="K1190" s="485"/>
      <c r="L1190" s="485"/>
      <c r="M1190" s="485"/>
      <c r="N1190" s="485"/>
      <c r="O1190" s="485"/>
      <c r="P1190" s="485"/>
      <c r="Q1190" s="544"/>
    </row>
    <row r="1191" spans="1:17" x14ac:dyDescent="0.15">
      <c r="A1191" s="485"/>
      <c r="B1191" s="485"/>
      <c r="C1191" s="485"/>
      <c r="D1191" s="485"/>
      <c r="E1191" s="485"/>
      <c r="F1191" s="485"/>
      <c r="G1191" s="485"/>
      <c r="H1191" s="485"/>
      <c r="I1191" s="485"/>
      <c r="J1191" s="485"/>
      <c r="K1191" s="485"/>
      <c r="L1191" s="485"/>
      <c r="M1191" s="485"/>
      <c r="N1191" s="485"/>
      <c r="O1191" s="485"/>
      <c r="P1191" s="485"/>
      <c r="Q1191" s="544"/>
    </row>
    <row r="1192" spans="1:17" x14ac:dyDescent="0.15">
      <c r="A1192" s="485"/>
      <c r="B1192" s="485"/>
      <c r="C1192" s="485"/>
      <c r="D1192" s="485"/>
      <c r="E1192" s="485"/>
      <c r="F1192" s="485"/>
      <c r="G1192" s="485"/>
      <c r="H1192" s="485"/>
      <c r="I1192" s="485"/>
      <c r="J1192" s="485"/>
      <c r="K1192" s="485"/>
      <c r="L1192" s="485"/>
      <c r="M1192" s="485"/>
      <c r="N1192" s="485"/>
      <c r="O1192" s="485"/>
      <c r="P1192" s="485"/>
      <c r="Q1192" s="544"/>
    </row>
    <row r="1193" spans="1:17" x14ac:dyDescent="0.15">
      <c r="A1193" s="485"/>
      <c r="B1193" s="485"/>
      <c r="C1193" s="485"/>
      <c r="D1193" s="485"/>
      <c r="E1193" s="485"/>
      <c r="F1193" s="485"/>
      <c r="G1193" s="485"/>
      <c r="H1193" s="485"/>
      <c r="I1193" s="485"/>
      <c r="J1193" s="485"/>
      <c r="K1193" s="485"/>
      <c r="L1193" s="485"/>
      <c r="M1193" s="485"/>
      <c r="N1193" s="485"/>
      <c r="O1193" s="485"/>
      <c r="P1193" s="485"/>
      <c r="Q1193" s="544"/>
    </row>
    <row r="1194" spans="1:17" x14ac:dyDescent="0.15">
      <c r="A1194" s="485"/>
      <c r="B1194" s="485"/>
      <c r="C1194" s="485"/>
      <c r="D1194" s="485"/>
      <c r="E1194" s="485"/>
      <c r="F1194" s="485"/>
      <c r="G1194" s="485"/>
      <c r="H1194" s="485"/>
      <c r="I1194" s="485"/>
      <c r="J1194" s="485"/>
      <c r="K1194" s="485"/>
      <c r="L1194" s="485"/>
      <c r="M1194" s="485"/>
      <c r="N1194" s="485"/>
      <c r="O1194" s="485"/>
      <c r="P1194" s="485"/>
      <c r="Q1194" s="544"/>
    </row>
    <row r="1195" spans="1:17" x14ac:dyDescent="0.15">
      <c r="A1195" s="485"/>
      <c r="B1195" s="485"/>
      <c r="C1195" s="485"/>
      <c r="D1195" s="485"/>
      <c r="E1195" s="485"/>
      <c r="F1195" s="485"/>
      <c r="G1195" s="485"/>
      <c r="H1195" s="485"/>
      <c r="I1195" s="485"/>
      <c r="J1195" s="485"/>
      <c r="K1195" s="485"/>
      <c r="L1195" s="485"/>
      <c r="M1195" s="485"/>
      <c r="N1195" s="485"/>
      <c r="O1195" s="485"/>
      <c r="P1195" s="485"/>
      <c r="Q1195" s="544"/>
    </row>
    <row r="1196" spans="1:17" x14ac:dyDescent="0.15">
      <c r="A1196" s="485"/>
      <c r="B1196" s="485"/>
      <c r="C1196" s="485"/>
      <c r="D1196" s="485"/>
      <c r="E1196" s="485"/>
      <c r="F1196" s="485"/>
      <c r="G1196" s="485"/>
      <c r="H1196" s="485"/>
      <c r="I1196" s="485"/>
      <c r="J1196" s="485"/>
      <c r="K1196" s="485"/>
      <c r="L1196" s="485"/>
      <c r="M1196" s="485"/>
      <c r="N1196" s="485"/>
      <c r="O1196" s="485"/>
      <c r="P1196" s="485"/>
      <c r="Q1196" s="544"/>
    </row>
    <row r="1197" spans="1:17" x14ac:dyDescent="0.15">
      <c r="A1197" s="485"/>
      <c r="B1197" s="485"/>
      <c r="C1197" s="485"/>
      <c r="D1197" s="485"/>
      <c r="E1197" s="485"/>
      <c r="F1197" s="485"/>
      <c r="G1197" s="485"/>
      <c r="H1197" s="485"/>
      <c r="I1197" s="485"/>
      <c r="J1197" s="485"/>
      <c r="K1197" s="485"/>
      <c r="L1197" s="485"/>
      <c r="M1197" s="485"/>
      <c r="N1197" s="485"/>
      <c r="O1197" s="485"/>
      <c r="P1197" s="485"/>
      <c r="Q1197" s="544"/>
    </row>
    <row r="1198" spans="1:17" x14ac:dyDescent="0.15">
      <c r="A1198" s="485"/>
      <c r="B1198" s="485"/>
      <c r="C1198" s="485"/>
      <c r="D1198" s="485"/>
      <c r="E1198" s="485"/>
      <c r="F1198" s="485"/>
      <c r="G1198" s="485"/>
      <c r="H1198" s="485"/>
      <c r="I1198" s="485"/>
      <c r="J1198" s="485"/>
      <c r="K1198" s="485"/>
      <c r="L1198" s="485"/>
      <c r="M1198" s="485"/>
      <c r="N1198" s="485"/>
      <c r="O1198" s="485"/>
      <c r="P1198" s="485"/>
      <c r="Q1198" s="544"/>
    </row>
    <row r="1199" spans="1:17" x14ac:dyDescent="0.15">
      <c r="A1199" s="485"/>
      <c r="B1199" s="485"/>
      <c r="C1199" s="485"/>
      <c r="D1199" s="485"/>
      <c r="E1199" s="485"/>
      <c r="F1199" s="485"/>
      <c r="G1199" s="485"/>
      <c r="H1199" s="485"/>
      <c r="I1199" s="485"/>
      <c r="J1199" s="485"/>
      <c r="K1199" s="485"/>
      <c r="L1199" s="485"/>
      <c r="M1199" s="485"/>
      <c r="N1199" s="485"/>
      <c r="O1199" s="485"/>
      <c r="P1199" s="485"/>
      <c r="Q1199" s="544"/>
    </row>
    <row r="1200" spans="1:17" x14ac:dyDescent="0.15">
      <c r="A1200" s="485"/>
      <c r="B1200" s="485"/>
      <c r="C1200" s="485"/>
      <c r="D1200" s="485"/>
      <c r="E1200" s="485"/>
      <c r="F1200" s="485"/>
      <c r="G1200" s="485"/>
      <c r="H1200" s="485"/>
      <c r="I1200" s="485"/>
      <c r="J1200" s="485"/>
      <c r="K1200" s="485"/>
      <c r="L1200" s="485"/>
      <c r="M1200" s="485"/>
      <c r="N1200" s="485"/>
      <c r="O1200" s="485"/>
      <c r="P1200" s="485"/>
      <c r="Q1200" s="544"/>
    </row>
    <row r="1201" spans="1:17" x14ac:dyDescent="0.15">
      <c r="A1201" s="485"/>
      <c r="B1201" s="485"/>
      <c r="C1201" s="485"/>
      <c r="D1201" s="485"/>
      <c r="E1201" s="485"/>
      <c r="F1201" s="485"/>
      <c r="G1201" s="485"/>
      <c r="H1201" s="485"/>
      <c r="I1201" s="485"/>
      <c r="J1201" s="485"/>
      <c r="K1201" s="485"/>
      <c r="L1201" s="485"/>
      <c r="M1201" s="485"/>
      <c r="N1201" s="485"/>
      <c r="O1201" s="485"/>
      <c r="P1201" s="485"/>
      <c r="Q1201" s="544"/>
    </row>
    <row r="1202" spans="1:17" x14ac:dyDescent="0.15">
      <c r="A1202" s="485"/>
      <c r="B1202" s="485"/>
      <c r="C1202" s="485"/>
      <c r="D1202" s="485"/>
      <c r="E1202" s="485"/>
      <c r="F1202" s="485"/>
      <c r="G1202" s="485"/>
      <c r="H1202" s="485"/>
      <c r="I1202" s="485"/>
      <c r="J1202" s="485"/>
      <c r="K1202" s="485"/>
      <c r="L1202" s="485"/>
      <c r="M1202" s="485"/>
      <c r="N1202" s="485"/>
      <c r="O1202" s="485"/>
      <c r="P1202" s="485"/>
      <c r="Q1202" s="544"/>
    </row>
    <row r="1203" spans="1:17" x14ac:dyDescent="0.15">
      <c r="A1203" s="485"/>
      <c r="B1203" s="485"/>
      <c r="C1203" s="485"/>
      <c r="D1203" s="485"/>
      <c r="E1203" s="485"/>
      <c r="F1203" s="485"/>
      <c r="G1203" s="485"/>
      <c r="H1203" s="485"/>
      <c r="I1203" s="485"/>
      <c r="J1203" s="485"/>
      <c r="K1203" s="485"/>
      <c r="L1203" s="485"/>
      <c r="M1203" s="485"/>
      <c r="N1203" s="485"/>
      <c r="O1203" s="485"/>
      <c r="P1203" s="485"/>
      <c r="Q1203" s="544"/>
    </row>
    <row r="1204" spans="1:17" x14ac:dyDescent="0.15">
      <c r="A1204" s="485"/>
      <c r="B1204" s="485"/>
      <c r="C1204" s="485"/>
      <c r="D1204" s="485"/>
      <c r="E1204" s="485"/>
      <c r="F1204" s="485"/>
      <c r="G1204" s="485"/>
      <c r="H1204" s="485"/>
      <c r="I1204" s="485"/>
      <c r="J1204" s="485"/>
      <c r="K1204" s="485"/>
      <c r="L1204" s="485"/>
      <c r="M1204" s="485"/>
      <c r="N1204" s="485"/>
      <c r="O1204" s="485"/>
      <c r="P1204" s="485"/>
      <c r="Q1204" s="544"/>
    </row>
    <row r="1205" spans="1:17" x14ac:dyDescent="0.15">
      <c r="A1205" s="485"/>
      <c r="B1205" s="485"/>
      <c r="C1205" s="485"/>
      <c r="D1205" s="485"/>
      <c r="E1205" s="485"/>
      <c r="F1205" s="485"/>
      <c r="G1205" s="485"/>
      <c r="H1205" s="485"/>
      <c r="I1205" s="485"/>
      <c r="J1205" s="485"/>
      <c r="K1205" s="485"/>
      <c r="L1205" s="485"/>
      <c r="M1205" s="485"/>
      <c r="N1205" s="485"/>
      <c r="O1205" s="485"/>
      <c r="P1205" s="485"/>
      <c r="Q1205" s="544"/>
    </row>
    <row r="1206" spans="1:17" x14ac:dyDescent="0.15">
      <c r="A1206" s="485"/>
      <c r="B1206" s="485"/>
      <c r="C1206" s="485"/>
      <c r="D1206" s="485"/>
      <c r="E1206" s="485"/>
      <c r="F1206" s="485"/>
      <c r="G1206" s="485"/>
      <c r="H1206" s="485"/>
      <c r="I1206" s="485"/>
      <c r="J1206" s="485"/>
      <c r="K1206" s="485"/>
      <c r="L1206" s="485"/>
      <c r="M1206" s="485"/>
      <c r="N1206" s="485"/>
      <c r="O1206" s="485"/>
      <c r="P1206" s="485"/>
      <c r="Q1206" s="544"/>
    </row>
    <row r="1207" spans="1:17" x14ac:dyDescent="0.15">
      <c r="A1207" s="485"/>
      <c r="B1207" s="485"/>
      <c r="C1207" s="485"/>
      <c r="D1207" s="485"/>
      <c r="E1207" s="485"/>
      <c r="F1207" s="485"/>
      <c r="G1207" s="485"/>
      <c r="H1207" s="485"/>
      <c r="I1207" s="485"/>
      <c r="J1207" s="485"/>
      <c r="K1207" s="485"/>
      <c r="L1207" s="485"/>
      <c r="M1207" s="485"/>
      <c r="N1207" s="485"/>
      <c r="O1207" s="485"/>
      <c r="P1207" s="485"/>
      <c r="Q1207" s="544"/>
    </row>
    <row r="1208" spans="1:17" x14ac:dyDescent="0.15">
      <c r="A1208" s="485"/>
      <c r="B1208" s="485"/>
      <c r="C1208" s="485"/>
      <c r="D1208" s="485"/>
      <c r="E1208" s="485"/>
      <c r="F1208" s="485"/>
      <c r="G1208" s="485"/>
      <c r="H1208" s="485"/>
      <c r="I1208" s="485"/>
      <c r="J1208" s="485"/>
      <c r="K1208" s="485"/>
      <c r="L1208" s="485"/>
      <c r="M1208" s="485"/>
      <c r="N1208" s="485"/>
      <c r="O1208" s="485"/>
      <c r="P1208" s="485"/>
      <c r="Q1208" s="544"/>
    </row>
    <row r="1209" spans="1:17" x14ac:dyDescent="0.15">
      <c r="A1209" s="485"/>
      <c r="B1209" s="485"/>
      <c r="C1209" s="485"/>
      <c r="D1209" s="485"/>
      <c r="E1209" s="485"/>
      <c r="F1209" s="485"/>
      <c r="G1209" s="485"/>
      <c r="H1209" s="485"/>
      <c r="I1209" s="485"/>
      <c r="J1209" s="485"/>
      <c r="K1209" s="485"/>
      <c r="L1209" s="485"/>
      <c r="M1209" s="485"/>
      <c r="N1209" s="485"/>
      <c r="O1209" s="485"/>
      <c r="P1209" s="485"/>
      <c r="Q1209" s="544"/>
    </row>
    <row r="1210" spans="1:17" x14ac:dyDescent="0.15">
      <c r="A1210" s="485"/>
      <c r="B1210" s="485"/>
      <c r="C1210" s="485"/>
      <c r="D1210" s="485"/>
      <c r="E1210" s="485"/>
      <c r="F1210" s="485"/>
      <c r="G1210" s="485"/>
      <c r="H1210" s="485"/>
      <c r="I1210" s="485"/>
      <c r="J1210" s="485"/>
      <c r="K1210" s="485"/>
      <c r="L1210" s="485"/>
      <c r="M1210" s="485"/>
      <c r="N1210" s="485"/>
      <c r="O1210" s="485"/>
      <c r="P1210" s="485"/>
      <c r="Q1210" s="544"/>
    </row>
    <row r="1211" spans="1:17" x14ac:dyDescent="0.15">
      <c r="A1211" s="485"/>
      <c r="B1211" s="485"/>
      <c r="C1211" s="485"/>
      <c r="D1211" s="485"/>
      <c r="E1211" s="485"/>
      <c r="F1211" s="485"/>
      <c r="G1211" s="485"/>
      <c r="H1211" s="485"/>
      <c r="I1211" s="485"/>
      <c r="J1211" s="485"/>
      <c r="K1211" s="485"/>
      <c r="L1211" s="485"/>
      <c r="M1211" s="485"/>
      <c r="N1211" s="485"/>
      <c r="O1211" s="485"/>
      <c r="P1211" s="485"/>
      <c r="Q1211" s="544"/>
    </row>
    <row r="1212" spans="1:17" x14ac:dyDescent="0.15">
      <c r="A1212" s="485"/>
      <c r="B1212" s="485"/>
      <c r="C1212" s="485"/>
      <c r="D1212" s="485"/>
      <c r="E1212" s="485"/>
      <c r="F1212" s="485"/>
      <c r="G1212" s="485"/>
      <c r="H1212" s="485"/>
      <c r="I1212" s="485"/>
      <c r="J1212" s="485"/>
      <c r="K1212" s="485"/>
      <c r="L1212" s="485"/>
      <c r="M1212" s="485"/>
      <c r="N1212" s="485"/>
      <c r="O1212" s="485"/>
      <c r="P1212" s="485"/>
      <c r="Q1212" s="544"/>
    </row>
    <row r="1213" spans="1:17" x14ac:dyDescent="0.15">
      <c r="A1213" s="485"/>
      <c r="B1213" s="485"/>
      <c r="C1213" s="485"/>
      <c r="D1213" s="485"/>
      <c r="E1213" s="485"/>
      <c r="F1213" s="485"/>
      <c r="G1213" s="485"/>
      <c r="H1213" s="485"/>
      <c r="I1213" s="485"/>
      <c r="J1213" s="485"/>
      <c r="K1213" s="485"/>
      <c r="L1213" s="485"/>
      <c r="M1213" s="485"/>
      <c r="N1213" s="485"/>
      <c r="O1213" s="485"/>
      <c r="P1213" s="485"/>
      <c r="Q1213" s="544"/>
    </row>
    <row r="1214" spans="1:17" x14ac:dyDescent="0.15">
      <c r="A1214" s="485"/>
      <c r="B1214" s="485"/>
      <c r="C1214" s="485"/>
      <c r="D1214" s="485"/>
      <c r="E1214" s="485"/>
      <c r="F1214" s="485"/>
      <c r="G1214" s="485"/>
      <c r="H1214" s="485"/>
      <c r="I1214" s="485"/>
      <c r="J1214" s="485"/>
      <c r="K1214" s="485"/>
      <c r="L1214" s="485"/>
      <c r="M1214" s="485"/>
      <c r="N1214" s="485"/>
      <c r="O1214" s="485"/>
      <c r="P1214" s="485"/>
      <c r="Q1214" s="544"/>
    </row>
    <row r="1215" spans="1:17" x14ac:dyDescent="0.15">
      <c r="A1215" s="485"/>
      <c r="B1215" s="485"/>
      <c r="C1215" s="485"/>
      <c r="D1215" s="485"/>
      <c r="E1215" s="485"/>
      <c r="F1215" s="485"/>
      <c r="G1215" s="485"/>
      <c r="H1215" s="485"/>
      <c r="I1215" s="485"/>
      <c r="J1215" s="485"/>
      <c r="K1215" s="485"/>
      <c r="L1215" s="485"/>
      <c r="M1215" s="485"/>
      <c r="N1215" s="485"/>
      <c r="O1215" s="485"/>
      <c r="P1215" s="485"/>
      <c r="Q1215" s="544"/>
    </row>
    <row r="1216" spans="1:17" x14ac:dyDescent="0.15">
      <c r="A1216" s="485"/>
      <c r="B1216" s="485"/>
      <c r="C1216" s="485"/>
      <c r="D1216" s="485"/>
      <c r="E1216" s="485"/>
      <c r="F1216" s="485"/>
      <c r="G1216" s="485"/>
      <c r="H1216" s="485"/>
      <c r="I1216" s="485"/>
      <c r="J1216" s="485"/>
      <c r="K1216" s="485"/>
      <c r="L1216" s="485"/>
      <c r="M1216" s="485"/>
      <c r="N1216" s="485"/>
      <c r="O1216" s="485"/>
      <c r="P1216" s="485"/>
      <c r="Q1216" s="544"/>
    </row>
    <row r="1217" spans="1:17" x14ac:dyDescent="0.15">
      <c r="A1217" s="485"/>
      <c r="B1217" s="485"/>
      <c r="C1217" s="485"/>
      <c r="D1217" s="485"/>
      <c r="E1217" s="485"/>
      <c r="F1217" s="485"/>
      <c r="G1217" s="485"/>
      <c r="H1217" s="485"/>
      <c r="I1217" s="485"/>
      <c r="J1217" s="485"/>
      <c r="K1217" s="485"/>
      <c r="L1217" s="485"/>
      <c r="M1217" s="485"/>
      <c r="N1217" s="485"/>
      <c r="O1217" s="485"/>
      <c r="P1217" s="485"/>
      <c r="Q1217" s="544"/>
    </row>
    <row r="1218" spans="1:17" x14ac:dyDescent="0.15">
      <c r="A1218" s="485"/>
      <c r="B1218" s="485"/>
      <c r="C1218" s="485"/>
      <c r="D1218" s="485"/>
      <c r="E1218" s="485"/>
      <c r="F1218" s="485"/>
      <c r="G1218" s="485"/>
      <c r="H1218" s="485"/>
      <c r="I1218" s="485"/>
      <c r="J1218" s="485"/>
      <c r="K1218" s="485"/>
      <c r="L1218" s="485"/>
      <c r="M1218" s="485"/>
      <c r="N1218" s="485"/>
      <c r="O1218" s="485"/>
      <c r="P1218" s="485"/>
      <c r="Q1218" s="544"/>
    </row>
    <row r="1219" spans="1:17" x14ac:dyDescent="0.15">
      <c r="A1219" s="485"/>
      <c r="B1219" s="485"/>
      <c r="C1219" s="485"/>
      <c r="D1219" s="485"/>
      <c r="E1219" s="485"/>
      <c r="F1219" s="485"/>
      <c r="G1219" s="485"/>
      <c r="H1219" s="485"/>
      <c r="I1219" s="485"/>
      <c r="J1219" s="485"/>
      <c r="K1219" s="485"/>
      <c r="L1219" s="485"/>
      <c r="M1219" s="485"/>
      <c r="N1219" s="485"/>
      <c r="O1219" s="485"/>
      <c r="P1219" s="485"/>
      <c r="Q1219" s="544"/>
    </row>
    <row r="1220" spans="1:17" x14ac:dyDescent="0.15">
      <c r="A1220" s="485"/>
      <c r="B1220" s="485"/>
      <c r="C1220" s="485"/>
      <c r="D1220" s="485"/>
      <c r="E1220" s="485"/>
      <c r="F1220" s="485"/>
      <c r="G1220" s="485"/>
      <c r="H1220" s="485"/>
      <c r="I1220" s="485"/>
      <c r="J1220" s="485"/>
      <c r="K1220" s="485"/>
      <c r="L1220" s="485"/>
      <c r="M1220" s="485"/>
      <c r="N1220" s="485"/>
      <c r="O1220" s="485"/>
      <c r="P1220" s="485"/>
      <c r="Q1220" s="544"/>
    </row>
    <row r="1221" spans="1:17" x14ac:dyDescent="0.15">
      <c r="A1221" s="485"/>
      <c r="B1221" s="485"/>
      <c r="C1221" s="485"/>
      <c r="D1221" s="485"/>
      <c r="E1221" s="485"/>
      <c r="F1221" s="485"/>
      <c r="G1221" s="485"/>
      <c r="H1221" s="485"/>
      <c r="I1221" s="485"/>
      <c r="J1221" s="485"/>
      <c r="K1221" s="485"/>
      <c r="L1221" s="485"/>
      <c r="M1221" s="485"/>
      <c r="N1221" s="485"/>
      <c r="O1221" s="485"/>
      <c r="P1221" s="485"/>
      <c r="Q1221" s="544"/>
    </row>
    <row r="1222" spans="1:17" x14ac:dyDescent="0.15">
      <c r="A1222" s="485"/>
      <c r="B1222" s="485"/>
      <c r="C1222" s="485"/>
      <c r="D1222" s="485"/>
      <c r="E1222" s="485"/>
      <c r="F1222" s="485"/>
      <c r="G1222" s="485"/>
      <c r="H1222" s="485"/>
      <c r="I1222" s="485"/>
      <c r="J1222" s="485"/>
      <c r="K1222" s="485"/>
      <c r="L1222" s="485"/>
      <c r="M1222" s="485"/>
      <c r="N1222" s="485"/>
      <c r="O1222" s="485"/>
      <c r="P1222" s="485"/>
      <c r="Q1222" s="544"/>
    </row>
    <row r="1223" spans="1:17" x14ac:dyDescent="0.15">
      <c r="A1223" s="485"/>
      <c r="B1223" s="485"/>
      <c r="C1223" s="485"/>
      <c r="D1223" s="485"/>
      <c r="E1223" s="485"/>
      <c r="F1223" s="485"/>
      <c r="G1223" s="485"/>
      <c r="H1223" s="485"/>
      <c r="I1223" s="485"/>
      <c r="J1223" s="485"/>
      <c r="K1223" s="485"/>
      <c r="L1223" s="485"/>
      <c r="M1223" s="485"/>
      <c r="N1223" s="485"/>
      <c r="O1223" s="485"/>
      <c r="P1223" s="485"/>
      <c r="Q1223" s="544"/>
    </row>
    <row r="1224" spans="1:17" x14ac:dyDescent="0.15">
      <c r="A1224" s="485"/>
      <c r="B1224" s="485"/>
      <c r="C1224" s="485"/>
      <c r="D1224" s="485"/>
      <c r="E1224" s="485"/>
      <c r="F1224" s="485"/>
      <c r="G1224" s="485"/>
      <c r="H1224" s="485"/>
      <c r="I1224" s="485"/>
      <c r="J1224" s="485"/>
      <c r="K1224" s="485"/>
      <c r="L1224" s="485"/>
      <c r="M1224" s="485"/>
      <c r="N1224" s="485"/>
      <c r="O1224" s="485"/>
      <c r="P1224" s="485"/>
      <c r="Q1224" s="544"/>
    </row>
    <row r="1225" spans="1:17" x14ac:dyDescent="0.15">
      <c r="A1225" s="485"/>
      <c r="B1225" s="485"/>
      <c r="C1225" s="485"/>
      <c r="D1225" s="485"/>
      <c r="E1225" s="485"/>
      <c r="F1225" s="485"/>
      <c r="G1225" s="485"/>
      <c r="H1225" s="485"/>
      <c r="I1225" s="485"/>
      <c r="J1225" s="485"/>
      <c r="K1225" s="485"/>
      <c r="L1225" s="485"/>
      <c r="M1225" s="485"/>
      <c r="N1225" s="485"/>
      <c r="O1225" s="485"/>
      <c r="P1225" s="485"/>
      <c r="Q1225" s="544"/>
    </row>
    <row r="1226" spans="1:17" x14ac:dyDescent="0.15">
      <c r="A1226" s="485"/>
      <c r="B1226" s="485"/>
      <c r="C1226" s="485"/>
      <c r="D1226" s="485"/>
      <c r="E1226" s="485"/>
      <c r="F1226" s="485"/>
      <c r="G1226" s="485"/>
      <c r="H1226" s="485"/>
      <c r="I1226" s="485"/>
      <c r="J1226" s="485"/>
      <c r="K1226" s="485"/>
      <c r="L1226" s="485"/>
      <c r="M1226" s="485"/>
      <c r="N1226" s="485"/>
      <c r="O1226" s="485"/>
      <c r="P1226" s="485"/>
      <c r="Q1226" s="544"/>
    </row>
    <row r="1227" spans="1:17" x14ac:dyDescent="0.15">
      <c r="A1227" s="485"/>
      <c r="B1227" s="485"/>
      <c r="C1227" s="485"/>
      <c r="D1227" s="485"/>
      <c r="E1227" s="485"/>
      <c r="F1227" s="485"/>
      <c r="G1227" s="485"/>
      <c r="H1227" s="485"/>
      <c r="I1227" s="485"/>
      <c r="J1227" s="485"/>
      <c r="K1227" s="485"/>
      <c r="L1227" s="485"/>
      <c r="M1227" s="485"/>
      <c r="N1227" s="485"/>
      <c r="O1227" s="485"/>
      <c r="P1227" s="485"/>
      <c r="Q1227" s="544"/>
    </row>
    <row r="1228" spans="1:17" x14ac:dyDescent="0.15">
      <c r="A1228" s="485"/>
      <c r="B1228" s="485"/>
      <c r="C1228" s="485"/>
      <c r="D1228" s="485"/>
      <c r="E1228" s="485"/>
      <c r="F1228" s="485"/>
      <c r="G1228" s="485"/>
      <c r="H1228" s="485"/>
      <c r="I1228" s="485"/>
      <c r="J1228" s="485"/>
      <c r="K1228" s="485"/>
      <c r="L1228" s="485"/>
      <c r="M1228" s="485"/>
      <c r="N1228" s="485"/>
      <c r="O1228" s="485"/>
      <c r="P1228" s="485"/>
      <c r="Q1228" s="544"/>
    </row>
    <row r="1229" spans="1:17" x14ac:dyDescent="0.15">
      <c r="A1229" s="485"/>
      <c r="B1229" s="485"/>
      <c r="C1229" s="485"/>
      <c r="D1229" s="485"/>
      <c r="E1229" s="485"/>
      <c r="F1229" s="485"/>
      <c r="G1229" s="485"/>
      <c r="H1229" s="485"/>
      <c r="I1229" s="485"/>
      <c r="J1229" s="485"/>
      <c r="K1229" s="485"/>
      <c r="L1229" s="485"/>
      <c r="M1229" s="485"/>
      <c r="N1229" s="485"/>
      <c r="O1229" s="485"/>
      <c r="P1229" s="485"/>
      <c r="Q1229" s="544"/>
    </row>
    <row r="1230" spans="1:17" x14ac:dyDescent="0.15">
      <c r="A1230" s="485"/>
      <c r="B1230" s="485"/>
      <c r="C1230" s="485"/>
      <c r="D1230" s="485"/>
      <c r="E1230" s="485"/>
      <c r="F1230" s="485"/>
      <c r="G1230" s="485"/>
      <c r="H1230" s="485"/>
      <c r="I1230" s="485"/>
      <c r="J1230" s="485"/>
      <c r="K1230" s="485"/>
      <c r="L1230" s="485"/>
      <c r="M1230" s="485"/>
      <c r="N1230" s="485"/>
      <c r="O1230" s="485"/>
      <c r="P1230" s="485"/>
      <c r="Q1230" s="544"/>
    </row>
    <row r="1231" spans="1:17" x14ac:dyDescent="0.15">
      <c r="A1231" s="485"/>
      <c r="B1231" s="485"/>
      <c r="C1231" s="485"/>
      <c r="D1231" s="485"/>
      <c r="E1231" s="485"/>
      <c r="F1231" s="485"/>
      <c r="G1231" s="485"/>
      <c r="H1231" s="485"/>
      <c r="I1231" s="485"/>
      <c r="J1231" s="485"/>
      <c r="K1231" s="485"/>
      <c r="L1231" s="485"/>
      <c r="M1231" s="485"/>
      <c r="N1231" s="485"/>
      <c r="O1231" s="485"/>
      <c r="P1231" s="485"/>
      <c r="Q1231" s="544"/>
    </row>
    <row r="1232" spans="1:17" x14ac:dyDescent="0.15">
      <c r="A1232" s="485"/>
      <c r="B1232" s="485"/>
      <c r="C1232" s="485"/>
      <c r="D1232" s="485"/>
      <c r="E1232" s="485"/>
      <c r="F1232" s="485"/>
      <c r="G1232" s="485"/>
      <c r="H1232" s="485"/>
      <c r="I1232" s="485"/>
      <c r="J1232" s="485"/>
      <c r="K1232" s="485"/>
      <c r="L1232" s="485"/>
      <c r="M1232" s="485"/>
      <c r="N1232" s="485"/>
      <c r="O1232" s="485"/>
      <c r="P1232" s="485"/>
      <c r="Q1232" s="544"/>
    </row>
    <row r="1233" spans="1:17" x14ac:dyDescent="0.15">
      <c r="A1233" s="485"/>
      <c r="B1233" s="485"/>
      <c r="C1233" s="485"/>
      <c r="D1233" s="485"/>
      <c r="E1233" s="485"/>
      <c r="F1233" s="485"/>
      <c r="G1233" s="485"/>
      <c r="H1233" s="485"/>
      <c r="I1233" s="485"/>
      <c r="J1233" s="485"/>
      <c r="K1233" s="485"/>
      <c r="L1233" s="485"/>
      <c r="M1233" s="485"/>
      <c r="N1233" s="485"/>
      <c r="O1233" s="485"/>
      <c r="P1233" s="485"/>
      <c r="Q1233" s="544"/>
    </row>
    <row r="1234" spans="1:17" x14ac:dyDescent="0.15">
      <c r="A1234" s="485"/>
      <c r="B1234" s="485"/>
      <c r="C1234" s="485"/>
      <c r="D1234" s="485"/>
      <c r="E1234" s="485"/>
      <c r="F1234" s="485"/>
      <c r="G1234" s="485"/>
      <c r="H1234" s="485"/>
      <c r="I1234" s="485"/>
      <c r="J1234" s="485"/>
      <c r="K1234" s="485"/>
      <c r="L1234" s="485"/>
      <c r="M1234" s="485"/>
      <c r="N1234" s="485"/>
      <c r="O1234" s="485"/>
      <c r="P1234" s="485"/>
      <c r="Q1234" s="544"/>
    </row>
    <row r="1235" spans="1:17" x14ac:dyDescent="0.15">
      <c r="A1235" s="485"/>
      <c r="B1235" s="485"/>
      <c r="C1235" s="485"/>
      <c r="D1235" s="485"/>
      <c r="E1235" s="485"/>
      <c r="F1235" s="485"/>
      <c r="G1235" s="485"/>
      <c r="H1235" s="485"/>
      <c r="I1235" s="485"/>
      <c r="J1235" s="485"/>
      <c r="K1235" s="485"/>
      <c r="L1235" s="485"/>
      <c r="M1235" s="485"/>
      <c r="N1235" s="485"/>
      <c r="O1235" s="485"/>
      <c r="P1235" s="485"/>
      <c r="Q1235" s="544"/>
    </row>
    <row r="1236" spans="1:17" x14ac:dyDescent="0.15">
      <c r="A1236" s="485"/>
      <c r="B1236" s="485"/>
      <c r="C1236" s="485"/>
      <c r="D1236" s="485"/>
      <c r="E1236" s="485"/>
      <c r="F1236" s="485"/>
      <c r="G1236" s="485"/>
      <c r="H1236" s="485"/>
      <c r="I1236" s="485"/>
      <c r="J1236" s="485"/>
      <c r="K1236" s="485"/>
      <c r="L1236" s="485"/>
      <c r="M1236" s="485"/>
      <c r="N1236" s="485"/>
      <c r="O1236" s="485"/>
      <c r="P1236" s="485"/>
      <c r="Q1236" s="544"/>
    </row>
    <row r="1237" spans="1:17" x14ac:dyDescent="0.15">
      <c r="A1237" s="485"/>
      <c r="B1237" s="485"/>
      <c r="C1237" s="485"/>
      <c r="D1237" s="485"/>
      <c r="E1237" s="485"/>
      <c r="F1237" s="485"/>
      <c r="G1237" s="485"/>
      <c r="H1237" s="485"/>
      <c r="I1237" s="485"/>
      <c r="J1237" s="485"/>
      <c r="K1237" s="485"/>
      <c r="L1237" s="485"/>
      <c r="M1237" s="485"/>
      <c r="N1237" s="485"/>
      <c r="O1237" s="485"/>
      <c r="P1237" s="485"/>
      <c r="Q1237" s="544"/>
    </row>
    <row r="1238" spans="1:17" x14ac:dyDescent="0.15">
      <c r="A1238" s="485"/>
      <c r="B1238" s="485"/>
      <c r="C1238" s="485"/>
      <c r="D1238" s="485"/>
      <c r="E1238" s="485"/>
      <c r="F1238" s="485"/>
      <c r="G1238" s="485"/>
      <c r="H1238" s="485"/>
      <c r="I1238" s="485"/>
      <c r="J1238" s="485"/>
      <c r="K1238" s="485"/>
      <c r="L1238" s="485"/>
      <c r="M1238" s="485"/>
      <c r="N1238" s="485"/>
      <c r="O1238" s="485"/>
      <c r="P1238" s="485"/>
      <c r="Q1238" s="544"/>
    </row>
    <row r="1239" spans="1:17" x14ac:dyDescent="0.15">
      <c r="A1239" s="485"/>
      <c r="B1239" s="485"/>
      <c r="C1239" s="485"/>
      <c r="D1239" s="485"/>
      <c r="E1239" s="485"/>
      <c r="F1239" s="485"/>
      <c r="G1239" s="485"/>
      <c r="H1239" s="485"/>
      <c r="I1239" s="485"/>
      <c r="J1239" s="485"/>
      <c r="K1239" s="485"/>
      <c r="L1239" s="485"/>
      <c r="M1239" s="485"/>
      <c r="N1239" s="485"/>
      <c r="O1239" s="485"/>
      <c r="P1239" s="485"/>
      <c r="Q1239" s="544"/>
    </row>
    <row r="1240" spans="1:17" x14ac:dyDescent="0.15">
      <c r="A1240" s="485"/>
      <c r="B1240" s="485"/>
      <c r="C1240" s="485"/>
      <c r="D1240" s="485"/>
      <c r="E1240" s="485"/>
      <c r="F1240" s="485"/>
      <c r="G1240" s="485"/>
      <c r="H1240" s="485"/>
      <c r="I1240" s="485"/>
      <c r="J1240" s="485"/>
      <c r="K1240" s="485"/>
      <c r="L1240" s="485"/>
      <c r="M1240" s="485"/>
      <c r="N1240" s="485"/>
      <c r="O1240" s="485"/>
      <c r="P1240" s="485"/>
      <c r="Q1240" s="544"/>
    </row>
    <row r="1241" spans="1:17" x14ac:dyDescent="0.15">
      <c r="A1241" s="485"/>
      <c r="B1241" s="485"/>
      <c r="C1241" s="485"/>
      <c r="D1241" s="485"/>
      <c r="E1241" s="485"/>
      <c r="F1241" s="485"/>
      <c r="G1241" s="485"/>
      <c r="H1241" s="485"/>
      <c r="I1241" s="485"/>
      <c r="J1241" s="485"/>
      <c r="K1241" s="485"/>
      <c r="L1241" s="485"/>
      <c r="M1241" s="485"/>
      <c r="N1241" s="485"/>
      <c r="O1241" s="485"/>
      <c r="P1241" s="485"/>
      <c r="Q1241" s="544"/>
    </row>
    <row r="1242" spans="1:17" x14ac:dyDescent="0.15">
      <c r="A1242" s="485"/>
      <c r="B1242" s="485"/>
      <c r="C1242" s="485"/>
      <c r="D1242" s="485"/>
      <c r="E1242" s="485"/>
      <c r="F1242" s="485"/>
      <c r="G1242" s="485"/>
      <c r="H1242" s="485"/>
      <c r="I1242" s="485"/>
      <c r="J1242" s="485"/>
      <c r="K1242" s="485"/>
      <c r="L1242" s="485"/>
      <c r="M1242" s="485"/>
      <c r="N1242" s="485"/>
      <c r="O1242" s="485"/>
      <c r="P1242" s="485"/>
      <c r="Q1242" s="544"/>
    </row>
    <row r="1243" spans="1:17" x14ac:dyDescent="0.15">
      <c r="A1243" s="485"/>
      <c r="B1243" s="485"/>
      <c r="C1243" s="485"/>
      <c r="D1243" s="485"/>
      <c r="E1243" s="485"/>
      <c r="F1243" s="485"/>
      <c r="G1243" s="485"/>
      <c r="H1243" s="485"/>
      <c r="I1243" s="485"/>
      <c r="J1243" s="485"/>
      <c r="K1243" s="485"/>
      <c r="L1243" s="485"/>
      <c r="M1243" s="485"/>
      <c r="N1243" s="485"/>
      <c r="O1243" s="485"/>
      <c r="P1243" s="485"/>
      <c r="Q1243" s="544"/>
    </row>
    <row r="1244" spans="1:17" x14ac:dyDescent="0.15">
      <c r="A1244" s="485"/>
      <c r="B1244" s="485"/>
      <c r="C1244" s="485"/>
      <c r="D1244" s="485"/>
      <c r="E1244" s="485"/>
      <c r="F1244" s="485"/>
      <c r="G1244" s="485"/>
      <c r="H1244" s="485"/>
      <c r="I1244" s="485"/>
      <c r="J1244" s="485"/>
      <c r="K1244" s="485"/>
      <c r="L1244" s="485"/>
      <c r="M1244" s="485"/>
      <c r="N1244" s="485"/>
      <c r="O1244" s="485"/>
      <c r="P1244" s="485"/>
      <c r="Q1244" s="544"/>
    </row>
    <row r="1245" spans="1:17" x14ac:dyDescent="0.15">
      <c r="A1245" s="485"/>
      <c r="B1245" s="485"/>
      <c r="C1245" s="485"/>
      <c r="D1245" s="485"/>
      <c r="E1245" s="485"/>
      <c r="F1245" s="485"/>
      <c r="G1245" s="485"/>
      <c r="H1245" s="485"/>
      <c r="I1245" s="485"/>
      <c r="J1245" s="485"/>
      <c r="K1245" s="485"/>
      <c r="L1245" s="485"/>
      <c r="M1245" s="485"/>
      <c r="N1245" s="485"/>
      <c r="O1245" s="485"/>
      <c r="P1245" s="485"/>
      <c r="Q1245" s="544"/>
    </row>
    <row r="1246" spans="1:17" x14ac:dyDescent="0.15">
      <c r="A1246" s="485"/>
      <c r="B1246" s="485"/>
      <c r="C1246" s="485"/>
      <c r="D1246" s="485"/>
      <c r="E1246" s="485"/>
      <c r="F1246" s="485"/>
      <c r="G1246" s="485"/>
      <c r="H1246" s="485"/>
      <c r="I1246" s="485"/>
      <c r="J1246" s="485"/>
      <c r="K1246" s="485"/>
      <c r="L1246" s="485"/>
      <c r="M1246" s="485"/>
      <c r="N1246" s="485"/>
      <c r="O1246" s="485"/>
      <c r="P1246" s="485"/>
      <c r="Q1246" s="544"/>
    </row>
    <row r="1247" spans="1:17" x14ac:dyDescent="0.15">
      <c r="A1247" s="485"/>
      <c r="B1247" s="485"/>
      <c r="C1247" s="485"/>
      <c r="D1247" s="485"/>
      <c r="E1247" s="485"/>
      <c r="F1247" s="485"/>
      <c r="G1247" s="485"/>
      <c r="H1247" s="485"/>
      <c r="I1247" s="485"/>
      <c r="J1247" s="485"/>
      <c r="K1247" s="485"/>
      <c r="L1247" s="485"/>
      <c r="M1247" s="485"/>
      <c r="N1247" s="485"/>
      <c r="O1247" s="485"/>
      <c r="P1247" s="485"/>
      <c r="Q1247" s="544"/>
    </row>
    <row r="1248" spans="1:17" x14ac:dyDescent="0.15">
      <c r="A1248" s="485"/>
      <c r="B1248" s="485"/>
      <c r="C1248" s="485"/>
      <c r="D1248" s="485"/>
      <c r="E1248" s="485"/>
      <c r="F1248" s="485"/>
      <c r="G1248" s="485"/>
      <c r="H1248" s="485"/>
      <c r="I1248" s="485"/>
      <c r="J1248" s="485"/>
      <c r="K1248" s="485"/>
      <c r="L1248" s="485"/>
      <c r="M1248" s="485"/>
      <c r="N1248" s="485"/>
      <c r="O1248" s="485"/>
      <c r="P1248" s="485"/>
      <c r="Q1248" s="544"/>
    </row>
    <row r="1249" spans="1:17" x14ac:dyDescent="0.15">
      <c r="A1249" s="485"/>
      <c r="B1249" s="485"/>
      <c r="C1249" s="485"/>
      <c r="D1249" s="485"/>
      <c r="E1249" s="485"/>
      <c r="F1249" s="485"/>
      <c r="G1249" s="485"/>
      <c r="H1249" s="485"/>
      <c r="I1249" s="485"/>
      <c r="J1249" s="485"/>
      <c r="K1249" s="485"/>
      <c r="L1249" s="485"/>
      <c r="M1249" s="485"/>
      <c r="N1249" s="485"/>
      <c r="O1249" s="485"/>
      <c r="P1249" s="485"/>
      <c r="Q1249" s="544"/>
    </row>
    <row r="1250" spans="1:17" x14ac:dyDescent="0.15">
      <c r="A1250" s="485"/>
      <c r="B1250" s="485"/>
      <c r="C1250" s="485"/>
      <c r="D1250" s="485"/>
      <c r="E1250" s="485"/>
      <c r="F1250" s="485"/>
      <c r="G1250" s="485"/>
      <c r="H1250" s="485"/>
      <c r="I1250" s="485"/>
      <c r="J1250" s="485"/>
      <c r="K1250" s="485"/>
      <c r="L1250" s="485"/>
      <c r="M1250" s="485"/>
      <c r="N1250" s="485"/>
      <c r="O1250" s="485"/>
      <c r="P1250" s="485"/>
      <c r="Q1250" s="544"/>
    </row>
    <row r="1251" spans="1:17" x14ac:dyDescent="0.15">
      <c r="A1251" s="485"/>
      <c r="B1251" s="485"/>
      <c r="C1251" s="485"/>
      <c r="D1251" s="485"/>
      <c r="E1251" s="485"/>
      <c r="F1251" s="485"/>
      <c r="G1251" s="485"/>
      <c r="H1251" s="485"/>
      <c r="I1251" s="485"/>
      <c r="J1251" s="485"/>
      <c r="K1251" s="485"/>
      <c r="L1251" s="485"/>
      <c r="M1251" s="485"/>
      <c r="N1251" s="485"/>
      <c r="O1251" s="485"/>
      <c r="P1251" s="485"/>
      <c r="Q1251" s="544"/>
    </row>
    <row r="1252" spans="1:17" x14ac:dyDescent="0.15">
      <c r="A1252" s="485"/>
      <c r="B1252" s="485"/>
      <c r="C1252" s="485"/>
      <c r="D1252" s="485"/>
      <c r="E1252" s="485"/>
      <c r="F1252" s="485"/>
      <c r="G1252" s="485"/>
      <c r="H1252" s="485"/>
      <c r="I1252" s="485"/>
      <c r="J1252" s="485"/>
      <c r="K1252" s="485"/>
      <c r="L1252" s="485"/>
      <c r="M1252" s="485"/>
      <c r="N1252" s="485"/>
      <c r="O1252" s="485"/>
      <c r="P1252" s="485"/>
      <c r="Q1252" s="544"/>
    </row>
    <row r="1253" spans="1:17" x14ac:dyDescent="0.15">
      <c r="A1253" s="485"/>
      <c r="B1253" s="485"/>
      <c r="C1253" s="485"/>
      <c r="D1253" s="485"/>
      <c r="E1253" s="485"/>
      <c r="F1253" s="485"/>
      <c r="G1253" s="485"/>
      <c r="H1253" s="485"/>
      <c r="I1253" s="485"/>
      <c r="J1253" s="485"/>
      <c r="K1253" s="485"/>
      <c r="L1253" s="485"/>
      <c r="M1253" s="485"/>
      <c r="N1253" s="485"/>
      <c r="O1253" s="485"/>
      <c r="P1253" s="485"/>
      <c r="Q1253" s="544"/>
    </row>
    <row r="1254" spans="1:17" x14ac:dyDescent="0.15">
      <c r="A1254" s="485"/>
      <c r="B1254" s="485"/>
      <c r="C1254" s="485"/>
      <c r="D1254" s="485"/>
      <c r="E1254" s="485"/>
      <c r="F1254" s="485"/>
      <c r="G1254" s="485"/>
      <c r="H1254" s="485"/>
      <c r="I1254" s="485"/>
      <c r="J1254" s="485"/>
      <c r="K1254" s="485"/>
      <c r="L1254" s="485"/>
      <c r="M1254" s="485"/>
      <c r="N1254" s="485"/>
      <c r="O1254" s="485"/>
      <c r="P1254" s="485"/>
      <c r="Q1254" s="544"/>
    </row>
    <row r="1255" spans="1:17" x14ac:dyDescent="0.15">
      <c r="A1255" s="485"/>
      <c r="B1255" s="485"/>
      <c r="C1255" s="485"/>
      <c r="D1255" s="485"/>
      <c r="E1255" s="485"/>
      <c r="F1255" s="485"/>
      <c r="G1255" s="485"/>
      <c r="H1255" s="485"/>
      <c r="I1255" s="485"/>
      <c r="J1255" s="485"/>
      <c r="K1255" s="485"/>
      <c r="L1255" s="485"/>
      <c r="M1255" s="485"/>
      <c r="N1255" s="485"/>
      <c r="O1255" s="485"/>
      <c r="P1255" s="485"/>
      <c r="Q1255" s="544"/>
    </row>
    <row r="1256" spans="1:17" x14ac:dyDescent="0.15">
      <c r="A1256" s="485"/>
      <c r="B1256" s="485"/>
      <c r="C1256" s="485"/>
      <c r="D1256" s="485"/>
      <c r="E1256" s="485"/>
      <c r="F1256" s="485"/>
      <c r="G1256" s="485"/>
      <c r="H1256" s="485"/>
      <c r="I1256" s="485"/>
      <c r="J1256" s="485"/>
      <c r="K1256" s="485"/>
      <c r="L1256" s="485"/>
      <c r="M1256" s="485"/>
      <c r="N1256" s="485"/>
      <c r="O1256" s="485"/>
      <c r="P1256" s="485"/>
      <c r="Q1256" s="544"/>
    </row>
    <row r="1257" spans="1:17" x14ac:dyDescent="0.15">
      <c r="A1257" s="485"/>
      <c r="B1257" s="485"/>
      <c r="C1257" s="485"/>
      <c r="D1257" s="485"/>
      <c r="E1257" s="485"/>
      <c r="F1257" s="485"/>
      <c r="G1257" s="485"/>
      <c r="H1257" s="485"/>
      <c r="I1257" s="485"/>
      <c r="J1257" s="485"/>
      <c r="K1257" s="485"/>
      <c r="L1257" s="485"/>
      <c r="M1257" s="485"/>
      <c r="N1257" s="485"/>
      <c r="O1257" s="485"/>
      <c r="P1257" s="485"/>
      <c r="Q1257" s="544"/>
    </row>
    <row r="1258" spans="1:17" x14ac:dyDescent="0.15">
      <c r="A1258" s="485"/>
      <c r="B1258" s="485"/>
      <c r="C1258" s="485"/>
      <c r="D1258" s="485"/>
      <c r="E1258" s="485"/>
      <c r="F1258" s="485"/>
      <c r="G1258" s="485"/>
      <c r="H1258" s="485"/>
      <c r="I1258" s="485"/>
      <c r="J1258" s="485"/>
      <c r="K1258" s="485"/>
      <c r="L1258" s="485"/>
      <c r="M1258" s="485"/>
      <c r="N1258" s="485"/>
      <c r="O1258" s="485"/>
      <c r="P1258" s="485"/>
      <c r="Q1258" s="544"/>
    </row>
    <row r="1259" spans="1:17" x14ac:dyDescent="0.15">
      <c r="A1259" s="485"/>
      <c r="B1259" s="485"/>
      <c r="C1259" s="485"/>
      <c r="D1259" s="485"/>
      <c r="E1259" s="485"/>
      <c r="F1259" s="485"/>
      <c r="G1259" s="485"/>
      <c r="H1259" s="485"/>
      <c r="I1259" s="485"/>
      <c r="J1259" s="485"/>
      <c r="K1259" s="485"/>
      <c r="L1259" s="485"/>
      <c r="M1259" s="485"/>
      <c r="N1259" s="485"/>
      <c r="O1259" s="485"/>
      <c r="P1259" s="485"/>
      <c r="Q1259" s="544"/>
    </row>
    <row r="1260" spans="1:17" x14ac:dyDescent="0.15">
      <c r="A1260" s="485"/>
      <c r="B1260" s="485"/>
      <c r="C1260" s="485"/>
      <c r="D1260" s="485"/>
      <c r="E1260" s="485"/>
      <c r="F1260" s="485"/>
      <c r="G1260" s="485"/>
      <c r="H1260" s="485"/>
      <c r="I1260" s="485"/>
      <c r="J1260" s="485"/>
      <c r="K1260" s="485"/>
      <c r="L1260" s="485"/>
      <c r="M1260" s="485"/>
      <c r="N1260" s="485"/>
      <c r="O1260" s="485"/>
      <c r="P1260" s="485"/>
      <c r="Q1260" s="544"/>
    </row>
    <row r="1261" spans="1:17" x14ac:dyDescent="0.15">
      <c r="A1261" s="485"/>
      <c r="B1261" s="485"/>
      <c r="C1261" s="485"/>
      <c r="D1261" s="485"/>
      <c r="E1261" s="485"/>
      <c r="F1261" s="485"/>
      <c r="G1261" s="485"/>
      <c r="H1261" s="485"/>
      <c r="I1261" s="485"/>
      <c r="J1261" s="485"/>
      <c r="K1261" s="485"/>
      <c r="L1261" s="485"/>
      <c r="M1261" s="485"/>
      <c r="N1261" s="485"/>
      <c r="O1261" s="485"/>
      <c r="P1261" s="485"/>
      <c r="Q1261" s="544"/>
    </row>
    <row r="1262" spans="1:17" x14ac:dyDescent="0.15">
      <c r="A1262" s="485"/>
      <c r="B1262" s="485"/>
      <c r="C1262" s="485"/>
      <c r="D1262" s="485"/>
      <c r="E1262" s="485"/>
      <c r="F1262" s="485"/>
      <c r="G1262" s="485"/>
      <c r="H1262" s="485"/>
      <c r="I1262" s="485"/>
      <c r="J1262" s="485"/>
      <c r="K1262" s="485"/>
      <c r="L1262" s="485"/>
      <c r="M1262" s="485"/>
      <c r="N1262" s="485"/>
      <c r="O1262" s="485"/>
      <c r="P1262" s="485"/>
      <c r="Q1262" s="544"/>
    </row>
    <row r="1263" spans="1:17" x14ac:dyDescent="0.15">
      <c r="A1263" s="485"/>
      <c r="B1263" s="485"/>
      <c r="C1263" s="485"/>
      <c r="D1263" s="485"/>
      <c r="E1263" s="485"/>
      <c r="F1263" s="485"/>
      <c r="G1263" s="485"/>
      <c r="H1263" s="485"/>
      <c r="I1263" s="485"/>
      <c r="J1263" s="485"/>
      <c r="K1263" s="485"/>
      <c r="L1263" s="485"/>
      <c r="M1263" s="485"/>
      <c r="N1263" s="485"/>
      <c r="O1263" s="485"/>
      <c r="P1263" s="485"/>
      <c r="Q1263" s="544"/>
    </row>
    <row r="1264" spans="1:17" x14ac:dyDescent="0.15">
      <c r="A1264" s="485"/>
      <c r="B1264" s="485"/>
      <c r="C1264" s="485"/>
      <c r="D1264" s="485"/>
      <c r="E1264" s="485"/>
      <c r="F1264" s="485"/>
      <c r="G1264" s="485"/>
      <c r="H1264" s="485"/>
      <c r="I1264" s="485"/>
      <c r="J1264" s="485"/>
      <c r="K1264" s="485"/>
      <c r="L1264" s="485"/>
      <c r="M1264" s="485"/>
      <c r="N1264" s="485"/>
      <c r="O1264" s="485"/>
      <c r="P1264" s="485"/>
      <c r="Q1264" s="544"/>
    </row>
    <row r="1265" spans="1:17" x14ac:dyDescent="0.15">
      <c r="A1265" s="485"/>
      <c r="B1265" s="485"/>
      <c r="C1265" s="485"/>
      <c r="D1265" s="485"/>
      <c r="E1265" s="485"/>
      <c r="F1265" s="485"/>
      <c r="G1265" s="485"/>
      <c r="H1265" s="485"/>
      <c r="I1265" s="485"/>
      <c r="J1265" s="485"/>
      <c r="K1265" s="485"/>
      <c r="L1265" s="485"/>
      <c r="M1265" s="485"/>
      <c r="N1265" s="485"/>
      <c r="O1265" s="485"/>
      <c r="P1265" s="485"/>
      <c r="Q1265" s="544"/>
    </row>
    <row r="1266" spans="1:17" x14ac:dyDescent="0.15">
      <c r="A1266" s="485"/>
      <c r="B1266" s="485"/>
      <c r="C1266" s="485"/>
      <c r="D1266" s="485"/>
      <c r="E1266" s="485"/>
      <c r="F1266" s="485"/>
      <c r="G1266" s="485"/>
      <c r="H1266" s="485"/>
      <c r="I1266" s="485"/>
      <c r="J1266" s="485"/>
      <c r="K1266" s="485"/>
      <c r="L1266" s="485"/>
      <c r="M1266" s="485"/>
      <c r="N1266" s="485"/>
      <c r="O1266" s="485"/>
      <c r="P1266" s="485"/>
      <c r="Q1266" s="544"/>
    </row>
    <row r="1267" spans="1:17" x14ac:dyDescent="0.15">
      <c r="A1267" s="485"/>
      <c r="B1267" s="485"/>
      <c r="C1267" s="485"/>
      <c r="D1267" s="485"/>
      <c r="E1267" s="485"/>
      <c r="F1267" s="485"/>
      <c r="G1267" s="485"/>
      <c r="H1267" s="485"/>
      <c r="I1267" s="485"/>
      <c r="J1267" s="485"/>
      <c r="K1267" s="485"/>
      <c r="L1267" s="485"/>
      <c r="M1267" s="485"/>
      <c r="N1267" s="485"/>
      <c r="O1267" s="485"/>
      <c r="P1267" s="485"/>
      <c r="Q1267" s="544"/>
    </row>
    <row r="1268" spans="1:17" x14ac:dyDescent="0.15">
      <c r="A1268" s="485"/>
      <c r="B1268" s="485"/>
      <c r="C1268" s="485"/>
      <c r="D1268" s="485"/>
      <c r="E1268" s="485"/>
      <c r="F1268" s="485"/>
      <c r="G1268" s="485"/>
      <c r="H1268" s="485"/>
      <c r="I1268" s="485"/>
      <c r="J1268" s="485"/>
      <c r="K1268" s="485"/>
      <c r="L1268" s="485"/>
      <c r="M1268" s="485"/>
      <c r="N1268" s="485"/>
      <c r="O1268" s="485"/>
      <c r="P1268" s="485"/>
      <c r="Q1268" s="544"/>
    </row>
    <row r="1269" spans="1:17" x14ac:dyDescent="0.15">
      <c r="A1269" s="485"/>
      <c r="B1269" s="485"/>
      <c r="C1269" s="485"/>
      <c r="D1269" s="485"/>
      <c r="E1269" s="485"/>
      <c r="F1269" s="485"/>
      <c r="G1269" s="485"/>
      <c r="H1269" s="485"/>
      <c r="I1269" s="485"/>
      <c r="J1269" s="485"/>
      <c r="K1269" s="485"/>
      <c r="L1269" s="485"/>
      <c r="M1269" s="485"/>
      <c r="N1269" s="485"/>
      <c r="O1269" s="485"/>
      <c r="P1269" s="485"/>
      <c r="Q1269" s="544"/>
    </row>
    <row r="1270" spans="1:17" x14ac:dyDescent="0.15">
      <c r="A1270" s="485"/>
      <c r="B1270" s="485"/>
      <c r="C1270" s="485"/>
      <c r="D1270" s="485"/>
      <c r="E1270" s="485"/>
      <c r="F1270" s="485"/>
      <c r="G1270" s="485"/>
      <c r="H1270" s="485"/>
      <c r="I1270" s="485"/>
      <c r="J1270" s="485"/>
      <c r="K1270" s="485"/>
      <c r="L1270" s="485"/>
      <c r="M1270" s="485"/>
      <c r="N1270" s="485"/>
      <c r="O1270" s="485"/>
      <c r="P1270" s="485"/>
      <c r="Q1270" s="544"/>
    </row>
    <row r="1271" spans="1:17" x14ac:dyDescent="0.15">
      <c r="A1271" s="485"/>
      <c r="B1271" s="485"/>
      <c r="C1271" s="485"/>
      <c r="D1271" s="485"/>
      <c r="E1271" s="485"/>
      <c r="F1271" s="485"/>
      <c r="G1271" s="485"/>
      <c r="H1271" s="485"/>
      <c r="I1271" s="485"/>
      <c r="J1271" s="485"/>
      <c r="K1271" s="485"/>
      <c r="L1271" s="485"/>
      <c r="M1271" s="485"/>
      <c r="N1271" s="485"/>
      <c r="O1271" s="485"/>
      <c r="P1271" s="485"/>
      <c r="Q1271" s="544"/>
    </row>
    <row r="1272" spans="1:17" x14ac:dyDescent="0.15">
      <c r="A1272" s="485"/>
      <c r="B1272" s="485"/>
      <c r="C1272" s="485"/>
      <c r="D1272" s="485"/>
      <c r="E1272" s="485"/>
      <c r="F1272" s="485"/>
      <c r="G1272" s="485"/>
      <c r="H1272" s="485"/>
      <c r="I1272" s="485"/>
      <c r="J1272" s="485"/>
      <c r="K1272" s="485"/>
      <c r="L1272" s="485"/>
      <c r="M1272" s="485"/>
      <c r="N1272" s="485"/>
      <c r="O1272" s="485"/>
      <c r="P1272" s="485"/>
      <c r="Q1272" s="544"/>
    </row>
    <row r="1273" spans="1:17" x14ac:dyDescent="0.15">
      <c r="A1273" s="485"/>
      <c r="B1273" s="485"/>
      <c r="C1273" s="485"/>
      <c r="D1273" s="485"/>
      <c r="E1273" s="485"/>
      <c r="F1273" s="485"/>
      <c r="G1273" s="485"/>
      <c r="H1273" s="485"/>
      <c r="I1273" s="485"/>
      <c r="J1273" s="485"/>
      <c r="K1273" s="485"/>
      <c r="L1273" s="485"/>
      <c r="M1273" s="485"/>
      <c r="N1273" s="485"/>
      <c r="O1273" s="485"/>
      <c r="P1273" s="485"/>
      <c r="Q1273" s="544"/>
    </row>
    <row r="1274" spans="1:17" x14ac:dyDescent="0.15">
      <c r="A1274" s="485"/>
      <c r="B1274" s="485"/>
      <c r="C1274" s="485"/>
      <c r="D1274" s="485"/>
      <c r="E1274" s="485"/>
      <c r="F1274" s="485"/>
      <c r="G1274" s="485"/>
      <c r="H1274" s="485"/>
      <c r="I1274" s="485"/>
      <c r="J1274" s="485"/>
      <c r="K1274" s="485"/>
      <c r="L1274" s="485"/>
      <c r="M1274" s="485"/>
      <c r="N1274" s="485"/>
      <c r="O1274" s="485"/>
      <c r="P1274" s="485"/>
      <c r="Q1274" s="544"/>
    </row>
    <row r="1275" spans="1:17" x14ac:dyDescent="0.15">
      <c r="A1275" s="485"/>
      <c r="B1275" s="485"/>
      <c r="C1275" s="485"/>
      <c r="D1275" s="485"/>
      <c r="E1275" s="485"/>
      <c r="F1275" s="485"/>
      <c r="G1275" s="485"/>
      <c r="H1275" s="485"/>
      <c r="I1275" s="485"/>
      <c r="J1275" s="485"/>
      <c r="K1275" s="485"/>
      <c r="L1275" s="485"/>
      <c r="M1275" s="485"/>
      <c r="N1275" s="485"/>
      <c r="O1275" s="485"/>
      <c r="P1275" s="485"/>
      <c r="Q1275" s="544"/>
    </row>
    <row r="1276" spans="1:17" x14ac:dyDescent="0.15">
      <c r="A1276" s="485"/>
      <c r="B1276" s="485"/>
      <c r="C1276" s="485"/>
      <c r="D1276" s="485"/>
      <c r="E1276" s="485"/>
      <c r="F1276" s="485"/>
      <c r="G1276" s="485"/>
      <c r="H1276" s="485"/>
      <c r="I1276" s="485"/>
      <c r="J1276" s="485"/>
      <c r="K1276" s="485"/>
      <c r="L1276" s="485"/>
      <c r="M1276" s="485"/>
      <c r="N1276" s="485"/>
      <c r="O1276" s="485"/>
      <c r="P1276" s="485"/>
      <c r="Q1276" s="544"/>
    </row>
    <row r="1277" spans="1:17" x14ac:dyDescent="0.15">
      <c r="A1277" s="485"/>
      <c r="B1277" s="485"/>
      <c r="C1277" s="485"/>
      <c r="D1277" s="485"/>
      <c r="E1277" s="485"/>
      <c r="F1277" s="485"/>
      <c r="G1277" s="485"/>
      <c r="H1277" s="485"/>
      <c r="I1277" s="485"/>
      <c r="J1277" s="485"/>
      <c r="K1277" s="485"/>
      <c r="L1277" s="485"/>
      <c r="M1277" s="485"/>
      <c r="N1277" s="485"/>
      <c r="O1277" s="485"/>
      <c r="P1277" s="485"/>
      <c r="Q1277" s="544"/>
    </row>
    <row r="1278" spans="1:17" x14ac:dyDescent="0.15">
      <c r="A1278" s="485"/>
      <c r="B1278" s="485"/>
      <c r="C1278" s="485"/>
      <c r="D1278" s="485"/>
      <c r="E1278" s="485"/>
      <c r="F1278" s="485"/>
      <c r="G1278" s="485"/>
      <c r="H1278" s="485"/>
      <c r="I1278" s="485"/>
      <c r="J1278" s="485"/>
      <c r="K1278" s="485"/>
      <c r="L1278" s="485"/>
      <c r="M1278" s="485"/>
      <c r="N1278" s="485"/>
      <c r="O1278" s="485"/>
      <c r="P1278" s="485"/>
      <c r="Q1278" s="544"/>
    </row>
    <row r="1279" spans="1:17" x14ac:dyDescent="0.15">
      <c r="A1279" s="485"/>
      <c r="B1279" s="485"/>
      <c r="C1279" s="485"/>
      <c r="D1279" s="485"/>
      <c r="E1279" s="485"/>
      <c r="F1279" s="485"/>
      <c r="G1279" s="485"/>
      <c r="H1279" s="485"/>
      <c r="I1279" s="485"/>
      <c r="J1279" s="485"/>
      <c r="K1279" s="485"/>
      <c r="L1279" s="485"/>
      <c r="M1279" s="485"/>
      <c r="N1279" s="485"/>
      <c r="O1279" s="485"/>
      <c r="P1279" s="485"/>
      <c r="Q1279" s="544"/>
    </row>
    <row r="1280" spans="1:17" x14ac:dyDescent="0.15">
      <c r="A1280" s="485"/>
      <c r="B1280" s="485"/>
      <c r="C1280" s="485"/>
      <c r="D1280" s="485"/>
      <c r="E1280" s="485"/>
      <c r="F1280" s="485"/>
      <c r="G1280" s="485"/>
      <c r="H1280" s="485"/>
      <c r="I1280" s="485"/>
      <c r="J1280" s="485"/>
      <c r="K1280" s="485"/>
      <c r="L1280" s="485"/>
      <c r="M1280" s="485"/>
      <c r="N1280" s="485"/>
      <c r="O1280" s="485"/>
      <c r="P1280" s="485"/>
      <c r="Q1280" s="544"/>
    </row>
    <row r="1281" spans="1:17" x14ac:dyDescent="0.15">
      <c r="A1281" s="485"/>
      <c r="B1281" s="485"/>
      <c r="C1281" s="485"/>
      <c r="D1281" s="485"/>
      <c r="E1281" s="485"/>
      <c r="F1281" s="485"/>
      <c r="G1281" s="485"/>
      <c r="H1281" s="485"/>
      <c r="I1281" s="485"/>
      <c r="J1281" s="485"/>
      <c r="K1281" s="485"/>
      <c r="L1281" s="485"/>
      <c r="M1281" s="485"/>
      <c r="N1281" s="485"/>
      <c r="O1281" s="485"/>
      <c r="P1281" s="485"/>
      <c r="Q1281" s="544"/>
    </row>
    <row r="1282" spans="1:17" x14ac:dyDescent="0.15">
      <c r="A1282" s="485"/>
      <c r="B1282" s="485"/>
      <c r="C1282" s="485"/>
      <c r="D1282" s="485"/>
      <c r="E1282" s="485"/>
      <c r="F1282" s="485"/>
      <c r="G1282" s="485"/>
      <c r="H1282" s="485"/>
      <c r="I1282" s="485"/>
      <c r="J1282" s="485"/>
      <c r="K1282" s="485"/>
      <c r="L1282" s="485"/>
      <c r="M1282" s="485"/>
      <c r="N1282" s="485"/>
      <c r="O1282" s="485"/>
      <c r="P1282" s="485"/>
      <c r="Q1282" s="544"/>
    </row>
    <row r="1283" spans="1:17" x14ac:dyDescent="0.15">
      <c r="A1283" s="485"/>
      <c r="B1283" s="485"/>
      <c r="C1283" s="485"/>
      <c r="D1283" s="485"/>
      <c r="E1283" s="485"/>
      <c r="F1283" s="485"/>
      <c r="G1283" s="485"/>
      <c r="H1283" s="485"/>
      <c r="I1283" s="485"/>
      <c r="J1283" s="485"/>
      <c r="K1283" s="485"/>
      <c r="L1283" s="485"/>
      <c r="M1283" s="485"/>
      <c r="N1283" s="485"/>
      <c r="O1283" s="485"/>
      <c r="P1283" s="485"/>
      <c r="Q1283" s="544"/>
    </row>
    <row r="1284" spans="1:17" x14ac:dyDescent="0.15">
      <c r="A1284" s="485"/>
      <c r="B1284" s="485"/>
      <c r="C1284" s="485"/>
      <c r="D1284" s="485"/>
      <c r="E1284" s="485"/>
      <c r="F1284" s="485"/>
      <c r="G1284" s="485"/>
      <c r="H1284" s="485"/>
      <c r="I1284" s="485"/>
      <c r="J1284" s="485"/>
      <c r="K1284" s="485"/>
      <c r="L1284" s="485"/>
      <c r="M1284" s="485"/>
      <c r="N1284" s="485"/>
      <c r="O1284" s="485"/>
      <c r="P1284" s="485"/>
      <c r="Q1284" s="544"/>
    </row>
    <row r="1285" spans="1:17" x14ac:dyDescent="0.15">
      <c r="A1285" s="485"/>
      <c r="B1285" s="485"/>
      <c r="C1285" s="485"/>
      <c r="D1285" s="485"/>
      <c r="E1285" s="485"/>
      <c r="F1285" s="485"/>
      <c r="G1285" s="485"/>
      <c r="H1285" s="485"/>
      <c r="I1285" s="485"/>
      <c r="J1285" s="485"/>
      <c r="K1285" s="485"/>
      <c r="L1285" s="485"/>
      <c r="M1285" s="485"/>
      <c r="N1285" s="485"/>
      <c r="O1285" s="485"/>
      <c r="P1285" s="485"/>
      <c r="Q1285" s="544"/>
    </row>
    <row r="1286" spans="1:17" x14ac:dyDescent="0.15">
      <c r="A1286" s="485"/>
      <c r="B1286" s="485"/>
      <c r="C1286" s="485"/>
      <c r="D1286" s="485"/>
      <c r="E1286" s="485"/>
      <c r="F1286" s="485"/>
      <c r="G1286" s="485"/>
      <c r="H1286" s="485"/>
      <c r="I1286" s="485"/>
      <c r="J1286" s="485"/>
      <c r="K1286" s="485"/>
      <c r="L1286" s="485"/>
      <c r="M1286" s="485"/>
      <c r="N1286" s="485"/>
      <c r="O1286" s="485"/>
      <c r="P1286" s="485"/>
      <c r="Q1286" s="544"/>
    </row>
    <row r="1287" spans="1:17" x14ac:dyDescent="0.15">
      <c r="A1287" s="485"/>
      <c r="B1287" s="485"/>
      <c r="C1287" s="485"/>
      <c r="D1287" s="485"/>
      <c r="E1287" s="485"/>
      <c r="F1287" s="485"/>
      <c r="G1287" s="485"/>
      <c r="H1287" s="485"/>
      <c r="I1287" s="485"/>
      <c r="J1287" s="485"/>
      <c r="K1287" s="485"/>
      <c r="L1287" s="485"/>
      <c r="M1287" s="485"/>
      <c r="N1287" s="485"/>
      <c r="O1287" s="485"/>
      <c r="P1287" s="485"/>
      <c r="Q1287" s="544"/>
    </row>
    <row r="1288" spans="1:17" x14ac:dyDescent="0.15">
      <c r="A1288" s="485"/>
      <c r="B1288" s="485"/>
      <c r="C1288" s="485"/>
      <c r="D1288" s="485"/>
      <c r="E1288" s="485"/>
      <c r="F1288" s="485"/>
      <c r="G1288" s="485"/>
      <c r="H1288" s="485"/>
      <c r="I1288" s="485"/>
      <c r="J1288" s="485"/>
      <c r="K1288" s="485"/>
      <c r="L1288" s="485"/>
      <c r="M1288" s="485"/>
      <c r="N1288" s="485"/>
      <c r="O1288" s="485"/>
      <c r="P1288" s="485"/>
      <c r="Q1288" s="544"/>
    </row>
    <row r="1289" spans="1:17" x14ac:dyDescent="0.15">
      <c r="A1289" s="485"/>
      <c r="B1289" s="485"/>
      <c r="C1289" s="485"/>
      <c r="D1289" s="485"/>
      <c r="E1289" s="485"/>
      <c r="F1289" s="485"/>
      <c r="G1289" s="485"/>
      <c r="H1289" s="485"/>
      <c r="I1289" s="485"/>
      <c r="J1289" s="485"/>
      <c r="K1289" s="485"/>
      <c r="L1289" s="485"/>
      <c r="M1289" s="485"/>
      <c r="N1289" s="485"/>
      <c r="O1289" s="485"/>
      <c r="P1289" s="485"/>
      <c r="Q1289" s="544"/>
    </row>
    <row r="1290" spans="1:17" x14ac:dyDescent="0.15">
      <c r="A1290" s="485"/>
      <c r="B1290" s="485"/>
      <c r="C1290" s="485"/>
      <c r="D1290" s="485"/>
      <c r="E1290" s="485"/>
      <c r="F1290" s="485"/>
      <c r="G1290" s="485"/>
      <c r="H1290" s="485"/>
      <c r="I1290" s="485"/>
      <c r="J1290" s="485"/>
      <c r="K1290" s="485"/>
      <c r="L1290" s="485"/>
      <c r="M1290" s="485"/>
      <c r="N1290" s="485"/>
      <c r="O1290" s="485"/>
      <c r="P1290" s="485"/>
      <c r="Q1290" s="544"/>
    </row>
    <row r="1291" spans="1:17" x14ac:dyDescent="0.15">
      <c r="A1291" s="485"/>
      <c r="B1291" s="485"/>
      <c r="C1291" s="485"/>
      <c r="D1291" s="485"/>
      <c r="E1291" s="485"/>
      <c r="F1291" s="485"/>
      <c r="G1291" s="485"/>
      <c r="H1291" s="485"/>
      <c r="I1291" s="485"/>
      <c r="J1291" s="485"/>
      <c r="K1291" s="485"/>
      <c r="L1291" s="485"/>
      <c r="M1291" s="485"/>
      <c r="N1291" s="485"/>
      <c r="O1291" s="485"/>
      <c r="P1291" s="485"/>
      <c r="Q1291" s="544"/>
    </row>
    <row r="1292" spans="1:17" x14ac:dyDescent="0.15">
      <c r="A1292" s="485"/>
      <c r="B1292" s="485"/>
      <c r="C1292" s="485"/>
      <c r="D1292" s="485"/>
      <c r="E1292" s="485"/>
      <c r="F1292" s="485"/>
      <c r="G1292" s="485"/>
      <c r="H1292" s="485"/>
      <c r="I1292" s="485"/>
      <c r="J1292" s="485"/>
      <c r="K1292" s="485"/>
      <c r="L1292" s="485"/>
      <c r="M1292" s="485"/>
      <c r="N1292" s="485"/>
      <c r="O1292" s="485"/>
      <c r="P1292" s="485"/>
      <c r="Q1292" s="544"/>
    </row>
    <row r="1293" spans="1:17" x14ac:dyDescent="0.15">
      <c r="A1293" s="485"/>
      <c r="B1293" s="485"/>
      <c r="C1293" s="485"/>
      <c r="D1293" s="485"/>
      <c r="E1293" s="485"/>
      <c r="F1293" s="485"/>
      <c r="G1293" s="485"/>
      <c r="H1293" s="485"/>
      <c r="I1293" s="485"/>
      <c r="J1293" s="485"/>
      <c r="K1293" s="485"/>
      <c r="L1293" s="485"/>
      <c r="M1293" s="485"/>
      <c r="N1293" s="485"/>
      <c r="O1293" s="485"/>
      <c r="P1293" s="485"/>
      <c r="Q1293" s="544"/>
    </row>
    <row r="1294" spans="1:17" x14ac:dyDescent="0.15">
      <c r="A1294" s="485"/>
      <c r="B1294" s="485"/>
      <c r="C1294" s="485"/>
      <c r="D1294" s="485"/>
      <c r="E1294" s="485"/>
      <c r="F1294" s="485"/>
      <c r="G1294" s="485"/>
      <c r="H1294" s="485"/>
      <c r="I1294" s="485"/>
      <c r="J1294" s="485"/>
      <c r="K1294" s="485"/>
      <c r="L1294" s="485"/>
      <c r="M1294" s="485"/>
      <c r="N1294" s="485"/>
      <c r="O1294" s="485"/>
      <c r="P1294" s="485"/>
      <c r="Q1294" s="544"/>
    </row>
    <row r="1295" spans="1:17" x14ac:dyDescent="0.15">
      <c r="A1295" s="485"/>
      <c r="B1295" s="485"/>
      <c r="C1295" s="485"/>
      <c r="D1295" s="485"/>
      <c r="E1295" s="485"/>
      <c r="F1295" s="485"/>
      <c r="G1295" s="485"/>
      <c r="H1295" s="485"/>
      <c r="I1295" s="485"/>
      <c r="J1295" s="485"/>
      <c r="K1295" s="485"/>
      <c r="L1295" s="485"/>
      <c r="M1295" s="485"/>
      <c r="N1295" s="485"/>
      <c r="O1295" s="485"/>
      <c r="P1295" s="485"/>
      <c r="Q1295" s="544"/>
    </row>
    <row r="1296" spans="1:17" x14ac:dyDescent="0.15">
      <c r="A1296" s="485"/>
      <c r="B1296" s="485"/>
      <c r="C1296" s="485"/>
      <c r="D1296" s="485"/>
      <c r="E1296" s="485"/>
      <c r="F1296" s="485"/>
      <c r="G1296" s="485"/>
      <c r="H1296" s="485"/>
      <c r="I1296" s="485"/>
      <c r="J1296" s="485"/>
      <c r="K1296" s="485"/>
      <c r="L1296" s="485"/>
      <c r="M1296" s="485"/>
      <c r="N1296" s="485"/>
      <c r="O1296" s="485"/>
      <c r="P1296" s="485"/>
      <c r="Q1296" s="544"/>
    </row>
    <row r="1297" spans="1:17" x14ac:dyDescent="0.15">
      <c r="A1297" s="485"/>
      <c r="B1297" s="485"/>
      <c r="C1297" s="485"/>
      <c r="D1297" s="485"/>
      <c r="E1297" s="485"/>
      <c r="F1297" s="485"/>
      <c r="G1297" s="485"/>
      <c r="H1297" s="485"/>
      <c r="I1297" s="485"/>
      <c r="J1297" s="485"/>
      <c r="K1297" s="485"/>
      <c r="L1297" s="485"/>
      <c r="M1297" s="485"/>
      <c r="N1297" s="485"/>
      <c r="O1297" s="485"/>
      <c r="P1297" s="485"/>
      <c r="Q1297" s="544"/>
    </row>
    <row r="1298" spans="1:17" x14ac:dyDescent="0.15">
      <c r="A1298" s="485"/>
      <c r="B1298" s="485"/>
      <c r="C1298" s="485"/>
      <c r="D1298" s="485"/>
      <c r="E1298" s="485"/>
      <c r="F1298" s="485"/>
      <c r="G1298" s="485"/>
      <c r="H1298" s="485"/>
      <c r="I1298" s="485"/>
      <c r="J1298" s="485"/>
      <c r="K1298" s="485"/>
      <c r="L1298" s="485"/>
      <c r="M1298" s="485"/>
      <c r="N1298" s="485"/>
      <c r="O1298" s="485"/>
      <c r="P1298" s="485"/>
      <c r="Q1298" s="544"/>
    </row>
    <row r="1299" spans="1:17" x14ac:dyDescent="0.15">
      <c r="A1299" s="485"/>
      <c r="B1299" s="485"/>
      <c r="C1299" s="485"/>
      <c r="D1299" s="485"/>
      <c r="E1299" s="485"/>
      <c r="F1299" s="485"/>
      <c r="G1299" s="485"/>
      <c r="H1299" s="485"/>
      <c r="I1299" s="485"/>
      <c r="J1299" s="485"/>
      <c r="K1299" s="485"/>
      <c r="L1299" s="485"/>
      <c r="M1299" s="485"/>
      <c r="N1299" s="485"/>
      <c r="O1299" s="485"/>
      <c r="P1299" s="485"/>
      <c r="Q1299" s="544"/>
    </row>
    <row r="1300" spans="1:17" x14ac:dyDescent="0.15">
      <c r="A1300" s="485"/>
      <c r="B1300" s="485"/>
      <c r="C1300" s="485"/>
      <c r="D1300" s="485"/>
      <c r="E1300" s="485"/>
      <c r="F1300" s="485"/>
      <c r="G1300" s="485"/>
      <c r="H1300" s="485"/>
      <c r="I1300" s="485"/>
      <c r="J1300" s="485"/>
      <c r="K1300" s="485"/>
      <c r="L1300" s="485"/>
      <c r="M1300" s="485"/>
      <c r="N1300" s="485"/>
      <c r="O1300" s="485"/>
      <c r="P1300" s="485"/>
      <c r="Q1300" s="544"/>
    </row>
    <row r="1301" spans="1:17" x14ac:dyDescent="0.15">
      <c r="A1301" s="485"/>
      <c r="B1301" s="485"/>
      <c r="C1301" s="485"/>
      <c r="D1301" s="485"/>
      <c r="E1301" s="485"/>
      <c r="F1301" s="485"/>
      <c r="G1301" s="485"/>
      <c r="H1301" s="485"/>
      <c r="I1301" s="485"/>
      <c r="J1301" s="485"/>
      <c r="K1301" s="485"/>
      <c r="L1301" s="485"/>
      <c r="M1301" s="485"/>
      <c r="N1301" s="485"/>
      <c r="O1301" s="485"/>
      <c r="P1301" s="485"/>
      <c r="Q1301" s="544"/>
    </row>
    <row r="1302" spans="1:17" x14ac:dyDescent="0.15">
      <c r="A1302" s="485"/>
      <c r="B1302" s="485"/>
      <c r="C1302" s="485"/>
      <c r="D1302" s="485"/>
      <c r="E1302" s="485"/>
      <c r="F1302" s="485"/>
      <c r="G1302" s="485"/>
      <c r="H1302" s="485"/>
      <c r="I1302" s="485"/>
      <c r="J1302" s="485"/>
      <c r="K1302" s="485"/>
      <c r="L1302" s="485"/>
      <c r="M1302" s="485"/>
      <c r="N1302" s="485"/>
      <c r="O1302" s="485"/>
      <c r="P1302" s="485"/>
      <c r="Q1302" s="544"/>
    </row>
    <row r="1303" spans="1:17" x14ac:dyDescent="0.15">
      <c r="A1303" s="485"/>
      <c r="B1303" s="485"/>
      <c r="C1303" s="485"/>
      <c r="D1303" s="485"/>
      <c r="E1303" s="485"/>
      <c r="F1303" s="485"/>
      <c r="G1303" s="485"/>
      <c r="H1303" s="485"/>
      <c r="I1303" s="485"/>
      <c r="J1303" s="485"/>
      <c r="K1303" s="485"/>
      <c r="L1303" s="485"/>
      <c r="M1303" s="485"/>
      <c r="N1303" s="485"/>
      <c r="O1303" s="485"/>
      <c r="P1303" s="485"/>
      <c r="Q1303" s="544"/>
    </row>
    <row r="1304" spans="1:17" x14ac:dyDescent="0.15">
      <c r="A1304" s="485"/>
      <c r="B1304" s="485"/>
      <c r="C1304" s="485"/>
      <c r="D1304" s="485"/>
      <c r="E1304" s="485"/>
      <c r="F1304" s="485"/>
      <c r="G1304" s="485"/>
      <c r="H1304" s="485"/>
      <c r="I1304" s="485"/>
      <c r="J1304" s="485"/>
      <c r="K1304" s="485"/>
      <c r="L1304" s="485"/>
      <c r="M1304" s="485"/>
      <c r="N1304" s="485"/>
      <c r="O1304" s="485"/>
      <c r="P1304" s="485"/>
      <c r="Q1304" s="544"/>
    </row>
    <row r="1305" spans="1:17" x14ac:dyDescent="0.15">
      <c r="A1305" s="485"/>
      <c r="B1305" s="485"/>
      <c r="C1305" s="485"/>
      <c r="D1305" s="485"/>
      <c r="E1305" s="485"/>
      <c r="F1305" s="485"/>
      <c r="G1305" s="485"/>
      <c r="H1305" s="485"/>
      <c r="I1305" s="485"/>
      <c r="J1305" s="485"/>
      <c r="K1305" s="485"/>
      <c r="L1305" s="485"/>
      <c r="M1305" s="485"/>
      <c r="N1305" s="485"/>
      <c r="O1305" s="485"/>
      <c r="P1305" s="485"/>
      <c r="Q1305" s="544"/>
    </row>
    <row r="1306" spans="1:17" x14ac:dyDescent="0.15">
      <c r="A1306" s="485"/>
      <c r="B1306" s="485"/>
      <c r="C1306" s="485"/>
      <c r="D1306" s="485"/>
      <c r="E1306" s="485"/>
      <c r="F1306" s="485"/>
      <c r="G1306" s="485"/>
      <c r="H1306" s="485"/>
      <c r="I1306" s="485"/>
      <c r="J1306" s="485"/>
      <c r="K1306" s="485"/>
      <c r="L1306" s="485"/>
      <c r="M1306" s="485"/>
      <c r="N1306" s="485"/>
      <c r="O1306" s="485"/>
      <c r="P1306" s="485"/>
      <c r="Q1306" s="544"/>
    </row>
    <row r="1307" spans="1:17" x14ac:dyDescent="0.15">
      <c r="A1307" s="485"/>
      <c r="B1307" s="485"/>
      <c r="C1307" s="485"/>
      <c r="D1307" s="485"/>
      <c r="E1307" s="485"/>
      <c r="F1307" s="485"/>
      <c r="G1307" s="485"/>
      <c r="H1307" s="485"/>
      <c r="I1307" s="485"/>
      <c r="J1307" s="485"/>
      <c r="K1307" s="485"/>
      <c r="L1307" s="485"/>
      <c r="M1307" s="485"/>
      <c r="N1307" s="485"/>
      <c r="O1307" s="485"/>
      <c r="P1307" s="485"/>
      <c r="Q1307" s="544"/>
    </row>
    <row r="1308" spans="1:17" x14ac:dyDescent="0.15">
      <c r="A1308" s="485"/>
      <c r="B1308" s="485"/>
      <c r="C1308" s="485"/>
      <c r="D1308" s="485"/>
      <c r="E1308" s="485"/>
      <c r="F1308" s="485"/>
      <c r="G1308" s="485"/>
      <c r="H1308" s="485"/>
      <c r="I1308" s="485"/>
      <c r="J1308" s="485"/>
      <c r="K1308" s="485"/>
      <c r="L1308" s="485"/>
      <c r="M1308" s="485"/>
      <c r="N1308" s="485"/>
      <c r="O1308" s="485"/>
      <c r="P1308" s="485"/>
      <c r="Q1308" s="544"/>
    </row>
    <row r="1309" spans="1:17" x14ac:dyDescent="0.15">
      <c r="A1309" s="485"/>
      <c r="B1309" s="485"/>
      <c r="C1309" s="485"/>
      <c r="D1309" s="485"/>
      <c r="E1309" s="485"/>
      <c r="F1309" s="485"/>
      <c r="G1309" s="485"/>
      <c r="H1309" s="485"/>
      <c r="I1309" s="485"/>
      <c r="J1309" s="485"/>
      <c r="K1309" s="485"/>
      <c r="L1309" s="485"/>
      <c r="M1309" s="485"/>
      <c r="N1309" s="485"/>
      <c r="O1309" s="485"/>
      <c r="P1309" s="485"/>
      <c r="Q1309" s="544"/>
    </row>
    <row r="1310" spans="1:17" x14ac:dyDescent="0.15">
      <c r="A1310" s="485"/>
      <c r="B1310" s="485"/>
      <c r="C1310" s="485"/>
      <c r="D1310" s="485"/>
      <c r="E1310" s="485"/>
      <c r="F1310" s="485"/>
      <c r="G1310" s="485"/>
      <c r="H1310" s="485"/>
      <c r="I1310" s="485"/>
      <c r="J1310" s="485"/>
      <c r="K1310" s="485"/>
      <c r="L1310" s="485"/>
      <c r="M1310" s="485"/>
      <c r="N1310" s="485"/>
      <c r="O1310" s="485"/>
      <c r="P1310" s="485"/>
      <c r="Q1310" s="544"/>
    </row>
    <row r="1311" spans="1:17" x14ac:dyDescent="0.15">
      <c r="A1311" s="485"/>
      <c r="B1311" s="485"/>
      <c r="C1311" s="485"/>
      <c r="D1311" s="485"/>
      <c r="E1311" s="485"/>
      <c r="F1311" s="485"/>
      <c r="G1311" s="485"/>
      <c r="H1311" s="485"/>
      <c r="I1311" s="485"/>
      <c r="J1311" s="485"/>
      <c r="K1311" s="485"/>
      <c r="L1311" s="485"/>
      <c r="M1311" s="485"/>
      <c r="N1311" s="485"/>
      <c r="O1311" s="485"/>
      <c r="P1311" s="485"/>
      <c r="Q1311" s="544"/>
    </row>
    <row r="1312" spans="1:17" x14ac:dyDescent="0.15">
      <c r="A1312" s="485"/>
      <c r="B1312" s="485"/>
      <c r="C1312" s="485"/>
      <c r="D1312" s="485"/>
      <c r="E1312" s="485"/>
      <c r="F1312" s="485"/>
      <c r="G1312" s="485"/>
      <c r="H1312" s="485"/>
      <c r="I1312" s="485"/>
      <c r="J1312" s="485"/>
      <c r="K1312" s="485"/>
      <c r="L1312" s="485"/>
      <c r="M1312" s="485"/>
      <c r="N1312" s="485"/>
      <c r="O1312" s="485"/>
      <c r="P1312" s="485"/>
      <c r="Q1312" s="544"/>
    </row>
    <row r="1313" spans="1:17" x14ac:dyDescent="0.15">
      <c r="A1313" s="485"/>
      <c r="B1313" s="485"/>
      <c r="C1313" s="485"/>
      <c r="D1313" s="485"/>
      <c r="E1313" s="485"/>
      <c r="F1313" s="485"/>
      <c r="G1313" s="485"/>
      <c r="H1313" s="485"/>
      <c r="I1313" s="485"/>
      <c r="J1313" s="485"/>
      <c r="K1313" s="485"/>
      <c r="L1313" s="485"/>
      <c r="M1313" s="485"/>
      <c r="N1313" s="485"/>
      <c r="O1313" s="485"/>
      <c r="P1313" s="485"/>
      <c r="Q1313" s="544"/>
    </row>
    <row r="1314" spans="1:17" x14ac:dyDescent="0.15">
      <c r="A1314" s="485"/>
      <c r="B1314" s="485"/>
      <c r="C1314" s="485"/>
      <c r="D1314" s="485"/>
      <c r="E1314" s="485"/>
      <c r="F1314" s="485"/>
      <c r="G1314" s="485"/>
      <c r="H1314" s="485"/>
      <c r="I1314" s="485"/>
      <c r="J1314" s="485"/>
      <c r="K1314" s="485"/>
      <c r="L1314" s="485"/>
      <c r="M1314" s="485"/>
      <c r="N1314" s="485"/>
      <c r="O1314" s="485"/>
      <c r="P1314" s="485"/>
      <c r="Q1314" s="544"/>
    </row>
    <row r="1315" spans="1:17" x14ac:dyDescent="0.15">
      <c r="A1315" s="485"/>
      <c r="B1315" s="485"/>
      <c r="C1315" s="485"/>
      <c r="D1315" s="485"/>
      <c r="E1315" s="485"/>
      <c r="F1315" s="485"/>
      <c r="G1315" s="485"/>
      <c r="H1315" s="485"/>
      <c r="I1315" s="485"/>
      <c r="J1315" s="485"/>
      <c r="K1315" s="485"/>
      <c r="L1315" s="485"/>
      <c r="M1315" s="485"/>
      <c r="N1315" s="485"/>
      <c r="O1315" s="485"/>
      <c r="P1315" s="485"/>
      <c r="Q1315" s="544"/>
    </row>
    <row r="1316" spans="1:17" x14ac:dyDescent="0.15">
      <c r="A1316" s="485"/>
      <c r="B1316" s="485"/>
      <c r="C1316" s="485"/>
      <c r="D1316" s="485"/>
      <c r="E1316" s="485"/>
      <c r="F1316" s="485"/>
      <c r="G1316" s="485"/>
      <c r="H1316" s="485"/>
      <c r="I1316" s="485"/>
      <c r="J1316" s="485"/>
      <c r="K1316" s="485"/>
      <c r="L1316" s="485"/>
      <c r="M1316" s="485"/>
      <c r="N1316" s="485"/>
      <c r="O1316" s="485"/>
      <c r="P1316" s="485"/>
      <c r="Q1316" s="544"/>
    </row>
    <row r="1317" spans="1:17" x14ac:dyDescent="0.15">
      <c r="A1317" s="485"/>
      <c r="B1317" s="485"/>
      <c r="C1317" s="485"/>
      <c r="D1317" s="485"/>
      <c r="E1317" s="485"/>
      <c r="F1317" s="485"/>
      <c r="G1317" s="485"/>
      <c r="H1317" s="485"/>
      <c r="I1317" s="485"/>
      <c r="J1317" s="485"/>
      <c r="K1317" s="485"/>
      <c r="L1317" s="485"/>
      <c r="M1317" s="485"/>
      <c r="N1317" s="485"/>
      <c r="O1317" s="485"/>
      <c r="P1317" s="485"/>
      <c r="Q1317" s="544"/>
    </row>
    <row r="1318" spans="1:17" x14ac:dyDescent="0.15">
      <c r="A1318" s="485"/>
      <c r="B1318" s="485"/>
      <c r="C1318" s="485"/>
      <c r="D1318" s="485"/>
      <c r="E1318" s="485"/>
      <c r="F1318" s="485"/>
      <c r="G1318" s="485"/>
      <c r="H1318" s="485"/>
      <c r="I1318" s="485"/>
      <c r="J1318" s="485"/>
      <c r="K1318" s="485"/>
      <c r="L1318" s="485"/>
      <c r="M1318" s="485"/>
      <c r="N1318" s="485"/>
      <c r="O1318" s="485"/>
      <c r="P1318" s="485"/>
      <c r="Q1318" s="544"/>
    </row>
    <row r="1319" spans="1:17" x14ac:dyDescent="0.15">
      <c r="A1319" s="485"/>
      <c r="B1319" s="485"/>
      <c r="C1319" s="485"/>
      <c r="D1319" s="485"/>
      <c r="E1319" s="485"/>
      <c r="F1319" s="485"/>
      <c r="G1319" s="485"/>
      <c r="H1319" s="485"/>
      <c r="I1319" s="485"/>
      <c r="J1319" s="485"/>
      <c r="K1319" s="485"/>
      <c r="L1319" s="485"/>
      <c r="M1319" s="485"/>
      <c r="N1319" s="485"/>
      <c r="O1319" s="485"/>
      <c r="P1319" s="485"/>
      <c r="Q1319" s="544"/>
    </row>
    <row r="1320" spans="1:17" x14ac:dyDescent="0.15">
      <c r="A1320" s="485"/>
      <c r="B1320" s="485"/>
      <c r="C1320" s="485"/>
      <c r="D1320" s="485"/>
      <c r="E1320" s="485"/>
      <c r="F1320" s="485"/>
      <c r="G1320" s="485"/>
      <c r="H1320" s="485"/>
      <c r="I1320" s="485"/>
      <c r="J1320" s="485"/>
      <c r="K1320" s="485"/>
      <c r="L1320" s="485"/>
      <c r="M1320" s="485"/>
      <c r="N1320" s="485"/>
      <c r="O1320" s="485"/>
      <c r="P1320" s="485"/>
      <c r="Q1320" s="544"/>
    </row>
    <row r="1321" spans="1:17" x14ac:dyDescent="0.15">
      <c r="A1321" s="485"/>
      <c r="B1321" s="485"/>
      <c r="C1321" s="485"/>
      <c r="D1321" s="485"/>
      <c r="E1321" s="485"/>
      <c r="F1321" s="485"/>
      <c r="G1321" s="485"/>
      <c r="H1321" s="485"/>
      <c r="I1321" s="485"/>
      <c r="J1321" s="485"/>
      <c r="K1321" s="485"/>
      <c r="L1321" s="485"/>
      <c r="M1321" s="485"/>
      <c r="N1321" s="485"/>
      <c r="O1321" s="485"/>
      <c r="P1321" s="485"/>
      <c r="Q1321" s="544"/>
    </row>
    <row r="1322" spans="1:17" x14ac:dyDescent="0.15">
      <c r="A1322" s="485"/>
      <c r="B1322" s="485"/>
      <c r="C1322" s="485"/>
      <c r="D1322" s="485"/>
      <c r="E1322" s="485"/>
      <c r="F1322" s="485"/>
      <c r="G1322" s="485"/>
      <c r="H1322" s="485"/>
      <c r="I1322" s="485"/>
      <c r="J1322" s="485"/>
      <c r="K1322" s="485"/>
      <c r="L1322" s="485"/>
      <c r="M1322" s="485"/>
      <c r="N1322" s="485"/>
      <c r="O1322" s="485"/>
      <c r="P1322" s="485"/>
      <c r="Q1322" s="544"/>
    </row>
    <row r="1323" spans="1:17" x14ac:dyDescent="0.15">
      <c r="A1323" s="485"/>
      <c r="B1323" s="485"/>
      <c r="C1323" s="485"/>
      <c r="D1323" s="485"/>
      <c r="E1323" s="485"/>
      <c r="F1323" s="485"/>
      <c r="G1323" s="485"/>
      <c r="H1323" s="485"/>
      <c r="I1323" s="485"/>
      <c r="J1323" s="485"/>
      <c r="K1323" s="485"/>
      <c r="L1323" s="485"/>
      <c r="M1323" s="485"/>
      <c r="N1323" s="485"/>
      <c r="O1323" s="485"/>
      <c r="P1323" s="485"/>
      <c r="Q1323" s="544"/>
    </row>
    <row r="1324" spans="1:17" x14ac:dyDescent="0.15">
      <c r="A1324" s="485"/>
      <c r="B1324" s="485"/>
      <c r="C1324" s="485"/>
      <c r="D1324" s="485"/>
      <c r="E1324" s="485"/>
      <c r="F1324" s="485"/>
      <c r="G1324" s="485"/>
      <c r="H1324" s="485"/>
      <c r="I1324" s="485"/>
      <c r="J1324" s="485"/>
      <c r="K1324" s="485"/>
      <c r="L1324" s="485"/>
      <c r="M1324" s="485"/>
      <c r="N1324" s="485"/>
      <c r="O1324" s="485"/>
      <c r="P1324" s="485"/>
      <c r="Q1324" s="544"/>
    </row>
    <row r="1325" spans="1:17" x14ac:dyDescent="0.15">
      <c r="A1325" s="485"/>
      <c r="B1325" s="485"/>
      <c r="C1325" s="485"/>
      <c r="D1325" s="485"/>
      <c r="E1325" s="485"/>
      <c r="F1325" s="485"/>
      <c r="G1325" s="485"/>
      <c r="H1325" s="485"/>
      <c r="I1325" s="485"/>
      <c r="J1325" s="485"/>
      <c r="K1325" s="485"/>
      <c r="L1325" s="485"/>
      <c r="M1325" s="485"/>
      <c r="N1325" s="485"/>
      <c r="O1325" s="485"/>
      <c r="P1325" s="485"/>
      <c r="Q1325" s="544"/>
    </row>
    <row r="1326" spans="1:17" x14ac:dyDescent="0.15">
      <c r="A1326" s="485"/>
      <c r="B1326" s="485"/>
      <c r="C1326" s="485"/>
      <c r="D1326" s="485"/>
      <c r="E1326" s="485"/>
      <c r="F1326" s="485"/>
      <c r="G1326" s="485"/>
      <c r="H1326" s="485"/>
      <c r="I1326" s="485"/>
      <c r="J1326" s="485"/>
      <c r="K1326" s="485"/>
      <c r="L1326" s="485"/>
      <c r="M1326" s="485"/>
      <c r="N1326" s="485"/>
      <c r="O1326" s="485"/>
      <c r="P1326" s="485"/>
      <c r="Q1326" s="544"/>
    </row>
    <row r="1327" spans="1:17" x14ac:dyDescent="0.15">
      <c r="A1327" s="485"/>
      <c r="B1327" s="485"/>
      <c r="C1327" s="485"/>
      <c r="D1327" s="485"/>
      <c r="E1327" s="485"/>
      <c r="F1327" s="485"/>
      <c r="G1327" s="485"/>
      <c r="H1327" s="485"/>
      <c r="I1327" s="485"/>
      <c r="J1327" s="485"/>
      <c r="K1327" s="485"/>
      <c r="L1327" s="485"/>
      <c r="M1327" s="485"/>
      <c r="N1327" s="485"/>
      <c r="O1327" s="485"/>
      <c r="P1327" s="485"/>
      <c r="Q1327" s="544"/>
    </row>
    <row r="1328" spans="1:17" x14ac:dyDescent="0.15">
      <c r="A1328" s="485"/>
      <c r="B1328" s="485"/>
      <c r="C1328" s="485"/>
      <c r="D1328" s="485"/>
      <c r="E1328" s="485"/>
      <c r="F1328" s="485"/>
      <c r="G1328" s="485"/>
      <c r="H1328" s="485"/>
      <c r="I1328" s="485"/>
      <c r="J1328" s="485"/>
      <c r="K1328" s="485"/>
      <c r="L1328" s="485"/>
      <c r="M1328" s="485"/>
      <c r="N1328" s="485"/>
      <c r="O1328" s="485"/>
      <c r="P1328" s="485"/>
      <c r="Q1328" s="544"/>
    </row>
    <row r="1329" spans="1:17" x14ac:dyDescent="0.15">
      <c r="A1329" s="485"/>
      <c r="B1329" s="485"/>
      <c r="C1329" s="485"/>
      <c r="D1329" s="485"/>
      <c r="E1329" s="485"/>
      <c r="F1329" s="485"/>
      <c r="G1329" s="485"/>
      <c r="H1329" s="485"/>
      <c r="I1329" s="485"/>
      <c r="J1329" s="485"/>
      <c r="K1329" s="485"/>
      <c r="L1329" s="485"/>
      <c r="M1329" s="485"/>
      <c r="N1329" s="485"/>
      <c r="O1329" s="485"/>
      <c r="P1329" s="485"/>
      <c r="Q1329" s="544"/>
    </row>
    <row r="1330" spans="1:17" x14ac:dyDescent="0.15">
      <c r="A1330" s="485"/>
      <c r="B1330" s="485"/>
      <c r="C1330" s="485"/>
      <c r="D1330" s="485"/>
      <c r="E1330" s="485"/>
      <c r="F1330" s="485"/>
      <c r="G1330" s="485"/>
      <c r="H1330" s="485"/>
      <c r="I1330" s="485"/>
      <c r="J1330" s="485"/>
      <c r="K1330" s="485"/>
      <c r="L1330" s="485"/>
      <c r="M1330" s="485"/>
      <c r="N1330" s="485"/>
      <c r="O1330" s="485"/>
      <c r="P1330" s="485"/>
      <c r="Q1330" s="544"/>
    </row>
    <row r="1331" spans="1:17" x14ac:dyDescent="0.15">
      <c r="A1331" s="485"/>
      <c r="B1331" s="485"/>
      <c r="C1331" s="485"/>
      <c r="D1331" s="485"/>
      <c r="E1331" s="485"/>
      <c r="F1331" s="485"/>
      <c r="G1331" s="485"/>
      <c r="H1331" s="485"/>
      <c r="I1331" s="485"/>
      <c r="J1331" s="485"/>
      <c r="K1331" s="485"/>
      <c r="L1331" s="485"/>
      <c r="M1331" s="485"/>
      <c r="N1331" s="485"/>
      <c r="O1331" s="485"/>
      <c r="P1331" s="485"/>
      <c r="Q1331" s="544"/>
    </row>
    <row r="1332" spans="1:17" x14ac:dyDescent="0.15">
      <c r="A1332" s="485"/>
      <c r="B1332" s="485"/>
      <c r="C1332" s="485"/>
      <c r="D1332" s="485"/>
      <c r="E1332" s="485"/>
      <c r="F1332" s="485"/>
      <c r="G1332" s="485"/>
      <c r="H1332" s="485"/>
      <c r="I1332" s="485"/>
      <c r="J1332" s="485"/>
      <c r="K1332" s="485"/>
      <c r="L1332" s="485"/>
      <c r="M1332" s="485"/>
      <c r="N1332" s="485"/>
      <c r="O1332" s="485"/>
      <c r="P1332" s="485"/>
      <c r="Q1332" s="544"/>
    </row>
    <row r="1333" spans="1:17" x14ac:dyDescent="0.15">
      <c r="A1333" s="485"/>
      <c r="B1333" s="485"/>
      <c r="C1333" s="485"/>
      <c r="D1333" s="485"/>
      <c r="E1333" s="485"/>
      <c r="F1333" s="485"/>
      <c r="G1333" s="485"/>
      <c r="H1333" s="485"/>
      <c r="I1333" s="485"/>
      <c r="J1333" s="485"/>
      <c r="K1333" s="485"/>
      <c r="L1333" s="485"/>
      <c r="M1333" s="485"/>
      <c r="N1333" s="485"/>
      <c r="O1333" s="485"/>
      <c r="P1333" s="485"/>
      <c r="Q1333" s="544"/>
    </row>
    <row r="1334" spans="1:17" x14ac:dyDescent="0.15">
      <c r="A1334" s="485"/>
      <c r="B1334" s="485"/>
      <c r="C1334" s="485"/>
      <c r="D1334" s="485"/>
      <c r="E1334" s="485"/>
      <c r="F1334" s="485"/>
      <c r="G1334" s="485"/>
      <c r="H1334" s="485"/>
      <c r="I1334" s="485"/>
      <c r="J1334" s="485"/>
      <c r="K1334" s="485"/>
      <c r="L1334" s="485"/>
      <c r="M1334" s="485"/>
      <c r="N1334" s="485"/>
      <c r="O1334" s="485"/>
      <c r="P1334" s="485"/>
      <c r="Q1334" s="544"/>
    </row>
    <row r="1335" spans="1:17" x14ac:dyDescent="0.15">
      <c r="A1335" s="485"/>
      <c r="B1335" s="485"/>
      <c r="C1335" s="485"/>
      <c r="D1335" s="485"/>
      <c r="E1335" s="485"/>
      <c r="F1335" s="485"/>
      <c r="G1335" s="485"/>
      <c r="H1335" s="485"/>
      <c r="I1335" s="485"/>
      <c r="J1335" s="485"/>
      <c r="K1335" s="485"/>
      <c r="L1335" s="485"/>
      <c r="M1335" s="485"/>
      <c r="N1335" s="485"/>
      <c r="O1335" s="485"/>
      <c r="P1335" s="485"/>
      <c r="Q1335" s="544"/>
    </row>
    <row r="1336" spans="1:17" x14ac:dyDescent="0.15">
      <c r="A1336" s="485"/>
      <c r="B1336" s="485"/>
      <c r="C1336" s="485"/>
      <c r="D1336" s="485"/>
      <c r="E1336" s="485"/>
      <c r="F1336" s="485"/>
      <c r="G1336" s="485"/>
      <c r="H1336" s="485"/>
      <c r="I1336" s="485"/>
      <c r="J1336" s="485"/>
      <c r="K1336" s="485"/>
      <c r="L1336" s="485"/>
      <c r="M1336" s="485"/>
      <c r="N1336" s="485"/>
      <c r="O1336" s="485"/>
      <c r="P1336" s="485"/>
      <c r="Q1336" s="544"/>
    </row>
    <row r="1337" spans="1:17" x14ac:dyDescent="0.15">
      <c r="A1337" s="485"/>
      <c r="B1337" s="485"/>
      <c r="C1337" s="485"/>
      <c r="D1337" s="485"/>
      <c r="E1337" s="485"/>
      <c r="F1337" s="485"/>
      <c r="G1337" s="485"/>
      <c r="H1337" s="485"/>
      <c r="I1337" s="485"/>
      <c r="J1337" s="485"/>
      <c r="K1337" s="485"/>
      <c r="L1337" s="485"/>
      <c r="M1337" s="485"/>
      <c r="N1337" s="485"/>
      <c r="O1337" s="485"/>
      <c r="P1337" s="485"/>
      <c r="Q1337" s="544"/>
    </row>
    <row r="1338" spans="1:17" x14ac:dyDescent="0.15">
      <c r="A1338" s="485"/>
      <c r="B1338" s="485"/>
      <c r="C1338" s="485"/>
      <c r="D1338" s="485"/>
      <c r="E1338" s="485"/>
      <c r="F1338" s="485"/>
      <c r="G1338" s="485"/>
      <c r="H1338" s="485"/>
      <c r="I1338" s="485"/>
      <c r="J1338" s="485"/>
      <c r="K1338" s="485"/>
      <c r="L1338" s="485"/>
      <c r="M1338" s="485"/>
      <c r="N1338" s="485"/>
      <c r="O1338" s="485"/>
      <c r="P1338" s="485"/>
      <c r="Q1338" s="544"/>
    </row>
    <row r="1339" spans="1:17" x14ac:dyDescent="0.15">
      <c r="A1339" s="485"/>
      <c r="B1339" s="485"/>
      <c r="C1339" s="485"/>
      <c r="D1339" s="485"/>
      <c r="E1339" s="485"/>
      <c r="F1339" s="485"/>
      <c r="G1339" s="485"/>
      <c r="H1339" s="485"/>
      <c r="I1339" s="485"/>
      <c r="J1339" s="485"/>
      <c r="K1339" s="485"/>
      <c r="L1339" s="485"/>
      <c r="M1339" s="485"/>
      <c r="N1339" s="485"/>
      <c r="O1339" s="485"/>
      <c r="P1339" s="485"/>
      <c r="Q1339" s="544"/>
    </row>
    <row r="1340" spans="1:17" x14ac:dyDescent="0.15">
      <c r="A1340" s="485"/>
      <c r="B1340" s="485"/>
      <c r="C1340" s="485"/>
      <c r="D1340" s="485"/>
      <c r="E1340" s="485"/>
      <c r="F1340" s="485"/>
      <c r="G1340" s="485"/>
      <c r="H1340" s="485"/>
      <c r="I1340" s="485"/>
      <c r="J1340" s="485"/>
      <c r="K1340" s="485"/>
      <c r="L1340" s="485"/>
      <c r="M1340" s="485"/>
      <c r="N1340" s="485"/>
      <c r="O1340" s="485"/>
      <c r="P1340" s="485"/>
      <c r="Q1340" s="544"/>
    </row>
    <row r="1341" spans="1:17" x14ac:dyDescent="0.15">
      <c r="A1341" s="485"/>
      <c r="B1341" s="485"/>
      <c r="C1341" s="485"/>
      <c r="D1341" s="485"/>
      <c r="E1341" s="485"/>
      <c r="F1341" s="485"/>
      <c r="G1341" s="485"/>
      <c r="H1341" s="485"/>
      <c r="I1341" s="485"/>
      <c r="J1341" s="485"/>
      <c r="K1341" s="485"/>
      <c r="L1341" s="485"/>
      <c r="M1341" s="485"/>
      <c r="N1341" s="485"/>
      <c r="O1341" s="485"/>
      <c r="P1341" s="485"/>
      <c r="Q1341" s="544"/>
    </row>
    <row r="1342" spans="1:17" x14ac:dyDescent="0.15">
      <c r="A1342" s="485"/>
      <c r="B1342" s="485"/>
      <c r="C1342" s="485"/>
      <c r="D1342" s="485"/>
      <c r="E1342" s="485"/>
      <c r="F1342" s="485"/>
      <c r="G1342" s="485"/>
      <c r="H1342" s="485"/>
      <c r="I1342" s="485"/>
      <c r="J1342" s="485"/>
      <c r="K1342" s="485"/>
      <c r="L1342" s="485"/>
      <c r="M1342" s="485"/>
      <c r="N1342" s="485"/>
      <c r="O1342" s="485"/>
      <c r="P1342" s="485"/>
      <c r="Q1342" s="544"/>
    </row>
    <row r="1343" spans="1:17" x14ac:dyDescent="0.15">
      <c r="A1343" s="485"/>
      <c r="B1343" s="485"/>
      <c r="C1343" s="485"/>
      <c r="D1343" s="485"/>
      <c r="E1343" s="485"/>
      <c r="F1343" s="485"/>
      <c r="G1343" s="485"/>
      <c r="H1343" s="485"/>
      <c r="I1343" s="485"/>
      <c r="J1343" s="485"/>
      <c r="K1343" s="485"/>
      <c r="L1343" s="485"/>
      <c r="M1343" s="485"/>
      <c r="N1343" s="485"/>
      <c r="O1343" s="485"/>
      <c r="P1343" s="485"/>
      <c r="Q1343" s="544"/>
    </row>
    <row r="1344" spans="1:17" x14ac:dyDescent="0.15">
      <c r="A1344" s="485"/>
      <c r="B1344" s="485"/>
      <c r="C1344" s="485"/>
      <c r="D1344" s="485"/>
      <c r="E1344" s="485"/>
      <c r="F1344" s="485"/>
      <c r="G1344" s="485"/>
      <c r="H1344" s="485"/>
      <c r="I1344" s="485"/>
      <c r="J1344" s="485"/>
      <c r="K1344" s="485"/>
      <c r="L1344" s="485"/>
      <c r="M1344" s="485"/>
      <c r="N1344" s="485"/>
      <c r="O1344" s="485"/>
      <c r="P1344" s="485"/>
      <c r="Q1344" s="544"/>
    </row>
    <row r="1345" spans="1:17" x14ac:dyDescent="0.15">
      <c r="A1345" s="485"/>
      <c r="B1345" s="485"/>
      <c r="C1345" s="485"/>
      <c r="D1345" s="485"/>
      <c r="E1345" s="485"/>
      <c r="F1345" s="485"/>
      <c r="G1345" s="485"/>
      <c r="H1345" s="485"/>
      <c r="I1345" s="485"/>
      <c r="J1345" s="485"/>
      <c r="K1345" s="485"/>
      <c r="L1345" s="485"/>
      <c r="M1345" s="485"/>
      <c r="N1345" s="485"/>
      <c r="O1345" s="485"/>
      <c r="P1345" s="485"/>
      <c r="Q1345" s="544"/>
    </row>
    <row r="1346" spans="1:17" x14ac:dyDescent="0.15">
      <c r="A1346" s="485"/>
      <c r="B1346" s="485"/>
      <c r="C1346" s="485"/>
      <c r="D1346" s="485"/>
      <c r="E1346" s="485"/>
      <c r="F1346" s="485"/>
      <c r="G1346" s="485"/>
      <c r="H1346" s="485"/>
      <c r="I1346" s="485"/>
      <c r="J1346" s="485"/>
      <c r="K1346" s="485"/>
      <c r="L1346" s="485"/>
      <c r="M1346" s="485"/>
      <c r="N1346" s="485"/>
      <c r="O1346" s="485"/>
      <c r="P1346" s="485"/>
      <c r="Q1346" s="544"/>
    </row>
    <row r="1347" spans="1:17" x14ac:dyDescent="0.15">
      <c r="A1347" s="485"/>
      <c r="B1347" s="485"/>
      <c r="C1347" s="485"/>
      <c r="D1347" s="485"/>
      <c r="E1347" s="485"/>
      <c r="F1347" s="485"/>
      <c r="G1347" s="485"/>
      <c r="H1347" s="485"/>
      <c r="I1347" s="485"/>
      <c r="J1347" s="485"/>
      <c r="K1347" s="485"/>
      <c r="L1347" s="485"/>
      <c r="M1347" s="485"/>
      <c r="N1347" s="485"/>
      <c r="O1347" s="485"/>
      <c r="P1347" s="485"/>
      <c r="Q1347" s="544"/>
    </row>
    <row r="1348" spans="1:17" x14ac:dyDescent="0.15">
      <c r="A1348" s="485"/>
      <c r="B1348" s="485"/>
      <c r="C1348" s="485"/>
      <c r="D1348" s="485"/>
      <c r="E1348" s="485"/>
      <c r="F1348" s="485"/>
      <c r="G1348" s="485"/>
      <c r="H1348" s="485"/>
      <c r="I1348" s="485"/>
      <c r="J1348" s="485"/>
      <c r="K1348" s="485"/>
      <c r="L1348" s="485"/>
      <c r="M1348" s="485"/>
      <c r="N1348" s="485"/>
      <c r="O1348" s="485"/>
      <c r="P1348" s="485"/>
      <c r="Q1348" s="544"/>
    </row>
    <row r="1349" spans="1:17" x14ac:dyDescent="0.15">
      <c r="A1349" s="485"/>
      <c r="B1349" s="485"/>
      <c r="C1349" s="485"/>
      <c r="D1349" s="485"/>
      <c r="E1349" s="485"/>
      <c r="F1349" s="485"/>
      <c r="G1349" s="485"/>
      <c r="H1349" s="485"/>
      <c r="I1349" s="485"/>
      <c r="J1349" s="485"/>
      <c r="K1349" s="485"/>
      <c r="L1349" s="485"/>
      <c r="M1349" s="485"/>
      <c r="N1349" s="485"/>
      <c r="O1349" s="485"/>
      <c r="P1349" s="485"/>
      <c r="Q1349" s="544"/>
    </row>
    <row r="1350" spans="1:17" x14ac:dyDescent="0.15">
      <c r="A1350" s="485"/>
      <c r="B1350" s="485"/>
      <c r="C1350" s="485"/>
      <c r="D1350" s="485"/>
      <c r="E1350" s="485"/>
      <c r="F1350" s="485"/>
      <c r="G1350" s="485"/>
      <c r="H1350" s="485"/>
      <c r="I1350" s="485"/>
      <c r="J1350" s="485"/>
      <c r="K1350" s="485"/>
      <c r="L1350" s="485"/>
      <c r="M1350" s="485"/>
      <c r="N1350" s="485"/>
      <c r="O1350" s="485"/>
      <c r="P1350" s="485"/>
      <c r="Q1350" s="544"/>
    </row>
    <row r="1351" spans="1:17" x14ac:dyDescent="0.15">
      <c r="A1351" s="485"/>
      <c r="B1351" s="485"/>
      <c r="C1351" s="485"/>
      <c r="D1351" s="485"/>
      <c r="E1351" s="485"/>
      <c r="F1351" s="485"/>
      <c r="G1351" s="485"/>
      <c r="H1351" s="485"/>
      <c r="I1351" s="485"/>
      <c r="J1351" s="485"/>
      <c r="K1351" s="485"/>
      <c r="L1351" s="485"/>
      <c r="M1351" s="485"/>
      <c r="N1351" s="485"/>
      <c r="O1351" s="485"/>
      <c r="P1351" s="485"/>
      <c r="Q1351" s="544"/>
    </row>
    <row r="1352" spans="1:17" x14ac:dyDescent="0.15">
      <c r="A1352" s="485"/>
      <c r="B1352" s="485"/>
      <c r="C1352" s="485"/>
      <c r="D1352" s="485"/>
      <c r="E1352" s="485"/>
      <c r="F1352" s="485"/>
      <c r="G1352" s="485"/>
      <c r="H1352" s="485"/>
      <c r="I1352" s="485"/>
      <c r="J1352" s="485"/>
      <c r="K1352" s="485"/>
      <c r="L1352" s="485"/>
      <c r="M1352" s="485"/>
      <c r="N1352" s="485"/>
      <c r="O1352" s="485"/>
      <c r="P1352" s="485"/>
      <c r="Q1352" s="544"/>
    </row>
    <row r="1353" spans="1:17" x14ac:dyDescent="0.15">
      <c r="A1353" s="485"/>
      <c r="B1353" s="485"/>
      <c r="C1353" s="485"/>
      <c r="D1353" s="485"/>
      <c r="E1353" s="485"/>
      <c r="F1353" s="485"/>
      <c r="G1353" s="485"/>
      <c r="H1353" s="485"/>
      <c r="I1353" s="485"/>
      <c r="J1353" s="485"/>
      <c r="K1353" s="485"/>
      <c r="L1353" s="485"/>
      <c r="M1353" s="485"/>
      <c r="N1353" s="485"/>
      <c r="O1353" s="485"/>
      <c r="P1353" s="485"/>
      <c r="Q1353" s="544"/>
    </row>
    <row r="1354" spans="1:17" x14ac:dyDescent="0.15">
      <c r="A1354" s="485"/>
      <c r="B1354" s="485"/>
      <c r="C1354" s="485"/>
      <c r="D1354" s="485"/>
      <c r="E1354" s="485"/>
      <c r="F1354" s="485"/>
      <c r="G1354" s="485"/>
      <c r="H1354" s="485"/>
      <c r="I1354" s="485"/>
      <c r="J1354" s="485"/>
      <c r="K1354" s="485"/>
      <c r="L1354" s="485"/>
      <c r="M1354" s="485"/>
      <c r="N1354" s="485"/>
      <c r="O1354" s="485"/>
      <c r="P1354" s="485"/>
      <c r="Q1354" s="544"/>
    </row>
    <row r="1355" spans="1:17" x14ac:dyDescent="0.15">
      <c r="A1355" s="485"/>
      <c r="B1355" s="485"/>
      <c r="C1355" s="485"/>
      <c r="D1355" s="485"/>
      <c r="E1355" s="485"/>
      <c r="F1355" s="485"/>
      <c r="G1355" s="485"/>
      <c r="H1355" s="485"/>
      <c r="I1355" s="485"/>
      <c r="J1355" s="485"/>
      <c r="K1355" s="485"/>
      <c r="L1355" s="485"/>
      <c r="M1355" s="485"/>
      <c r="N1355" s="485"/>
      <c r="O1355" s="485"/>
      <c r="P1355" s="485"/>
      <c r="Q1355" s="544"/>
    </row>
    <row r="1356" spans="1:17" x14ac:dyDescent="0.15">
      <c r="A1356" s="485"/>
      <c r="B1356" s="485"/>
      <c r="C1356" s="485"/>
      <c r="D1356" s="485"/>
      <c r="E1356" s="485"/>
      <c r="F1356" s="485"/>
      <c r="G1356" s="485"/>
      <c r="H1356" s="485"/>
      <c r="I1356" s="485"/>
      <c r="J1356" s="485"/>
      <c r="K1356" s="485"/>
      <c r="L1356" s="485"/>
      <c r="M1356" s="485"/>
      <c r="N1356" s="485"/>
      <c r="O1356" s="485"/>
      <c r="P1356" s="485"/>
      <c r="Q1356" s="544"/>
    </row>
    <row r="1357" spans="1:17" x14ac:dyDescent="0.15">
      <c r="A1357" s="485"/>
      <c r="B1357" s="485"/>
      <c r="C1357" s="485"/>
      <c r="D1357" s="485"/>
      <c r="E1357" s="485"/>
      <c r="F1357" s="485"/>
      <c r="G1357" s="485"/>
      <c r="H1357" s="485"/>
      <c r="I1357" s="485"/>
      <c r="J1357" s="485"/>
      <c r="K1357" s="485"/>
      <c r="L1357" s="485"/>
      <c r="M1357" s="485"/>
      <c r="N1357" s="485"/>
      <c r="O1357" s="485"/>
      <c r="P1357" s="485"/>
      <c r="Q1357" s="544"/>
    </row>
    <row r="1358" spans="1:17" x14ac:dyDescent="0.15">
      <c r="A1358" s="485"/>
      <c r="B1358" s="485"/>
      <c r="C1358" s="485"/>
      <c r="D1358" s="485"/>
      <c r="E1358" s="485"/>
      <c r="F1358" s="485"/>
      <c r="G1358" s="485"/>
      <c r="H1358" s="485"/>
      <c r="I1358" s="485"/>
      <c r="J1358" s="485"/>
      <c r="K1358" s="485"/>
      <c r="L1358" s="485"/>
      <c r="M1358" s="485"/>
      <c r="N1358" s="485"/>
      <c r="O1358" s="485"/>
      <c r="P1358" s="485"/>
      <c r="Q1358" s="544"/>
    </row>
    <row r="1359" spans="1:17" x14ac:dyDescent="0.15">
      <c r="A1359" s="485"/>
      <c r="B1359" s="485"/>
      <c r="C1359" s="485"/>
      <c r="D1359" s="485"/>
      <c r="E1359" s="485"/>
      <c r="F1359" s="485"/>
      <c r="G1359" s="485"/>
      <c r="H1359" s="485"/>
      <c r="I1359" s="485"/>
      <c r="J1359" s="485"/>
      <c r="K1359" s="485"/>
      <c r="L1359" s="485"/>
      <c r="M1359" s="485"/>
      <c r="N1359" s="485"/>
      <c r="O1359" s="485"/>
      <c r="P1359" s="485"/>
      <c r="Q1359" s="544"/>
    </row>
    <row r="1360" spans="1:17" x14ac:dyDescent="0.15">
      <c r="A1360" s="485"/>
      <c r="B1360" s="485"/>
      <c r="C1360" s="485"/>
      <c r="D1360" s="485"/>
      <c r="E1360" s="485"/>
      <c r="F1360" s="485"/>
      <c r="G1360" s="485"/>
      <c r="H1360" s="485"/>
      <c r="I1360" s="485"/>
      <c r="J1360" s="485"/>
      <c r="K1360" s="485"/>
      <c r="L1360" s="485"/>
      <c r="M1360" s="485"/>
      <c r="N1360" s="485"/>
      <c r="O1360" s="485"/>
      <c r="P1360" s="485"/>
      <c r="Q1360" s="544"/>
    </row>
    <row r="1361" spans="1:17" x14ac:dyDescent="0.15">
      <c r="A1361" s="485"/>
      <c r="B1361" s="485"/>
      <c r="C1361" s="485"/>
      <c r="D1361" s="485"/>
      <c r="E1361" s="485"/>
      <c r="F1361" s="485"/>
      <c r="G1361" s="485"/>
      <c r="H1361" s="485"/>
      <c r="I1361" s="485"/>
      <c r="J1361" s="485"/>
      <c r="K1361" s="485"/>
      <c r="L1361" s="485"/>
      <c r="M1361" s="485"/>
      <c r="N1361" s="485"/>
      <c r="O1361" s="485"/>
      <c r="P1361" s="485"/>
      <c r="Q1361" s="544"/>
    </row>
    <row r="1362" spans="1:17" x14ac:dyDescent="0.15">
      <c r="A1362" s="485"/>
      <c r="B1362" s="485"/>
      <c r="C1362" s="485"/>
      <c r="D1362" s="485"/>
      <c r="E1362" s="485"/>
      <c r="F1362" s="485"/>
      <c r="G1362" s="485"/>
      <c r="H1362" s="485"/>
      <c r="I1362" s="485"/>
      <c r="J1362" s="485"/>
      <c r="K1362" s="485"/>
      <c r="L1362" s="485"/>
      <c r="M1362" s="485"/>
      <c r="N1362" s="485"/>
      <c r="O1362" s="485"/>
      <c r="P1362" s="485"/>
      <c r="Q1362" s="544"/>
    </row>
    <row r="1363" spans="1:17" x14ac:dyDescent="0.15">
      <c r="A1363" s="485"/>
      <c r="B1363" s="485"/>
      <c r="C1363" s="485"/>
      <c r="D1363" s="485"/>
      <c r="E1363" s="485"/>
      <c r="F1363" s="485"/>
      <c r="G1363" s="485"/>
      <c r="H1363" s="485"/>
      <c r="I1363" s="485"/>
      <c r="J1363" s="485"/>
      <c r="K1363" s="485"/>
      <c r="L1363" s="485"/>
      <c r="M1363" s="485"/>
      <c r="N1363" s="485"/>
      <c r="O1363" s="485"/>
      <c r="P1363" s="485"/>
      <c r="Q1363" s="544"/>
    </row>
    <row r="1364" spans="1:17" x14ac:dyDescent="0.15">
      <c r="A1364" s="485"/>
      <c r="B1364" s="485"/>
      <c r="C1364" s="485"/>
      <c r="D1364" s="485"/>
      <c r="E1364" s="485"/>
      <c r="F1364" s="485"/>
      <c r="G1364" s="485"/>
      <c r="H1364" s="485"/>
      <c r="I1364" s="485"/>
      <c r="J1364" s="485"/>
      <c r="K1364" s="485"/>
      <c r="L1364" s="485"/>
      <c r="M1364" s="485"/>
      <c r="N1364" s="485"/>
      <c r="O1364" s="485"/>
      <c r="P1364" s="485"/>
      <c r="Q1364" s="544"/>
    </row>
    <row r="1365" spans="1:17" x14ac:dyDescent="0.15">
      <c r="A1365" s="485"/>
      <c r="B1365" s="485"/>
      <c r="C1365" s="485"/>
      <c r="D1365" s="485"/>
      <c r="E1365" s="485"/>
      <c r="F1365" s="485"/>
      <c r="G1365" s="485"/>
      <c r="H1365" s="485"/>
      <c r="I1365" s="485"/>
      <c r="J1365" s="485"/>
      <c r="K1365" s="485"/>
      <c r="L1365" s="485"/>
      <c r="M1365" s="485"/>
      <c r="N1365" s="485"/>
      <c r="O1365" s="485"/>
      <c r="P1365" s="485"/>
      <c r="Q1365" s="544"/>
    </row>
    <row r="1366" spans="1:17" x14ac:dyDescent="0.15">
      <c r="A1366" s="485"/>
      <c r="B1366" s="485"/>
      <c r="C1366" s="485"/>
      <c r="D1366" s="485"/>
      <c r="E1366" s="485"/>
      <c r="F1366" s="485"/>
      <c r="G1366" s="485"/>
      <c r="H1366" s="485"/>
      <c r="I1366" s="485"/>
      <c r="J1366" s="485"/>
      <c r="K1366" s="485"/>
      <c r="L1366" s="485"/>
      <c r="M1366" s="485"/>
      <c r="N1366" s="485"/>
      <c r="O1366" s="485"/>
      <c r="P1366" s="485"/>
      <c r="Q1366" s="544"/>
    </row>
    <row r="1367" spans="1:17" x14ac:dyDescent="0.15">
      <c r="A1367" s="485"/>
      <c r="B1367" s="485"/>
      <c r="C1367" s="485"/>
      <c r="D1367" s="485"/>
      <c r="E1367" s="485"/>
      <c r="F1367" s="485"/>
      <c r="G1367" s="485"/>
      <c r="H1367" s="485"/>
      <c r="I1367" s="485"/>
      <c r="J1367" s="485"/>
      <c r="K1367" s="485"/>
      <c r="L1367" s="485"/>
      <c r="M1367" s="485"/>
      <c r="N1367" s="485"/>
      <c r="O1367" s="485"/>
      <c r="P1367" s="485"/>
      <c r="Q1367" s="544"/>
    </row>
    <row r="1368" spans="1:17" x14ac:dyDescent="0.15">
      <c r="A1368" s="485"/>
      <c r="B1368" s="485"/>
      <c r="C1368" s="485"/>
      <c r="D1368" s="485"/>
      <c r="E1368" s="485"/>
      <c r="F1368" s="485"/>
      <c r="G1368" s="485"/>
      <c r="H1368" s="485"/>
      <c r="I1368" s="485"/>
      <c r="J1368" s="485"/>
      <c r="K1368" s="485"/>
      <c r="L1368" s="485"/>
      <c r="M1368" s="485"/>
      <c r="N1368" s="485"/>
      <c r="O1368" s="485"/>
      <c r="P1368" s="485"/>
      <c r="Q1368" s="544"/>
    </row>
    <row r="1369" spans="1:17" x14ac:dyDescent="0.15">
      <c r="A1369" s="485"/>
      <c r="B1369" s="485"/>
      <c r="C1369" s="485"/>
      <c r="D1369" s="485"/>
      <c r="E1369" s="485"/>
      <c r="F1369" s="485"/>
      <c r="G1369" s="485"/>
      <c r="H1369" s="485"/>
      <c r="I1369" s="485"/>
      <c r="J1369" s="485"/>
      <c r="K1369" s="485"/>
      <c r="L1369" s="485"/>
      <c r="M1369" s="485"/>
      <c r="N1369" s="485"/>
      <c r="O1369" s="485"/>
      <c r="P1369" s="485"/>
      <c r="Q1369" s="544"/>
    </row>
    <row r="1370" spans="1:17" x14ac:dyDescent="0.15">
      <c r="A1370" s="485"/>
      <c r="B1370" s="485"/>
      <c r="C1370" s="485"/>
      <c r="D1370" s="485"/>
      <c r="E1370" s="485"/>
      <c r="F1370" s="485"/>
      <c r="G1370" s="485"/>
      <c r="H1370" s="485"/>
      <c r="I1370" s="485"/>
      <c r="J1370" s="485"/>
      <c r="K1370" s="485"/>
      <c r="L1370" s="485"/>
      <c r="M1370" s="485"/>
      <c r="N1370" s="485"/>
      <c r="O1370" s="485"/>
      <c r="P1370" s="485"/>
      <c r="Q1370" s="544"/>
    </row>
    <row r="1371" spans="1:17" x14ac:dyDescent="0.15">
      <c r="A1371" s="485"/>
      <c r="B1371" s="485"/>
      <c r="C1371" s="485"/>
      <c r="D1371" s="485"/>
      <c r="E1371" s="485"/>
      <c r="F1371" s="485"/>
      <c r="G1371" s="485"/>
      <c r="H1371" s="485"/>
      <c r="I1371" s="485"/>
      <c r="J1371" s="485"/>
      <c r="K1371" s="485"/>
      <c r="L1371" s="485"/>
      <c r="M1371" s="485"/>
      <c r="N1371" s="485"/>
      <c r="O1371" s="485"/>
      <c r="P1371" s="485"/>
      <c r="Q1371" s="544"/>
    </row>
    <row r="1372" spans="1:17" x14ac:dyDescent="0.15">
      <c r="A1372" s="485"/>
      <c r="B1372" s="485"/>
      <c r="C1372" s="485"/>
      <c r="D1372" s="485"/>
      <c r="E1372" s="485"/>
      <c r="F1372" s="485"/>
      <c r="G1372" s="485"/>
      <c r="H1372" s="485"/>
      <c r="I1372" s="485"/>
      <c r="J1372" s="485"/>
      <c r="K1372" s="485"/>
      <c r="L1372" s="485"/>
      <c r="M1372" s="485"/>
      <c r="N1372" s="485"/>
      <c r="O1372" s="485"/>
      <c r="P1372" s="485"/>
      <c r="Q1372" s="544"/>
    </row>
    <row r="1373" spans="1:17" x14ac:dyDescent="0.15">
      <c r="A1373" s="485"/>
      <c r="B1373" s="485"/>
      <c r="C1373" s="485"/>
      <c r="D1373" s="485"/>
      <c r="E1373" s="485"/>
      <c r="F1373" s="485"/>
      <c r="G1373" s="485"/>
      <c r="H1373" s="485"/>
      <c r="I1373" s="485"/>
      <c r="J1373" s="485"/>
      <c r="K1373" s="485"/>
      <c r="L1373" s="485"/>
      <c r="M1373" s="485"/>
      <c r="N1373" s="485"/>
      <c r="O1373" s="485"/>
      <c r="P1373" s="485"/>
      <c r="Q1373" s="544"/>
    </row>
    <row r="1374" spans="1:17" x14ac:dyDescent="0.15">
      <c r="A1374" s="485"/>
      <c r="B1374" s="485"/>
      <c r="C1374" s="485"/>
      <c r="D1374" s="485"/>
      <c r="E1374" s="485"/>
      <c r="F1374" s="485"/>
      <c r="G1374" s="485"/>
      <c r="H1374" s="485"/>
      <c r="I1374" s="485"/>
      <c r="J1374" s="485"/>
      <c r="K1374" s="485"/>
      <c r="L1374" s="485"/>
      <c r="M1374" s="485"/>
      <c r="N1374" s="485"/>
      <c r="O1374" s="485"/>
      <c r="P1374" s="485"/>
      <c r="Q1374" s="544"/>
    </row>
    <row r="1375" spans="1:17" x14ac:dyDescent="0.15">
      <c r="A1375" s="485"/>
      <c r="B1375" s="485"/>
      <c r="C1375" s="485"/>
      <c r="D1375" s="485"/>
      <c r="E1375" s="485"/>
      <c r="F1375" s="485"/>
      <c r="G1375" s="485"/>
      <c r="H1375" s="485"/>
      <c r="I1375" s="485"/>
      <c r="J1375" s="485"/>
      <c r="K1375" s="485"/>
      <c r="L1375" s="485"/>
      <c r="M1375" s="485"/>
      <c r="N1375" s="485"/>
      <c r="O1375" s="485"/>
      <c r="P1375" s="485"/>
      <c r="Q1375" s="544"/>
    </row>
    <row r="1376" spans="1:17" x14ac:dyDescent="0.15">
      <c r="A1376" s="485"/>
      <c r="B1376" s="485"/>
      <c r="C1376" s="485"/>
      <c r="D1376" s="485"/>
      <c r="E1376" s="485"/>
      <c r="F1376" s="485"/>
      <c r="G1376" s="485"/>
      <c r="H1376" s="485"/>
      <c r="I1376" s="485"/>
      <c r="J1376" s="485"/>
      <c r="K1376" s="485"/>
      <c r="L1376" s="485"/>
      <c r="M1376" s="485"/>
      <c r="N1376" s="485"/>
      <c r="O1376" s="485"/>
      <c r="P1376" s="485"/>
      <c r="Q1376" s="544"/>
    </row>
    <row r="1377" spans="1:17" x14ac:dyDescent="0.15">
      <c r="A1377" s="485"/>
      <c r="B1377" s="485"/>
      <c r="C1377" s="485"/>
      <c r="D1377" s="485"/>
      <c r="E1377" s="485"/>
      <c r="F1377" s="485"/>
      <c r="G1377" s="485"/>
      <c r="H1377" s="485"/>
      <c r="I1377" s="485"/>
      <c r="J1377" s="485"/>
      <c r="K1377" s="485"/>
      <c r="L1377" s="485"/>
      <c r="M1377" s="485"/>
      <c r="N1377" s="485"/>
      <c r="O1377" s="485"/>
      <c r="P1377" s="485"/>
      <c r="Q1377" s="544"/>
    </row>
    <row r="1378" spans="1:17" x14ac:dyDescent="0.15">
      <c r="A1378" s="485"/>
      <c r="B1378" s="485"/>
      <c r="C1378" s="485"/>
      <c r="D1378" s="485"/>
      <c r="E1378" s="485"/>
      <c r="F1378" s="485"/>
      <c r="G1378" s="485"/>
      <c r="H1378" s="485"/>
      <c r="I1378" s="485"/>
      <c r="J1378" s="485"/>
      <c r="K1378" s="485"/>
      <c r="L1378" s="485"/>
      <c r="M1378" s="485"/>
      <c r="N1378" s="485"/>
      <c r="O1378" s="485"/>
      <c r="P1378" s="485"/>
      <c r="Q1378" s="544"/>
    </row>
    <row r="1379" spans="1:17" x14ac:dyDescent="0.15">
      <c r="A1379" s="485"/>
      <c r="B1379" s="485"/>
      <c r="C1379" s="485"/>
      <c r="D1379" s="485"/>
      <c r="E1379" s="485"/>
      <c r="F1379" s="485"/>
      <c r="G1379" s="485"/>
      <c r="H1379" s="485"/>
      <c r="I1379" s="485"/>
      <c r="J1379" s="485"/>
      <c r="K1379" s="485"/>
      <c r="L1379" s="485"/>
      <c r="M1379" s="485"/>
      <c r="N1379" s="485"/>
      <c r="O1379" s="485"/>
      <c r="P1379" s="485"/>
      <c r="Q1379" s="544"/>
    </row>
    <row r="1380" spans="1:17" x14ac:dyDescent="0.15">
      <c r="A1380" s="485"/>
      <c r="B1380" s="485"/>
      <c r="C1380" s="485"/>
      <c r="D1380" s="485"/>
      <c r="E1380" s="485"/>
      <c r="F1380" s="485"/>
      <c r="G1380" s="485"/>
      <c r="H1380" s="485"/>
      <c r="I1380" s="485"/>
      <c r="J1380" s="485"/>
      <c r="K1380" s="485"/>
      <c r="L1380" s="485"/>
      <c r="M1380" s="485"/>
      <c r="N1380" s="485"/>
      <c r="O1380" s="485"/>
      <c r="P1380" s="485"/>
      <c r="Q1380" s="544"/>
    </row>
    <row r="1381" spans="1:17" x14ac:dyDescent="0.15">
      <c r="A1381" s="485"/>
      <c r="B1381" s="485"/>
      <c r="C1381" s="485"/>
      <c r="D1381" s="485"/>
      <c r="E1381" s="485"/>
      <c r="F1381" s="485"/>
      <c r="G1381" s="485"/>
      <c r="H1381" s="485"/>
      <c r="I1381" s="485"/>
      <c r="J1381" s="485"/>
      <c r="K1381" s="485"/>
      <c r="L1381" s="485"/>
      <c r="M1381" s="485"/>
      <c r="N1381" s="485"/>
      <c r="O1381" s="485"/>
      <c r="P1381" s="485"/>
      <c r="Q1381" s="544"/>
    </row>
    <row r="1382" spans="1:17" x14ac:dyDescent="0.15">
      <c r="A1382" s="485"/>
      <c r="B1382" s="485"/>
      <c r="C1382" s="485"/>
      <c r="D1382" s="485"/>
      <c r="E1382" s="485"/>
      <c r="F1382" s="485"/>
      <c r="G1382" s="485"/>
      <c r="H1382" s="485"/>
      <c r="I1382" s="485"/>
      <c r="J1382" s="485"/>
      <c r="K1382" s="485"/>
      <c r="L1382" s="485"/>
      <c r="M1382" s="485"/>
      <c r="N1382" s="485"/>
      <c r="O1382" s="485"/>
      <c r="P1382" s="485"/>
      <c r="Q1382" s="544"/>
    </row>
    <row r="1383" spans="1:17" x14ac:dyDescent="0.15">
      <c r="A1383" s="485"/>
      <c r="B1383" s="485"/>
      <c r="C1383" s="485"/>
      <c r="D1383" s="485"/>
      <c r="E1383" s="485"/>
      <c r="F1383" s="485"/>
      <c r="G1383" s="485"/>
      <c r="H1383" s="485"/>
      <c r="I1383" s="485"/>
      <c r="J1383" s="485"/>
      <c r="K1383" s="485"/>
      <c r="L1383" s="485"/>
      <c r="M1383" s="485"/>
      <c r="N1383" s="485"/>
      <c r="O1383" s="485"/>
      <c r="P1383" s="485"/>
      <c r="Q1383" s="544"/>
    </row>
    <row r="1384" spans="1:17" x14ac:dyDescent="0.15">
      <c r="A1384" s="485"/>
      <c r="B1384" s="485"/>
      <c r="C1384" s="485"/>
      <c r="D1384" s="485"/>
      <c r="E1384" s="485"/>
      <c r="F1384" s="485"/>
      <c r="G1384" s="485"/>
      <c r="H1384" s="485"/>
      <c r="I1384" s="485"/>
      <c r="J1384" s="485"/>
      <c r="K1384" s="485"/>
      <c r="L1384" s="485"/>
      <c r="M1384" s="485"/>
      <c r="N1384" s="485"/>
      <c r="O1384" s="485"/>
      <c r="P1384" s="485"/>
      <c r="Q1384" s="544"/>
    </row>
    <row r="1385" spans="1:17" x14ac:dyDescent="0.15">
      <c r="A1385" s="485"/>
      <c r="B1385" s="485"/>
      <c r="C1385" s="485"/>
      <c r="D1385" s="485"/>
      <c r="E1385" s="485"/>
      <c r="F1385" s="485"/>
      <c r="G1385" s="485"/>
      <c r="H1385" s="485"/>
      <c r="I1385" s="485"/>
      <c r="J1385" s="485"/>
      <c r="K1385" s="485"/>
      <c r="L1385" s="485"/>
      <c r="M1385" s="485"/>
      <c r="N1385" s="485"/>
      <c r="O1385" s="485"/>
      <c r="P1385" s="485"/>
      <c r="Q1385" s="544"/>
    </row>
    <row r="1386" spans="1:17" x14ac:dyDescent="0.15">
      <c r="A1386" s="485"/>
      <c r="B1386" s="485"/>
      <c r="C1386" s="485"/>
      <c r="D1386" s="485"/>
      <c r="E1386" s="485"/>
      <c r="F1386" s="485"/>
      <c r="G1386" s="485"/>
      <c r="H1386" s="485"/>
      <c r="I1386" s="485"/>
      <c r="J1386" s="485"/>
      <c r="K1386" s="485"/>
      <c r="L1386" s="485"/>
      <c r="M1386" s="485"/>
      <c r="N1386" s="485"/>
      <c r="O1386" s="485"/>
      <c r="P1386" s="485"/>
      <c r="Q1386" s="544"/>
    </row>
    <row r="1387" spans="1:17" x14ac:dyDescent="0.15">
      <c r="A1387" s="485"/>
      <c r="B1387" s="485"/>
      <c r="C1387" s="485"/>
      <c r="D1387" s="485"/>
      <c r="E1387" s="485"/>
      <c r="F1387" s="485"/>
      <c r="G1387" s="485"/>
      <c r="H1387" s="485"/>
      <c r="I1387" s="485"/>
      <c r="J1387" s="485"/>
      <c r="K1387" s="485"/>
      <c r="L1387" s="485"/>
      <c r="M1387" s="485"/>
      <c r="N1387" s="485"/>
      <c r="O1387" s="485"/>
      <c r="P1387" s="485"/>
      <c r="Q1387" s="544"/>
    </row>
    <row r="1388" spans="1:17" x14ac:dyDescent="0.15">
      <c r="A1388" s="485"/>
      <c r="B1388" s="485"/>
      <c r="C1388" s="485"/>
      <c r="D1388" s="485"/>
      <c r="E1388" s="485"/>
      <c r="F1388" s="485"/>
      <c r="G1388" s="485"/>
      <c r="H1388" s="485"/>
      <c r="I1388" s="485"/>
      <c r="J1388" s="485"/>
      <c r="K1388" s="485"/>
      <c r="L1388" s="485"/>
      <c r="M1388" s="485"/>
      <c r="N1388" s="485"/>
      <c r="O1388" s="485"/>
      <c r="P1388" s="485"/>
      <c r="Q1388" s="544"/>
    </row>
    <row r="1389" spans="1:17" x14ac:dyDescent="0.15">
      <c r="A1389" s="485"/>
      <c r="B1389" s="485"/>
      <c r="C1389" s="485"/>
      <c r="D1389" s="485"/>
      <c r="E1389" s="485"/>
      <c r="F1389" s="485"/>
      <c r="G1389" s="485"/>
      <c r="H1389" s="485"/>
      <c r="I1389" s="485"/>
      <c r="J1389" s="485"/>
      <c r="K1389" s="485"/>
      <c r="L1389" s="485"/>
      <c r="M1389" s="485"/>
      <c r="N1389" s="485"/>
      <c r="O1389" s="485"/>
      <c r="P1389" s="485"/>
      <c r="Q1389" s="544"/>
    </row>
    <row r="1390" spans="1:17" x14ac:dyDescent="0.15">
      <c r="A1390" s="485"/>
      <c r="B1390" s="485"/>
      <c r="C1390" s="485"/>
      <c r="D1390" s="485"/>
      <c r="E1390" s="485"/>
      <c r="F1390" s="485"/>
      <c r="G1390" s="485"/>
      <c r="H1390" s="485"/>
      <c r="I1390" s="485"/>
      <c r="J1390" s="485"/>
      <c r="K1390" s="485"/>
      <c r="L1390" s="485"/>
      <c r="M1390" s="485"/>
      <c r="N1390" s="485"/>
      <c r="O1390" s="485"/>
      <c r="P1390" s="485"/>
      <c r="Q1390" s="544"/>
    </row>
    <row r="1391" spans="1:17" x14ac:dyDescent="0.15">
      <c r="A1391" s="485"/>
      <c r="B1391" s="485"/>
      <c r="C1391" s="485"/>
      <c r="D1391" s="485"/>
      <c r="E1391" s="485"/>
      <c r="F1391" s="485"/>
      <c r="G1391" s="485"/>
      <c r="H1391" s="485"/>
      <c r="I1391" s="485"/>
      <c r="J1391" s="485"/>
      <c r="K1391" s="485"/>
      <c r="L1391" s="485"/>
      <c r="M1391" s="485"/>
      <c r="N1391" s="485"/>
      <c r="O1391" s="485"/>
      <c r="P1391" s="485"/>
      <c r="Q1391" s="544"/>
    </row>
    <row r="1392" spans="1:17" x14ac:dyDescent="0.15">
      <c r="A1392" s="485"/>
      <c r="B1392" s="485"/>
      <c r="C1392" s="485"/>
      <c r="D1392" s="485"/>
      <c r="E1392" s="485"/>
      <c r="F1392" s="485"/>
      <c r="G1392" s="485"/>
      <c r="H1392" s="485"/>
      <c r="I1392" s="485"/>
      <c r="J1392" s="485"/>
      <c r="K1392" s="485"/>
      <c r="L1392" s="485"/>
      <c r="M1392" s="485"/>
      <c r="N1392" s="485"/>
      <c r="O1392" s="485"/>
      <c r="P1392" s="485"/>
      <c r="Q1392" s="544"/>
    </row>
    <row r="1393" spans="1:17" x14ac:dyDescent="0.15">
      <c r="A1393" s="485"/>
      <c r="B1393" s="485"/>
      <c r="C1393" s="485"/>
      <c r="D1393" s="485"/>
      <c r="E1393" s="485"/>
      <c r="F1393" s="485"/>
      <c r="G1393" s="485"/>
      <c r="H1393" s="485"/>
      <c r="I1393" s="485"/>
      <c r="J1393" s="485"/>
      <c r="K1393" s="485"/>
      <c r="L1393" s="485"/>
      <c r="M1393" s="485"/>
      <c r="N1393" s="485"/>
      <c r="O1393" s="485"/>
      <c r="P1393" s="485"/>
      <c r="Q1393" s="544"/>
    </row>
    <row r="1394" spans="1:17" x14ac:dyDescent="0.15">
      <c r="A1394" s="485"/>
      <c r="B1394" s="485"/>
      <c r="C1394" s="485"/>
      <c r="D1394" s="485"/>
      <c r="E1394" s="485"/>
      <c r="F1394" s="485"/>
      <c r="G1394" s="485"/>
      <c r="H1394" s="485"/>
      <c r="I1394" s="485"/>
      <c r="J1394" s="485"/>
      <c r="K1394" s="485"/>
      <c r="L1394" s="485"/>
      <c r="M1394" s="485"/>
      <c r="N1394" s="485"/>
      <c r="O1394" s="485"/>
      <c r="P1394" s="485"/>
      <c r="Q1394" s="544"/>
    </row>
    <row r="1395" spans="1:17" x14ac:dyDescent="0.15">
      <c r="A1395" s="485"/>
      <c r="B1395" s="485"/>
      <c r="C1395" s="485"/>
      <c r="D1395" s="485"/>
      <c r="E1395" s="485"/>
      <c r="F1395" s="485"/>
      <c r="G1395" s="485"/>
      <c r="H1395" s="485"/>
      <c r="I1395" s="485"/>
      <c r="J1395" s="485"/>
      <c r="K1395" s="485"/>
      <c r="L1395" s="485"/>
      <c r="M1395" s="485"/>
      <c r="N1395" s="485"/>
      <c r="O1395" s="485"/>
      <c r="P1395" s="485"/>
      <c r="Q1395" s="544"/>
    </row>
    <row r="1396" spans="1:17" x14ac:dyDescent="0.15">
      <c r="A1396" s="485"/>
      <c r="B1396" s="485"/>
      <c r="C1396" s="485"/>
      <c r="D1396" s="485"/>
      <c r="E1396" s="485"/>
      <c r="F1396" s="485"/>
      <c r="G1396" s="485"/>
      <c r="H1396" s="485"/>
      <c r="I1396" s="485"/>
      <c r="J1396" s="485"/>
      <c r="K1396" s="485"/>
      <c r="L1396" s="485"/>
      <c r="M1396" s="485"/>
      <c r="N1396" s="485"/>
      <c r="O1396" s="485"/>
      <c r="P1396" s="485"/>
      <c r="Q1396" s="544"/>
    </row>
    <row r="1397" spans="1:17" x14ac:dyDescent="0.15">
      <c r="A1397" s="485"/>
      <c r="B1397" s="485"/>
      <c r="C1397" s="485"/>
      <c r="D1397" s="485"/>
      <c r="E1397" s="485"/>
      <c r="F1397" s="485"/>
      <c r="G1397" s="485"/>
      <c r="H1397" s="485"/>
      <c r="I1397" s="485"/>
      <c r="J1397" s="485"/>
      <c r="K1397" s="485"/>
      <c r="L1397" s="485"/>
      <c r="M1397" s="485"/>
      <c r="N1397" s="485"/>
      <c r="O1397" s="485"/>
      <c r="P1397" s="485"/>
      <c r="Q1397" s="544"/>
    </row>
    <row r="1398" spans="1:17" x14ac:dyDescent="0.15">
      <c r="A1398" s="485"/>
      <c r="B1398" s="485"/>
      <c r="C1398" s="485"/>
      <c r="D1398" s="485"/>
      <c r="E1398" s="485"/>
      <c r="F1398" s="485"/>
      <c r="G1398" s="485"/>
      <c r="H1398" s="485"/>
      <c r="I1398" s="485"/>
      <c r="J1398" s="485"/>
      <c r="K1398" s="485"/>
      <c r="L1398" s="485"/>
      <c r="M1398" s="485"/>
      <c r="N1398" s="485"/>
      <c r="O1398" s="485"/>
      <c r="P1398" s="485"/>
      <c r="Q1398" s="544"/>
    </row>
    <row r="1399" spans="1:17" x14ac:dyDescent="0.15">
      <c r="A1399" s="485"/>
      <c r="B1399" s="485"/>
      <c r="C1399" s="485"/>
      <c r="D1399" s="485"/>
      <c r="E1399" s="485"/>
      <c r="F1399" s="485"/>
      <c r="G1399" s="485"/>
      <c r="H1399" s="485"/>
      <c r="I1399" s="485"/>
      <c r="J1399" s="485"/>
      <c r="K1399" s="485"/>
      <c r="L1399" s="485"/>
      <c r="M1399" s="485"/>
      <c r="N1399" s="485"/>
      <c r="O1399" s="485"/>
      <c r="P1399" s="485"/>
      <c r="Q1399" s="544"/>
    </row>
    <row r="1400" spans="1:17" x14ac:dyDescent="0.15">
      <c r="A1400" s="485"/>
      <c r="B1400" s="485"/>
      <c r="C1400" s="485"/>
      <c r="D1400" s="485"/>
      <c r="E1400" s="485"/>
      <c r="F1400" s="485"/>
      <c r="G1400" s="485"/>
      <c r="H1400" s="485"/>
      <c r="I1400" s="485"/>
      <c r="J1400" s="485"/>
      <c r="K1400" s="485"/>
      <c r="L1400" s="485"/>
      <c r="M1400" s="485"/>
      <c r="N1400" s="485"/>
      <c r="O1400" s="485"/>
      <c r="P1400" s="485"/>
      <c r="Q1400" s="544"/>
    </row>
    <row r="1401" spans="1:17" x14ac:dyDescent="0.15">
      <c r="A1401" s="485"/>
      <c r="B1401" s="485"/>
      <c r="C1401" s="485"/>
      <c r="D1401" s="485"/>
      <c r="E1401" s="485"/>
      <c r="F1401" s="485"/>
      <c r="G1401" s="485"/>
      <c r="H1401" s="485"/>
      <c r="I1401" s="485"/>
      <c r="J1401" s="485"/>
      <c r="K1401" s="485"/>
      <c r="L1401" s="485"/>
      <c r="M1401" s="485"/>
      <c r="N1401" s="485"/>
      <c r="O1401" s="485"/>
      <c r="P1401" s="485"/>
      <c r="Q1401" s="544"/>
    </row>
    <row r="1402" spans="1:17" x14ac:dyDescent="0.15">
      <c r="A1402" s="485"/>
      <c r="B1402" s="485"/>
      <c r="C1402" s="485"/>
      <c r="D1402" s="485"/>
      <c r="E1402" s="485"/>
      <c r="F1402" s="485"/>
      <c r="G1402" s="485"/>
      <c r="H1402" s="485"/>
      <c r="I1402" s="485"/>
      <c r="J1402" s="485"/>
      <c r="K1402" s="485"/>
      <c r="L1402" s="485"/>
      <c r="M1402" s="485"/>
      <c r="N1402" s="485"/>
      <c r="O1402" s="485"/>
      <c r="P1402" s="485"/>
      <c r="Q1402" s="544"/>
    </row>
    <row r="1403" spans="1:17" x14ac:dyDescent="0.15">
      <c r="A1403" s="485"/>
      <c r="B1403" s="485"/>
      <c r="C1403" s="485"/>
      <c r="D1403" s="485"/>
      <c r="E1403" s="485"/>
      <c r="F1403" s="485"/>
      <c r="G1403" s="485"/>
      <c r="H1403" s="485"/>
      <c r="I1403" s="485"/>
      <c r="J1403" s="485"/>
      <c r="K1403" s="485"/>
      <c r="L1403" s="485"/>
      <c r="M1403" s="485"/>
      <c r="N1403" s="485"/>
      <c r="O1403" s="485"/>
      <c r="P1403" s="485"/>
      <c r="Q1403" s="544"/>
    </row>
    <row r="1404" spans="1:17" x14ac:dyDescent="0.15">
      <c r="A1404" s="485"/>
      <c r="B1404" s="485"/>
      <c r="C1404" s="485"/>
      <c r="D1404" s="485"/>
      <c r="E1404" s="485"/>
      <c r="F1404" s="485"/>
      <c r="G1404" s="485"/>
      <c r="H1404" s="485"/>
      <c r="I1404" s="485"/>
      <c r="J1404" s="485"/>
      <c r="K1404" s="485"/>
      <c r="L1404" s="485"/>
      <c r="M1404" s="485"/>
      <c r="N1404" s="485"/>
      <c r="O1404" s="485"/>
      <c r="P1404" s="485"/>
      <c r="Q1404" s="544"/>
    </row>
    <row r="1405" spans="1:17" x14ac:dyDescent="0.15">
      <c r="A1405" s="485"/>
      <c r="B1405" s="485"/>
      <c r="C1405" s="485"/>
      <c r="D1405" s="485"/>
      <c r="E1405" s="485"/>
      <c r="F1405" s="485"/>
      <c r="G1405" s="485"/>
      <c r="H1405" s="485"/>
      <c r="I1405" s="485"/>
      <c r="J1405" s="485"/>
      <c r="K1405" s="485"/>
      <c r="L1405" s="485"/>
      <c r="M1405" s="485"/>
      <c r="N1405" s="485"/>
      <c r="O1405" s="485"/>
      <c r="P1405" s="485"/>
      <c r="Q1405" s="544"/>
    </row>
    <row r="1406" spans="1:17" x14ac:dyDescent="0.15">
      <c r="A1406" s="485"/>
      <c r="B1406" s="485"/>
      <c r="C1406" s="485"/>
      <c r="D1406" s="485"/>
      <c r="E1406" s="485"/>
      <c r="F1406" s="485"/>
      <c r="G1406" s="485"/>
      <c r="H1406" s="485"/>
      <c r="I1406" s="485"/>
      <c r="J1406" s="485"/>
      <c r="K1406" s="485"/>
      <c r="L1406" s="485"/>
      <c r="M1406" s="485"/>
      <c r="N1406" s="485"/>
      <c r="O1406" s="485"/>
      <c r="P1406" s="485"/>
      <c r="Q1406" s="544"/>
    </row>
    <row r="1407" spans="1:17" x14ac:dyDescent="0.15">
      <c r="A1407" s="485"/>
      <c r="B1407" s="485"/>
      <c r="C1407" s="485"/>
      <c r="D1407" s="485"/>
      <c r="E1407" s="485"/>
      <c r="F1407" s="485"/>
      <c r="G1407" s="485"/>
      <c r="H1407" s="485"/>
      <c r="I1407" s="485"/>
      <c r="J1407" s="485"/>
      <c r="K1407" s="485"/>
      <c r="L1407" s="485"/>
      <c r="M1407" s="485"/>
      <c r="N1407" s="485"/>
      <c r="O1407" s="485"/>
      <c r="P1407" s="485"/>
      <c r="Q1407" s="544"/>
    </row>
    <row r="1408" spans="1:17" x14ac:dyDescent="0.15">
      <c r="A1408" s="485"/>
      <c r="B1408" s="485"/>
      <c r="C1408" s="485"/>
      <c r="D1408" s="485"/>
      <c r="E1408" s="485"/>
      <c r="F1408" s="485"/>
      <c r="G1408" s="485"/>
      <c r="H1408" s="485"/>
      <c r="I1408" s="485"/>
      <c r="J1408" s="485"/>
      <c r="K1408" s="485"/>
      <c r="L1408" s="485"/>
      <c r="M1408" s="485"/>
      <c r="N1408" s="485"/>
      <c r="O1408" s="485"/>
      <c r="P1408" s="485"/>
      <c r="Q1408" s="544"/>
    </row>
    <row r="1409" spans="1:17" x14ac:dyDescent="0.15">
      <c r="A1409" s="485"/>
      <c r="B1409" s="485"/>
      <c r="C1409" s="485"/>
      <c r="D1409" s="485"/>
      <c r="E1409" s="485"/>
      <c r="F1409" s="485"/>
      <c r="G1409" s="485"/>
      <c r="H1409" s="485"/>
      <c r="I1409" s="485"/>
      <c r="J1409" s="485"/>
      <c r="K1409" s="485"/>
      <c r="L1409" s="485"/>
      <c r="M1409" s="485"/>
      <c r="N1409" s="485"/>
      <c r="O1409" s="485"/>
      <c r="P1409" s="485"/>
      <c r="Q1409" s="544"/>
    </row>
    <row r="1410" spans="1:17" x14ac:dyDescent="0.15">
      <c r="A1410" s="485"/>
      <c r="B1410" s="485"/>
      <c r="C1410" s="485"/>
      <c r="D1410" s="485"/>
      <c r="E1410" s="485"/>
      <c r="F1410" s="485"/>
      <c r="G1410" s="485"/>
      <c r="H1410" s="485"/>
      <c r="I1410" s="485"/>
      <c r="J1410" s="485"/>
      <c r="K1410" s="485"/>
      <c r="L1410" s="485"/>
      <c r="M1410" s="485"/>
      <c r="N1410" s="485"/>
      <c r="O1410" s="485"/>
      <c r="P1410" s="485"/>
      <c r="Q1410" s="544"/>
    </row>
    <row r="1411" spans="1:17" x14ac:dyDescent="0.15">
      <c r="A1411" s="485"/>
      <c r="B1411" s="485"/>
      <c r="C1411" s="485"/>
      <c r="D1411" s="485"/>
      <c r="E1411" s="485"/>
      <c r="F1411" s="485"/>
      <c r="G1411" s="485"/>
      <c r="H1411" s="485"/>
      <c r="I1411" s="485"/>
      <c r="J1411" s="485"/>
      <c r="K1411" s="485"/>
      <c r="L1411" s="485"/>
      <c r="M1411" s="485"/>
      <c r="N1411" s="485"/>
      <c r="O1411" s="485"/>
      <c r="P1411" s="485"/>
      <c r="Q1411" s="544"/>
    </row>
    <row r="1412" spans="1:17" x14ac:dyDescent="0.15">
      <c r="A1412" s="485"/>
      <c r="B1412" s="485"/>
      <c r="C1412" s="485"/>
      <c r="D1412" s="485"/>
      <c r="E1412" s="485"/>
      <c r="F1412" s="485"/>
      <c r="G1412" s="485"/>
      <c r="H1412" s="485"/>
      <c r="I1412" s="485"/>
      <c r="J1412" s="485"/>
      <c r="K1412" s="485"/>
      <c r="L1412" s="485"/>
      <c r="M1412" s="485"/>
      <c r="N1412" s="485"/>
      <c r="O1412" s="485"/>
      <c r="P1412" s="485"/>
      <c r="Q1412" s="544"/>
    </row>
    <row r="1413" spans="1:17" x14ac:dyDescent="0.15">
      <c r="A1413" s="485"/>
      <c r="B1413" s="485"/>
      <c r="C1413" s="485"/>
      <c r="D1413" s="485"/>
      <c r="E1413" s="485"/>
      <c r="F1413" s="485"/>
      <c r="G1413" s="485"/>
      <c r="H1413" s="485"/>
      <c r="I1413" s="485"/>
      <c r="J1413" s="485"/>
      <c r="K1413" s="485"/>
      <c r="L1413" s="485"/>
      <c r="M1413" s="485"/>
      <c r="N1413" s="485"/>
      <c r="O1413" s="485"/>
      <c r="P1413" s="485"/>
      <c r="Q1413" s="544"/>
    </row>
    <row r="1414" spans="1:17" x14ac:dyDescent="0.15">
      <c r="A1414" s="485"/>
      <c r="B1414" s="485"/>
      <c r="C1414" s="485"/>
      <c r="D1414" s="485"/>
      <c r="E1414" s="485"/>
      <c r="F1414" s="485"/>
      <c r="G1414" s="485"/>
      <c r="H1414" s="485"/>
      <c r="I1414" s="485"/>
      <c r="J1414" s="485"/>
      <c r="K1414" s="485"/>
      <c r="L1414" s="485"/>
      <c r="M1414" s="485"/>
      <c r="N1414" s="485"/>
      <c r="O1414" s="485"/>
      <c r="P1414" s="485"/>
      <c r="Q1414" s="544"/>
    </row>
    <row r="1415" spans="1:17" x14ac:dyDescent="0.15">
      <c r="A1415" s="485"/>
      <c r="B1415" s="485"/>
      <c r="C1415" s="485"/>
      <c r="D1415" s="485"/>
      <c r="E1415" s="485"/>
      <c r="F1415" s="485"/>
      <c r="G1415" s="485"/>
      <c r="H1415" s="485"/>
      <c r="I1415" s="485"/>
      <c r="J1415" s="485"/>
      <c r="K1415" s="485"/>
      <c r="L1415" s="485"/>
      <c r="M1415" s="485"/>
      <c r="N1415" s="485"/>
      <c r="O1415" s="485"/>
      <c r="P1415" s="485"/>
      <c r="Q1415" s="544"/>
    </row>
    <row r="1416" spans="1:17" x14ac:dyDescent="0.15">
      <c r="A1416" s="485"/>
      <c r="B1416" s="485"/>
      <c r="C1416" s="485"/>
      <c r="D1416" s="485"/>
      <c r="E1416" s="485"/>
      <c r="F1416" s="485"/>
      <c r="G1416" s="485"/>
      <c r="H1416" s="485"/>
      <c r="I1416" s="485"/>
      <c r="J1416" s="485"/>
      <c r="K1416" s="485"/>
      <c r="L1416" s="485"/>
      <c r="M1416" s="485"/>
      <c r="N1416" s="485"/>
      <c r="O1416" s="485"/>
      <c r="P1416" s="485"/>
      <c r="Q1416" s="544"/>
    </row>
    <row r="1417" spans="1:17" x14ac:dyDescent="0.15">
      <c r="A1417" s="485"/>
      <c r="B1417" s="485"/>
      <c r="C1417" s="485"/>
      <c r="D1417" s="485"/>
      <c r="E1417" s="485"/>
      <c r="F1417" s="485"/>
      <c r="G1417" s="485"/>
      <c r="H1417" s="485"/>
      <c r="I1417" s="485"/>
      <c r="J1417" s="485"/>
      <c r="K1417" s="485"/>
      <c r="L1417" s="485"/>
      <c r="M1417" s="485"/>
      <c r="N1417" s="485"/>
      <c r="O1417" s="485"/>
      <c r="P1417" s="485"/>
      <c r="Q1417" s="544"/>
    </row>
    <row r="1418" spans="1:17" x14ac:dyDescent="0.15">
      <c r="A1418" s="485"/>
      <c r="B1418" s="485"/>
      <c r="C1418" s="485"/>
      <c r="D1418" s="485"/>
      <c r="E1418" s="485"/>
      <c r="F1418" s="485"/>
      <c r="G1418" s="485"/>
      <c r="H1418" s="485"/>
      <c r="I1418" s="485"/>
      <c r="J1418" s="485"/>
      <c r="K1418" s="485"/>
      <c r="L1418" s="485"/>
      <c r="M1418" s="485"/>
      <c r="N1418" s="485"/>
      <c r="O1418" s="485"/>
      <c r="P1418" s="485"/>
      <c r="Q1418" s="544"/>
    </row>
    <row r="1419" spans="1:17" x14ac:dyDescent="0.15">
      <c r="A1419" s="485"/>
      <c r="B1419" s="485"/>
      <c r="C1419" s="485"/>
      <c r="D1419" s="485"/>
      <c r="E1419" s="485"/>
      <c r="F1419" s="485"/>
      <c r="G1419" s="485"/>
      <c r="H1419" s="485"/>
      <c r="I1419" s="485"/>
      <c r="J1419" s="485"/>
      <c r="K1419" s="485"/>
      <c r="L1419" s="485"/>
      <c r="M1419" s="485"/>
      <c r="N1419" s="485"/>
      <c r="O1419" s="485"/>
      <c r="P1419" s="485"/>
      <c r="Q1419" s="544"/>
    </row>
    <row r="1420" spans="1:17" x14ac:dyDescent="0.15">
      <c r="A1420" s="485"/>
      <c r="B1420" s="485"/>
      <c r="C1420" s="485"/>
      <c r="D1420" s="485"/>
      <c r="E1420" s="485"/>
      <c r="F1420" s="485"/>
      <c r="G1420" s="485"/>
      <c r="H1420" s="485"/>
      <c r="I1420" s="485"/>
      <c r="J1420" s="485"/>
      <c r="K1420" s="485"/>
      <c r="L1420" s="485"/>
      <c r="M1420" s="485"/>
      <c r="N1420" s="485"/>
      <c r="O1420" s="485"/>
      <c r="P1420" s="485"/>
      <c r="Q1420" s="544"/>
    </row>
    <row r="1421" spans="1:17" x14ac:dyDescent="0.15">
      <c r="A1421" s="485"/>
      <c r="B1421" s="485"/>
      <c r="C1421" s="485"/>
      <c r="D1421" s="485"/>
      <c r="E1421" s="485"/>
      <c r="F1421" s="485"/>
      <c r="G1421" s="485"/>
      <c r="H1421" s="485"/>
      <c r="I1421" s="485"/>
      <c r="J1421" s="485"/>
      <c r="K1421" s="485"/>
      <c r="L1421" s="485"/>
      <c r="M1421" s="485"/>
      <c r="N1421" s="485"/>
      <c r="O1421" s="485"/>
      <c r="P1421" s="485"/>
      <c r="Q1421" s="544"/>
    </row>
    <row r="1422" spans="1:17" x14ac:dyDescent="0.15">
      <c r="A1422" s="485"/>
      <c r="B1422" s="485"/>
      <c r="C1422" s="485"/>
      <c r="D1422" s="485"/>
      <c r="E1422" s="485"/>
      <c r="F1422" s="485"/>
      <c r="G1422" s="485"/>
      <c r="H1422" s="485"/>
      <c r="I1422" s="485"/>
      <c r="J1422" s="485"/>
      <c r="K1422" s="485"/>
      <c r="L1422" s="485"/>
      <c r="M1422" s="485"/>
      <c r="N1422" s="485"/>
      <c r="O1422" s="485"/>
      <c r="P1422" s="485"/>
      <c r="Q1422" s="544"/>
    </row>
    <row r="1423" spans="1:17" x14ac:dyDescent="0.15">
      <c r="A1423" s="485"/>
      <c r="B1423" s="485"/>
      <c r="C1423" s="485"/>
      <c r="D1423" s="485"/>
      <c r="E1423" s="485"/>
      <c r="F1423" s="485"/>
      <c r="G1423" s="485"/>
      <c r="H1423" s="485"/>
      <c r="I1423" s="485"/>
      <c r="J1423" s="485"/>
      <c r="K1423" s="485"/>
      <c r="L1423" s="485"/>
      <c r="M1423" s="485"/>
      <c r="N1423" s="485"/>
      <c r="O1423" s="485"/>
      <c r="P1423" s="485"/>
      <c r="Q1423" s="544"/>
    </row>
    <row r="1424" spans="1:17" x14ac:dyDescent="0.15">
      <c r="A1424" s="485"/>
      <c r="B1424" s="485"/>
      <c r="C1424" s="485"/>
      <c r="D1424" s="485"/>
      <c r="E1424" s="485"/>
      <c r="F1424" s="485"/>
      <c r="G1424" s="485"/>
      <c r="H1424" s="485"/>
      <c r="I1424" s="485"/>
      <c r="J1424" s="485"/>
      <c r="K1424" s="485"/>
      <c r="L1424" s="485"/>
      <c r="M1424" s="485"/>
      <c r="N1424" s="485"/>
      <c r="O1424" s="485"/>
      <c r="P1424" s="485"/>
      <c r="Q1424" s="544"/>
    </row>
    <row r="1425" spans="1:17" x14ac:dyDescent="0.15">
      <c r="A1425" s="485"/>
      <c r="B1425" s="485"/>
      <c r="C1425" s="485"/>
      <c r="D1425" s="485"/>
      <c r="E1425" s="485"/>
      <c r="F1425" s="485"/>
      <c r="G1425" s="485"/>
      <c r="H1425" s="485"/>
      <c r="I1425" s="485"/>
      <c r="J1425" s="485"/>
      <c r="K1425" s="485"/>
      <c r="L1425" s="485"/>
      <c r="M1425" s="485"/>
      <c r="N1425" s="485"/>
      <c r="O1425" s="485"/>
      <c r="P1425" s="485"/>
      <c r="Q1425" s="544"/>
    </row>
    <row r="1426" spans="1:17" x14ac:dyDescent="0.15">
      <c r="A1426" s="485"/>
      <c r="B1426" s="485"/>
      <c r="C1426" s="485"/>
      <c r="D1426" s="485"/>
      <c r="E1426" s="485"/>
      <c r="F1426" s="485"/>
      <c r="G1426" s="485"/>
      <c r="H1426" s="485"/>
      <c r="I1426" s="485"/>
      <c r="J1426" s="485"/>
      <c r="K1426" s="485"/>
      <c r="L1426" s="485"/>
      <c r="M1426" s="485"/>
      <c r="N1426" s="485"/>
      <c r="O1426" s="485"/>
      <c r="P1426" s="485"/>
      <c r="Q1426" s="544"/>
    </row>
    <row r="1427" spans="1:17" x14ac:dyDescent="0.15">
      <c r="A1427" s="485"/>
      <c r="B1427" s="485"/>
      <c r="C1427" s="485"/>
      <c r="D1427" s="485"/>
      <c r="E1427" s="485"/>
      <c r="F1427" s="485"/>
      <c r="G1427" s="485"/>
      <c r="H1427" s="485"/>
      <c r="I1427" s="485"/>
      <c r="J1427" s="485"/>
      <c r="K1427" s="485"/>
      <c r="L1427" s="485"/>
      <c r="M1427" s="485"/>
      <c r="N1427" s="485"/>
      <c r="O1427" s="485"/>
      <c r="P1427" s="485"/>
      <c r="Q1427" s="544"/>
    </row>
    <row r="1428" spans="1:17" x14ac:dyDescent="0.15">
      <c r="A1428" s="485"/>
      <c r="B1428" s="485"/>
      <c r="C1428" s="485"/>
      <c r="D1428" s="485"/>
      <c r="E1428" s="485"/>
      <c r="F1428" s="485"/>
      <c r="G1428" s="485"/>
      <c r="H1428" s="485"/>
      <c r="I1428" s="485"/>
      <c r="J1428" s="485"/>
      <c r="K1428" s="485"/>
      <c r="L1428" s="485"/>
      <c r="M1428" s="485"/>
      <c r="N1428" s="485"/>
      <c r="O1428" s="485"/>
      <c r="P1428" s="485"/>
      <c r="Q1428" s="544"/>
    </row>
    <row r="1429" spans="1:17" x14ac:dyDescent="0.15">
      <c r="A1429" s="485"/>
      <c r="B1429" s="485"/>
      <c r="C1429" s="485"/>
      <c r="D1429" s="485"/>
      <c r="E1429" s="485"/>
      <c r="F1429" s="485"/>
      <c r="G1429" s="485"/>
      <c r="H1429" s="485"/>
      <c r="I1429" s="485"/>
      <c r="J1429" s="485"/>
      <c r="K1429" s="485"/>
      <c r="L1429" s="485"/>
      <c r="M1429" s="485"/>
      <c r="N1429" s="485"/>
      <c r="O1429" s="485"/>
      <c r="P1429" s="485"/>
      <c r="Q1429" s="544"/>
    </row>
    <row r="1430" spans="1:17" x14ac:dyDescent="0.15">
      <c r="A1430" s="485"/>
      <c r="B1430" s="485"/>
      <c r="C1430" s="485"/>
      <c r="D1430" s="485"/>
      <c r="E1430" s="485"/>
      <c r="F1430" s="485"/>
      <c r="G1430" s="485"/>
      <c r="H1430" s="485"/>
      <c r="I1430" s="485"/>
      <c r="J1430" s="485"/>
      <c r="K1430" s="485"/>
      <c r="L1430" s="485"/>
      <c r="M1430" s="485"/>
      <c r="N1430" s="485"/>
      <c r="O1430" s="485"/>
      <c r="P1430" s="485"/>
      <c r="Q1430" s="544"/>
    </row>
    <row r="1431" spans="1:17" x14ac:dyDescent="0.15">
      <c r="A1431" s="485"/>
      <c r="B1431" s="485"/>
      <c r="C1431" s="485"/>
      <c r="D1431" s="485"/>
      <c r="E1431" s="485"/>
      <c r="F1431" s="485"/>
      <c r="G1431" s="485"/>
      <c r="H1431" s="485"/>
      <c r="I1431" s="485"/>
      <c r="J1431" s="485"/>
      <c r="K1431" s="485"/>
      <c r="L1431" s="485"/>
      <c r="M1431" s="485"/>
      <c r="N1431" s="485"/>
      <c r="O1431" s="485"/>
      <c r="P1431" s="485"/>
      <c r="Q1431" s="544"/>
    </row>
    <row r="1432" spans="1:17" x14ac:dyDescent="0.15">
      <c r="A1432" s="485"/>
      <c r="B1432" s="485"/>
      <c r="C1432" s="485"/>
      <c r="D1432" s="485"/>
      <c r="E1432" s="485"/>
      <c r="F1432" s="485"/>
      <c r="G1432" s="485"/>
      <c r="H1432" s="485"/>
      <c r="I1432" s="485"/>
      <c r="J1432" s="485"/>
      <c r="K1432" s="485"/>
      <c r="L1432" s="485"/>
      <c r="M1432" s="485"/>
      <c r="N1432" s="485"/>
      <c r="O1432" s="485"/>
      <c r="P1432" s="485"/>
      <c r="Q1432" s="544"/>
    </row>
    <row r="1433" spans="1:17" x14ac:dyDescent="0.15">
      <c r="A1433" s="485"/>
      <c r="B1433" s="485"/>
      <c r="C1433" s="485"/>
      <c r="D1433" s="485"/>
      <c r="E1433" s="485"/>
      <c r="F1433" s="485"/>
      <c r="G1433" s="485"/>
      <c r="H1433" s="485"/>
      <c r="I1433" s="485"/>
      <c r="J1433" s="485"/>
      <c r="K1433" s="485"/>
      <c r="L1433" s="485"/>
      <c r="M1433" s="485"/>
      <c r="N1433" s="485"/>
      <c r="O1433" s="485"/>
      <c r="P1433" s="485"/>
      <c r="Q1433" s="544"/>
    </row>
    <row r="1434" spans="1:17" x14ac:dyDescent="0.15">
      <c r="A1434" s="485"/>
      <c r="B1434" s="485"/>
      <c r="C1434" s="485"/>
      <c r="D1434" s="485"/>
      <c r="E1434" s="485"/>
      <c r="F1434" s="485"/>
      <c r="G1434" s="485"/>
      <c r="H1434" s="485"/>
      <c r="I1434" s="485"/>
      <c r="J1434" s="485"/>
      <c r="K1434" s="485"/>
      <c r="L1434" s="485"/>
      <c r="M1434" s="485"/>
      <c r="N1434" s="485"/>
      <c r="O1434" s="485"/>
      <c r="P1434" s="485"/>
      <c r="Q1434" s="544"/>
    </row>
    <row r="1435" spans="1:17" x14ac:dyDescent="0.15">
      <c r="A1435" s="485"/>
      <c r="B1435" s="485"/>
      <c r="C1435" s="485"/>
      <c r="D1435" s="485"/>
      <c r="E1435" s="485"/>
      <c r="F1435" s="485"/>
      <c r="G1435" s="485"/>
      <c r="H1435" s="485"/>
      <c r="I1435" s="485"/>
      <c r="J1435" s="485"/>
      <c r="K1435" s="485"/>
      <c r="L1435" s="485"/>
      <c r="M1435" s="485"/>
      <c r="N1435" s="485"/>
      <c r="O1435" s="485"/>
      <c r="P1435" s="485"/>
      <c r="Q1435" s="544"/>
    </row>
    <row r="1436" spans="1:17" x14ac:dyDescent="0.15">
      <c r="A1436" s="485"/>
      <c r="B1436" s="485"/>
      <c r="C1436" s="485"/>
      <c r="D1436" s="485"/>
      <c r="E1436" s="485"/>
      <c r="F1436" s="485"/>
      <c r="G1436" s="485"/>
      <c r="H1436" s="485"/>
      <c r="I1436" s="485"/>
      <c r="J1436" s="485"/>
      <c r="K1436" s="485"/>
      <c r="L1436" s="485"/>
      <c r="M1436" s="485"/>
      <c r="N1436" s="485"/>
      <c r="O1436" s="485"/>
      <c r="P1436" s="485"/>
      <c r="Q1436" s="544"/>
    </row>
    <row r="1437" spans="1:17" x14ac:dyDescent="0.15">
      <c r="A1437" s="485"/>
      <c r="B1437" s="485"/>
      <c r="C1437" s="485"/>
      <c r="D1437" s="485"/>
      <c r="E1437" s="485"/>
      <c r="F1437" s="485"/>
      <c r="G1437" s="485"/>
      <c r="H1437" s="485"/>
      <c r="I1437" s="485"/>
      <c r="J1437" s="485"/>
      <c r="K1437" s="485"/>
      <c r="L1437" s="485"/>
      <c r="M1437" s="485"/>
      <c r="N1437" s="485"/>
      <c r="O1437" s="485"/>
      <c r="P1437" s="485"/>
      <c r="Q1437" s="544"/>
    </row>
    <row r="1438" spans="1:17" x14ac:dyDescent="0.15">
      <c r="A1438" s="485"/>
      <c r="B1438" s="485"/>
      <c r="C1438" s="485"/>
      <c r="D1438" s="485"/>
      <c r="E1438" s="485"/>
      <c r="F1438" s="485"/>
      <c r="G1438" s="485"/>
      <c r="H1438" s="485"/>
      <c r="I1438" s="485"/>
      <c r="J1438" s="485"/>
      <c r="K1438" s="485"/>
      <c r="L1438" s="485"/>
      <c r="M1438" s="485"/>
      <c r="N1438" s="485"/>
      <c r="O1438" s="485"/>
      <c r="P1438" s="485"/>
      <c r="Q1438" s="544"/>
    </row>
    <row r="1439" spans="1:17" x14ac:dyDescent="0.15">
      <c r="A1439" s="485"/>
      <c r="B1439" s="485"/>
      <c r="C1439" s="485"/>
      <c r="D1439" s="485"/>
      <c r="E1439" s="485"/>
      <c r="F1439" s="485"/>
      <c r="G1439" s="485"/>
      <c r="H1439" s="485"/>
      <c r="I1439" s="485"/>
      <c r="J1439" s="485"/>
      <c r="K1439" s="485"/>
      <c r="L1439" s="485"/>
      <c r="M1439" s="485"/>
      <c r="N1439" s="485"/>
      <c r="O1439" s="485"/>
      <c r="P1439" s="485"/>
      <c r="Q1439" s="544"/>
    </row>
    <row r="1440" spans="1:17" x14ac:dyDescent="0.15">
      <c r="A1440" s="485"/>
      <c r="B1440" s="485"/>
      <c r="C1440" s="485"/>
      <c r="D1440" s="485"/>
      <c r="E1440" s="485"/>
      <c r="F1440" s="485"/>
      <c r="G1440" s="485"/>
      <c r="H1440" s="485"/>
      <c r="I1440" s="485"/>
      <c r="J1440" s="485"/>
      <c r="K1440" s="485"/>
      <c r="L1440" s="485"/>
      <c r="M1440" s="485"/>
      <c r="N1440" s="485"/>
      <c r="O1440" s="485"/>
      <c r="P1440" s="485"/>
      <c r="Q1440" s="544"/>
    </row>
    <row r="1441" spans="1:17" x14ac:dyDescent="0.15">
      <c r="A1441" s="485"/>
      <c r="B1441" s="485"/>
      <c r="C1441" s="485"/>
      <c r="D1441" s="485"/>
      <c r="E1441" s="485"/>
      <c r="F1441" s="485"/>
      <c r="G1441" s="485"/>
      <c r="H1441" s="485"/>
      <c r="I1441" s="485"/>
      <c r="J1441" s="485"/>
      <c r="K1441" s="485"/>
      <c r="L1441" s="485"/>
      <c r="M1441" s="485"/>
      <c r="N1441" s="485"/>
      <c r="O1441" s="485"/>
      <c r="P1441" s="485"/>
      <c r="Q1441" s="544"/>
    </row>
    <row r="1442" spans="1:17" x14ac:dyDescent="0.15">
      <c r="A1442" s="485"/>
      <c r="B1442" s="485"/>
      <c r="C1442" s="485"/>
      <c r="D1442" s="485"/>
      <c r="E1442" s="485"/>
      <c r="F1442" s="485"/>
      <c r="G1442" s="485"/>
      <c r="H1442" s="485"/>
      <c r="I1442" s="485"/>
      <c r="J1442" s="485"/>
      <c r="K1442" s="485"/>
      <c r="L1442" s="485"/>
      <c r="M1442" s="485"/>
      <c r="N1442" s="485"/>
      <c r="O1442" s="485"/>
      <c r="P1442" s="485"/>
      <c r="Q1442" s="544"/>
    </row>
    <row r="1443" spans="1:17" x14ac:dyDescent="0.15">
      <c r="A1443" s="485"/>
      <c r="B1443" s="485"/>
      <c r="C1443" s="485"/>
      <c r="D1443" s="485"/>
      <c r="E1443" s="485"/>
      <c r="F1443" s="485"/>
      <c r="G1443" s="485"/>
      <c r="H1443" s="485"/>
      <c r="I1443" s="485"/>
      <c r="J1443" s="485"/>
      <c r="K1443" s="485"/>
      <c r="L1443" s="485"/>
      <c r="M1443" s="485"/>
      <c r="N1443" s="485"/>
      <c r="O1443" s="485"/>
      <c r="P1443" s="485"/>
      <c r="Q1443" s="544"/>
    </row>
    <row r="1444" spans="1:17" x14ac:dyDescent="0.15">
      <c r="A1444" s="485"/>
      <c r="B1444" s="485"/>
      <c r="C1444" s="485"/>
      <c r="D1444" s="485"/>
      <c r="E1444" s="485"/>
      <c r="F1444" s="485"/>
      <c r="G1444" s="485"/>
      <c r="H1444" s="485"/>
      <c r="I1444" s="485"/>
      <c r="J1444" s="485"/>
      <c r="K1444" s="485"/>
      <c r="L1444" s="485"/>
      <c r="M1444" s="485"/>
      <c r="N1444" s="485"/>
      <c r="O1444" s="485"/>
      <c r="P1444" s="485"/>
      <c r="Q1444" s="544"/>
    </row>
    <row r="1445" spans="1:17" x14ac:dyDescent="0.15">
      <c r="A1445" s="485"/>
      <c r="B1445" s="485"/>
      <c r="C1445" s="485"/>
      <c r="D1445" s="485"/>
      <c r="E1445" s="485"/>
      <c r="F1445" s="485"/>
      <c r="G1445" s="485"/>
      <c r="H1445" s="485"/>
      <c r="I1445" s="485"/>
      <c r="J1445" s="485"/>
      <c r="K1445" s="485"/>
      <c r="L1445" s="485"/>
      <c r="M1445" s="485"/>
      <c r="N1445" s="485"/>
      <c r="O1445" s="485"/>
      <c r="P1445" s="485"/>
      <c r="Q1445" s="544"/>
    </row>
    <row r="1446" spans="1:17" x14ac:dyDescent="0.15">
      <c r="A1446" s="485"/>
      <c r="B1446" s="485"/>
      <c r="C1446" s="485"/>
      <c r="D1446" s="485"/>
      <c r="E1446" s="485"/>
      <c r="F1446" s="485"/>
      <c r="G1446" s="485"/>
      <c r="H1446" s="485"/>
      <c r="I1446" s="485"/>
      <c r="J1446" s="485"/>
      <c r="K1446" s="485"/>
      <c r="L1446" s="485"/>
      <c r="M1446" s="485"/>
      <c r="N1446" s="485"/>
      <c r="O1446" s="485"/>
      <c r="P1446" s="485"/>
      <c r="Q1446" s="544"/>
    </row>
    <row r="1447" spans="1:17" x14ac:dyDescent="0.15">
      <c r="A1447" s="485"/>
      <c r="B1447" s="485"/>
      <c r="C1447" s="485"/>
      <c r="D1447" s="485"/>
      <c r="E1447" s="485"/>
      <c r="F1447" s="485"/>
      <c r="G1447" s="485"/>
      <c r="H1447" s="485"/>
      <c r="I1447" s="485"/>
      <c r="J1447" s="485"/>
      <c r="K1447" s="485"/>
      <c r="L1447" s="485"/>
      <c r="M1447" s="485"/>
      <c r="N1447" s="485"/>
      <c r="O1447" s="485"/>
      <c r="P1447" s="485"/>
      <c r="Q1447" s="544"/>
    </row>
    <row r="1448" spans="1:17" x14ac:dyDescent="0.15">
      <c r="A1448" s="485"/>
      <c r="B1448" s="485"/>
      <c r="C1448" s="485"/>
      <c r="D1448" s="485"/>
      <c r="E1448" s="485"/>
      <c r="F1448" s="485"/>
      <c r="G1448" s="485"/>
      <c r="H1448" s="485"/>
      <c r="I1448" s="485"/>
      <c r="J1448" s="485"/>
      <c r="K1448" s="485"/>
      <c r="L1448" s="485"/>
      <c r="M1448" s="485"/>
      <c r="N1448" s="485"/>
      <c r="O1448" s="485"/>
      <c r="P1448" s="485"/>
      <c r="Q1448" s="544"/>
    </row>
    <row r="1449" spans="1:17" x14ac:dyDescent="0.15">
      <c r="A1449" s="485"/>
      <c r="B1449" s="485"/>
      <c r="C1449" s="485"/>
      <c r="D1449" s="485"/>
      <c r="E1449" s="485"/>
      <c r="F1449" s="485"/>
      <c r="G1449" s="485"/>
      <c r="H1449" s="485"/>
      <c r="I1449" s="485"/>
      <c r="J1449" s="485"/>
      <c r="K1449" s="485"/>
      <c r="L1449" s="485"/>
      <c r="M1449" s="485"/>
      <c r="N1449" s="485"/>
      <c r="O1449" s="485"/>
      <c r="P1449" s="485"/>
      <c r="Q1449" s="544"/>
    </row>
    <row r="1450" spans="1:17" x14ac:dyDescent="0.15">
      <c r="A1450" s="485"/>
      <c r="B1450" s="485"/>
      <c r="C1450" s="485"/>
      <c r="D1450" s="485"/>
      <c r="E1450" s="485"/>
      <c r="F1450" s="485"/>
      <c r="G1450" s="485"/>
      <c r="H1450" s="485"/>
      <c r="I1450" s="485"/>
      <c r="J1450" s="485"/>
      <c r="K1450" s="485"/>
      <c r="L1450" s="485"/>
      <c r="M1450" s="485"/>
      <c r="N1450" s="485"/>
      <c r="O1450" s="485"/>
      <c r="P1450" s="485"/>
      <c r="Q1450" s="544"/>
    </row>
    <row r="1451" spans="1:17" x14ac:dyDescent="0.15">
      <c r="A1451" s="485"/>
      <c r="B1451" s="485"/>
      <c r="C1451" s="485"/>
      <c r="D1451" s="485"/>
      <c r="E1451" s="485"/>
      <c r="F1451" s="485"/>
      <c r="G1451" s="485"/>
      <c r="H1451" s="485"/>
      <c r="I1451" s="485"/>
      <c r="J1451" s="485"/>
      <c r="K1451" s="485"/>
      <c r="L1451" s="485"/>
      <c r="M1451" s="485"/>
      <c r="N1451" s="485"/>
      <c r="O1451" s="485"/>
      <c r="P1451" s="485"/>
      <c r="Q1451" s="544"/>
    </row>
    <row r="1452" spans="1:17" x14ac:dyDescent="0.15">
      <c r="A1452" s="485"/>
      <c r="B1452" s="485"/>
      <c r="C1452" s="485"/>
      <c r="D1452" s="485"/>
      <c r="E1452" s="485"/>
      <c r="F1452" s="485"/>
      <c r="G1452" s="485"/>
      <c r="H1452" s="485"/>
      <c r="I1452" s="485"/>
      <c r="J1452" s="485"/>
      <c r="K1452" s="485"/>
      <c r="L1452" s="485"/>
      <c r="M1452" s="485"/>
      <c r="N1452" s="485"/>
      <c r="O1452" s="485"/>
      <c r="P1452" s="485"/>
      <c r="Q1452" s="544"/>
    </row>
    <row r="1453" spans="1:17" x14ac:dyDescent="0.15">
      <c r="A1453" s="485"/>
      <c r="B1453" s="485"/>
      <c r="C1453" s="485"/>
      <c r="D1453" s="485"/>
      <c r="E1453" s="485"/>
      <c r="F1453" s="485"/>
      <c r="G1453" s="485"/>
      <c r="H1453" s="485"/>
      <c r="I1453" s="485"/>
      <c r="J1453" s="485"/>
      <c r="K1453" s="485"/>
      <c r="L1453" s="485"/>
      <c r="M1453" s="485"/>
      <c r="N1453" s="485"/>
      <c r="O1453" s="485"/>
      <c r="P1453" s="485"/>
      <c r="Q1453" s="544"/>
    </row>
    <row r="1454" spans="1:17" x14ac:dyDescent="0.15">
      <c r="A1454" s="485"/>
      <c r="B1454" s="485"/>
      <c r="C1454" s="485"/>
      <c r="D1454" s="485"/>
      <c r="E1454" s="485"/>
      <c r="F1454" s="485"/>
      <c r="G1454" s="485"/>
      <c r="H1454" s="485"/>
      <c r="I1454" s="485"/>
      <c r="J1454" s="485"/>
      <c r="K1454" s="485"/>
      <c r="L1454" s="485"/>
      <c r="M1454" s="485"/>
      <c r="N1454" s="485"/>
      <c r="O1454" s="485"/>
      <c r="P1454" s="485"/>
      <c r="Q1454" s="544"/>
    </row>
    <row r="1455" spans="1:17" x14ac:dyDescent="0.15">
      <c r="A1455" s="485"/>
      <c r="B1455" s="485"/>
      <c r="C1455" s="485"/>
      <c r="D1455" s="485"/>
      <c r="E1455" s="485"/>
      <c r="F1455" s="485"/>
      <c r="G1455" s="485"/>
      <c r="H1455" s="485"/>
      <c r="I1455" s="485"/>
      <c r="J1455" s="485"/>
      <c r="K1455" s="485"/>
      <c r="L1455" s="485"/>
      <c r="M1455" s="485"/>
      <c r="N1455" s="485"/>
      <c r="O1455" s="485"/>
      <c r="P1455" s="485"/>
      <c r="Q1455" s="544"/>
    </row>
    <row r="1456" spans="1:17" x14ac:dyDescent="0.15">
      <c r="A1456" s="485"/>
      <c r="B1456" s="485"/>
      <c r="C1456" s="485"/>
      <c r="D1456" s="485"/>
      <c r="E1456" s="485"/>
      <c r="F1456" s="485"/>
      <c r="G1456" s="485"/>
      <c r="H1456" s="485"/>
      <c r="I1456" s="485"/>
      <c r="J1456" s="485"/>
      <c r="K1456" s="485"/>
      <c r="L1456" s="485"/>
      <c r="M1456" s="485"/>
      <c r="N1456" s="485"/>
      <c r="O1456" s="485"/>
      <c r="P1456" s="485"/>
      <c r="Q1456" s="544"/>
    </row>
    <row r="1457" spans="1:17" x14ac:dyDescent="0.15">
      <c r="A1457" s="485"/>
      <c r="B1457" s="485"/>
      <c r="C1457" s="485"/>
      <c r="D1457" s="485"/>
      <c r="E1457" s="485"/>
      <c r="F1457" s="485"/>
      <c r="G1457" s="485"/>
      <c r="H1457" s="485"/>
      <c r="I1457" s="485"/>
      <c r="J1457" s="485"/>
      <c r="K1457" s="485"/>
      <c r="L1457" s="485"/>
      <c r="M1457" s="485"/>
      <c r="N1457" s="485"/>
      <c r="O1457" s="485"/>
      <c r="P1457" s="485"/>
      <c r="Q1457" s="544"/>
    </row>
    <row r="1458" spans="1:17" x14ac:dyDescent="0.15">
      <c r="A1458" s="485"/>
      <c r="B1458" s="485"/>
      <c r="C1458" s="485"/>
      <c r="D1458" s="485"/>
      <c r="E1458" s="485"/>
      <c r="F1458" s="485"/>
      <c r="G1458" s="485"/>
      <c r="H1458" s="485"/>
      <c r="I1458" s="485"/>
      <c r="J1458" s="485"/>
      <c r="K1458" s="485"/>
      <c r="L1458" s="485"/>
      <c r="M1458" s="485"/>
      <c r="N1458" s="485"/>
      <c r="O1458" s="485"/>
      <c r="P1458" s="485"/>
      <c r="Q1458" s="544"/>
    </row>
    <row r="1459" spans="1:17" x14ac:dyDescent="0.15">
      <c r="A1459" s="485"/>
      <c r="B1459" s="485"/>
      <c r="C1459" s="485"/>
      <c r="D1459" s="485"/>
      <c r="E1459" s="485"/>
      <c r="F1459" s="485"/>
      <c r="G1459" s="485"/>
      <c r="H1459" s="485"/>
      <c r="I1459" s="485"/>
      <c r="J1459" s="485"/>
      <c r="K1459" s="485"/>
      <c r="L1459" s="485"/>
      <c r="M1459" s="485"/>
      <c r="N1459" s="485"/>
      <c r="O1459" s="485"/>
      <c r="P1459" s="485"/>
      <c r="Q1459" s="544"/>
    </row>
    <row r="1460" spans="1:17" x14ac:dyDescent="0.15">
      <c r="A1460" s="485"/>
      <c r="B1460" s="485"/>
      <c r="C1460" s="485"/>
      <c r="D1460" s="485"/>
      <c r="E1460" s="485"/>
      <c r="F1460" s="485"/>
      <c r="G1460" s="485"/>
      <c r="H1460" s="485"/>
      <c r="I1460" s="485"/>
      <c r="J1460" s="485"/>
      <c r="K1460" s="485"/>
      <c r="L1460" s="485"/>
      <c r="M1460" s="485"/>
      <c r="N1460" s="485"/>
      <c r="O1460" s="485"/>
      <c r="P1460" s="485"/>
      <c r="Q1460" s="544"/>
    </row>
    <row r="1461" spans="1:17" x14ac:dyDescent="0.15">
      <c r="A1461" s="485"/>
      <c r="B1461" s="485"/>
      <c r="C1461" s="485"/>
      <c r="D1461" s="485"/>
      <c r="E1461" s="485"/>
      <c r="F1461" s="485"/>
      <c r="G1461" s="485"/>
      <c r="H1461" s="485"/>
      <c r="I1461" s="485"/>
      <c r="J1461" s="485"/>
      <c r="K1461" s="485"/>
      <c r="L1461" s="485"/>
      <c r="M1461" s="485"/>
      <c r="N1461" s="485"/>
      <c r="O1461" s="485"/>
      <c r="P1461" s="485"/>
      <c r="Q1461" s="544"/>
    </row>
    <row r="1462" spans="1:17" x14ac:dyDescent="0.15">
      <c r="A1462" s="485"/>
      <c r="B1462" s="485"/>
      <c r="C1462" s="485"/>
      <c r="D1462" s="485"/>
      <c r="E1462" s="485"/>
      <c r="F1462" s="485"/>
      <c r="G1462" s="485"/>
      <c r="H1462" s="485"/>
      <c r="I1462" s="485"/>
      <c r="J1462" s="485"/>
      <c r="K1462" s="485"/>
      <c r="L1462" s="485"/>
      <c r="M1462" s="485"/>
      <c r="N1462" s="485"/>
      <c r="O1462" s="485"/>
      <c r="P1462" s="485"/>
      <c r="Q1462" s="544"/>
    </row>
    <row r="1463" spans="1:17" x14ac:dyDescent="0.15">
      <c r="A1463" s="485"/>
      <c r="B1463" s="485"/>
      <c r="C1463" s="485"/>
      <c r="D1463" s="485"/>
      <c r="E1463" s="485"/>
      <c r="F1463" s="485"/>
      <c r="G1463" s="485"/>
      <c r="H1463" s="485"/>
      <c r="I1463" s="485"/>
      <c r="J1463" s="485"/>
      <c r="K1463" s="485"/>
      <c r="L1463" s="485"/>
      <c r="M1463" s="485"/>
      <c r="N1463" s="485"/>
      <c r="O1463" s="485"/>
      <c r="P1463" s="485"/>
      <c r="Q1463" s="544"/>
    </row>
    <row r="1464" spans="1:17" x14ac:dyDescent="0.15">
      <c r="A1464" s="485"/>
      <c r="B1464" s="485"/>
      <c r="C1464" s="485"/>
      <c r="D1464" s="485"/>
      <c r="E1464" s="485"/>
      <c r="F1464" s="485"/>
      <c r="G1464" s="485"/>
      <c r="H1464" s="485"/>
      <c r="I1464" s="485"/>
      <c r="J1464" s="485"/>
      <c r="K1464" s="485"/>
      <c r="L1464" s="485"/>
      <c r="M1464" s="485"/>
      <c r="N1464" s="485"/>
      <c r="O1464" s="485"/>
      <c r="P1464" s="485"/>
      <c r="Q1464" s="544"/>
    </row>
    <row r="1465" spans="1:17" x14ac:dyDescent="0.15">
      <c r="A1465" s="485"/>
      <c r="B1465" s="485"/>
      <c r="C1465" s="485"/>
      <c r="D1465" s="485"/>
      <c r="E1465" s="485"/>
      <c r="F1465" s="485"/>
      <c r="G1465" s="485"/>
      <c r="H1465" s="485"/>
      <c r="I1465" s="485"/>
      <c r="J1465" s="485"/>
      <c r="K1465" s="485"/>
      <c r="L1465" s="485"/>
      <c r="M1465" s="485"/>
      <c r="N1465" s="485"/>
      <c r="O1465" s="485"/>
      <c r="P1465" s="485"/>
      <c r="Q1465" s="544"/>
    </row>
    <row r="1466" spans="1:17" x14ac:dyDescent="0.15">
      <c r="A1466" s="485"/>
      <c r="B1466" s="485"/>
      <c r="C1466" s="485"/>
      <c r="D1466" s="485"/>
      <c r="E1466" s="485"/>
      <c r="F1466" s="485"/>
      <c r="G1466" s="485"/>
      <c r="H1466" s="485"/>
      <c r="I1466" s="485"/>
      <c r="J1466" s="485"/>
      <c r="K1466" s="485"/>
      <c r="L1466" s="485"/>
      <c r="M1466" s="485"/>
      <c r="N1466" s="485"/>
      <c r="O1466" s="485"/>
      <c r="P1466" s="485"/>
      <c r="Q1466" s="544"/>
    </row>
    <row r="1467" spans="1:17" x14ac:dyDescent="0.15">
      <c r="A1467" s="485"/>
      <c r="B1467" s="485"/>
      <c r="C1467" s="485"/>
      <c r="D1467" s="485"/>
      <c r="E1467" s="485"/>
      <c r="F1467" s="485"/>
      <c r="G1467" s="485"/>
      <c r="H1467" s="485"/>
      <c r="I1467" s="485"/>
      <c r="J1467" s="485"/>
      <c r="K1467" s="485"/>
      <c r="L1467" s="485"/>
      <c r="M1467" s="485"/>
      <c r="N1467" s="485"/>
      <c r="O1467" s="485"/>
      <c r="P1467" s="485"/>
      <c r="Q1467" s="544"/>
    </row>
    <row r="1468" spans="1:17" x14ac:dyDescent="0.15">
      <c r="A1468" s="485"/>
      <c r="B1468" s="485"/>
      <c r="C1468" s="485"/>
      <c r="D1468" s="485"/>
      <c r="E1468" s="485"/>
      <c r="F1468" s="485"/>
      <c r="G1468" s="485"/>
      <c r="H1468" s="485"/>
      <c r="I1468" s="485"/>
      <c r="J1468" s="485"/>
      <c r="K1468" s="485"/>
      <c r="L1468" s="485"/>
      <c r="M1468" s="485"/>
      <c r="N1468" s="485"/>
      <c r="O1468" s="485"/>
      <c r="P1468" s="485"/>
      <c r="Q1468" s="544"/>
    </row>
    <row r="1469" spans="1:17" x14ac:dyDescent="0.15">
      <c r="A1469" s="485"/>
      <c r="B1469" s="485"/>
      <c r="C1469" s="485"/>
      <c r="D1469" s="485"/>
      <c r="E1469" s="485"/>
      <c r="F1469" s="485"/>
      <c r="G1469" s="485"/>
      <c r="H1469" s="485"/>
      <c r="I1469" s="485"/>
      <c r="J1469" s="485"/>
      <c r="K1469" s="485"/>
      <c r="L1469" s="485"/>
      <c r="M1469" s="485"/>
      <c r="N1469" s="485"/>
      <c r="O1469" s="485"/>
      <c r="P1469" s="485"/>
      <c r="Q1469" s="544"/>
    </row>
    <row r="1470" spans="1:17" x14ac:dyDescent="0.15">
      <c r="A1470" s="485"/>
      <c r="B1470" s="485"/>
      <c r="C1470" s="485"/>
      <c r="D1470" s="485"/>
      <c r="E1470" s="485"/>
      <c r="F1470" s="485"/>
      <c r="G1470" s="485"/>
      <c r="H1470" s="485"/>
      <c r="I1470" s="485"/>
      <c r="J1470" s="485"/>
      <c r="K1470" s="485"/>
      <c r="L1470" s="485"/>
      <c r="M1470" s="485"/>
      <c r="N1470" s="485"/>
      <c r="O1470" s="485"/>
      <c r="P1470" s="485"/>
      <c r="Q1470" s="544"/>
    </row>
    <row r="1471" spans="1:17" x14ac:dyDescent="0.15">
      <c r="A1471" s="485"/>
      <c r="B1471" s="485"/>
      <c r="C1471" s="485"/>
      <c r="D1471" s="485"/>
      <c r="E1471" s="485"/>
      <c r="F1471" s="485"/>
      <c r="G1471" s="485"/>
      <c r="H1471" s="485"/>
      <c r="I1471" s="485"/>
      <c r="J1471" s="485"/>
      <c r="K1471" s="485"/>
      <c r="L1471" s="485"/>
      <c r="M1471" s="485"/>
      <c r="N1471" s="485"/>
      <c r="O1471" s="485"/>
      <c r="P1471" s="485"/>
      <c r="Q1471" s="544"/>
    </row>
    <row r="1472" spans="1:17" x14ac:dyDescent="0.15">
      <c r="A1472" s="485"/>
      <c r="B1472" s="485"/>
      <c r="C1472" s="485"/>
      <c r="D1472" s="485"/>
      <c r="E1472" s="485"/>
      <c r="F1472" s="485"/>
      <c r="G1472" s="485"/>
      <c r="H1472" s="485"/>
      <c r="I1472" s="485"/>
      <c r="J1472" s="485"/>
      <c r="K1472" s="485"/>
      <c r="L1472" s="485"/>
      <c r="M1472" s="485"/>
      <c r="N1472" s="485"/>
      <c r="O1472" s="485"/>
      <c r="P1472" s="485"/>
      <c r="Q1472" s="544"/>
    </row>
    <row r="1473" spans="1:17" x14ac:dyDescent="0.15">
      <c r="A1473" s="485"/>
      <c r="B1473" s="485"/>
      <c r="C1473" s="485"/>
      <c r="D1473" s="485"/>
      <c r="E1473" s="485"/>
      <c r="F1473" s="485"/>
      <c r="G1473" s="485"/>
      <c r="H1473" s="485"/>
      <c r="I1473" s="485"/>
      <c r="J1473" s="485"/>
      <c r="K1473" s="485"/>
      <c r="L1473" s="485"/>
      <c r="M1473" s="485"/>
      <c r="N1473" s="485"/>
      <c r="O1473" s="485"/>
      <c r="P1473" s="485"/>
      <c r="Q1473" s="544"/>
    </row>
    <row r="1474" spans="1:17" x14ac:dyDescent="0.15">
      <c r="A1474" s="485"/>
      <c r="B1474" s="485"/>
      <c r="C1474" s="485"/>
      <c r="D1474" s="485"/>
      <c r="E1474" s="485"/>
      <c r="F1474" s="485"/>
      <c r="G1474" s="485"/>
      <c r="H1474" s="485"/>
      <c r="I1474" s="485"/>
      <c r="J1474" s="485"/>
      <c r="K1474" s="485"/>
      <c r="L1474" s="485"/>
      <c r="M1474" s="485"/>
      <c r="N1474" s="485"/>
      <c r="O1474" s="485"/>
      <c r="P1474" s="485"/>
      <c r="Q1474" s="544"/>
    </row>
    <row r="1475" spans="1:17" x14ac:dyDescent="0.15">
      <c r="A1475" s="485"/>
      <c r="B1475" s="485"/>
      <c r="C1475" s="485"/>
      <c r="D1475" s="485"/>
      <c r="E1475" s="485"/>
      <c r="F1475" s="485"/>
      <c r="G1475" s="485"/>
      <c r="H1475" s="485"/>
      <c r="I1475" s="485"/>
      <c r="J1475" s="485"/>
      <c r="K1475" s="485"/>
      <c r="L1475" s="485"/>
      <c r="M1475" s="485"/>
      <c r="N1475" s="485"/>
      <c r="O1475" s="485"/>
      <c r="P1475" s="485"/>
      <c r="Q1475" s="544"/>
    </row>
    <row r="1476" spans="1:17" x14ac:dyDescent="0.15">
      <c r="A1476" s="485"/>
      <c r="B1476" s="485"/>
      <c r="C1476" s="485"/>
      <c r="D1476" s="485"/>
      <c r="E1476" s="485"/>
      <c r="F1476" s="485"/>
      <c r="G1476" s="485"/>
      <c r="H1476" s="485"/>
      <c r="I1476" s="485"/>
      <c r="J1476" s="485"/>
      <c r="K1476" s="485"/>
      <c r="L1476" s="485"/>
      <c r="M1476" s="485"/>
      <c r="N1476" s="485"/>
      <c r="O1476" s="485"/>
      <c r="P1476" s="485"/>
      <c r="Q1476" s="544"/>
    </row>
    <row r="1477" spans="1:17" x14ac:dyDescent="0.15">
      <c r="A1477" s="485"/>
      <c r="B1477" s="485"/>
      <c r="C1477" s="485"/>
      <c r="D1477" s="485"/>
      <c r="E1477" s="485"/>
      <c r="F1477" s="485"/>
      <c r="G1477" s="485"/>
      <c r="H1477" s="485"/>
      <c r="I1477" s="485"/>
      <c r="J1477" s="485"/>
      <c r="K1477" s="485"/>
      <c r="L1477" s="485"/>
      <c r="M1477" s="485"/>
      <c r="N1477" s="485"/>
      <c r="O1477" s="485"/>
      <c r="P1477" s="485"/>
      <c r="Q1477" s="544"/>
    </row>
    <row r="1478" spans="1:17" x14ac:dyDescent="0.15">
      <c r="A1478" s="485"/>
      <c r="B1478" s="485"/>
      <c r="C1478" s="485"/>
      <c r="D1478" s="485"/>
      <c r="E1478" s="485"/>
      <c r="F1478" s="485"/>
      <c r="G1478" s="485"/>
      <c r="H1478" s="485"/>
      <c r="I1478" s="485"/>
      <c r="J1478" s="485"/>
      <c r="K1478" s="485"/>
      <c r="L1478" s="485"/>
      <c r="M1478" s="485"/>
      <c r="N1478" s="485"/>
      <c r="O1478" s="485"/>
      <c r="P1478" s="485"/>
      <c r="Q1478" s="544"/>
    </row>
    <row r="1479" spans="1:17" x14ac:dyDescent="0.15">
      <c r="A1479" s="485"/>
      <c r="B1479" s="485"/>
      <c r="C1479" s="485"/>
      <c r="D1479" s="485"/>
      <c r="E1479" s="485"/>
      <c r="F1479" s="485"/>
      <c r="G1479" s="485"/>
      <c r="H1479" s="485"/>
      <c r="I1479" s="485"/>
      <c r="J1479" s="485"/>
      <c r="K1479" s="485"/>
      <c r="L1479" s="485"/>
      <c r="M1479" s="485"/>
      <c r="N1479" s="485"/>
      <c r="O1479" s="485"/>
      <c r="P1479" s="485"/>
      <c r="Q1479" s="544"/>
    </row>
    <row r="1480" spans="1:17" x14ac:dyDescent="0.15">
      <c r="A1480" s="485"/>
      <c r="B1480" s="485"/>
      <c r="C1480" s="485"/>
      <c r="D1480" s="485"/>
      <c r="E1480" s="485"/>
      <c r="F1480" s="485"/>
      <c r="G1480" s="485"/>
      <c r="H1480" s="485"/>
      <c r="I1480" s="485"/>
      <c r="J1480" s="485"/>
      <c r="K1480" s="485"/>
      <c r="L1480" s="485"/>
      <c r="M1480" s="485"/>
      <c r="N1480" s="485"/>
      <c r="O1480" s="485"/>
      <c r="P1480" s="485"/>
      <c r="Q1480" s="544"/>
    </row>
    <row r="1481" spans="1:17" x14ac:dyDescent="0.15">
      <c r="A1481" s="485"/>
      <c r="B1481" s="485"/>
      <c r="C1481" s="485"/>
      <c r="D1481" s="485"/>
      <c r="E1481" s="485"/>
      <c r="F1481" s="485"/>
      <c r="G1481" s="485"/>
      <c r="H1481" s="485"/>
      <c r="I1481" s="485"/>
      <c r="J1481" s="485"/>
      <c r="K1481" s="485"/>
      <c r="L1481" s="485"/>
      <c r="M1481" s="485"/>
      <c r="N1481" s="485"/>
      <c r="O1481" s="485"/>
      <c r="P1481" s="485"/>
      <c r="Q1481" s="544"/>
    </row>
    <row r="1482" spans="1:17" x14ac:dyDescent="0.15">
      <c r="A1482" s="485"/>
      <c r="B1482" s="485"/>
      <c r="C1482" s="485"/>
      <c r="D1482" s="485"/>
      <c r="E1482" s="485"/>
      <c r="F1482" s="485"/>
      <c r="G1482" s="485"/>
      <c r="H1482" s="485"/>
      <c r="I1482" s="485"/>
      <c r="J1482" s="485"/>
      <c r="K1482" s="485"/>
      <c r="L1482" s="485"/>
      <c r="M1482" s="485"/>
      <c r="N1482" s="485"/>
      <c r="O1482" s="485"/>
      <c r="P1482" s="485"/>
      <c r="Q1482" s="544"/>
    </row>
    <row r="1483" spans="1:17" x14ac:dyDescent="0.15">
      <c r="A1483" s="485"/>
      <c r="B1483" s="485"/>
      <c r="C1483" s="485"/>
      <c r="D1483" s="485"/>
      <c r="E1483" s="485"/>
      <c r="F1483" s="485"/>
      <c r="G1483" s="485"/>
      <c r="H1483" s="485"/>
      <c r="I1483" s="485"/>
      <c r="J1483" s="485"/>
      <c r="K1483" s="485"/>
      <c r="L1483" s="485"/>
      <c r="M1483" s="485"/>
      <c r="N1483" s="485"/>
      <c r="O1483" s="485"/>
      <c r="P1483" s="485"/>
      <c r="Q1483" s="544"/>
    </row>
    <row r="1484" spans="1:17" x14ac:dyDescent="0.15">
      <c r="A1484" s="485"/>
      <c r="B1484" s="485"/>
      <c r="C1484" s="485"/>
      <c r="D1484" s="485"/>
      <c r="E1484" s="485"/>
      <c r="F1484" s="485"/>
      <c r="G1484" s="485"/>
      <c r="H1484" s="485"/>
      <c r="I1484" s="485"/>
      <c r="J1484" s="485"/>
      <c r="K1484" s="485"/>
      <c r="L1484" s="485"/>
      <c r="M1484" s="485"/>
      <c r="N1484" s="485"/>
      <c r="O1484" s="485"/>
      <c r="P1484" s="485"/>
      <c r="Q1484" s="544"/>
    </row>
    <row r="1485" spans="1:17" x14ac:dyDescent="0.15">
      <c r="A1485" s="485"/>
      <c r="B1485" s="485"/>
      <c r="C1485" s="485"/>
      <c r="D1485" s="485"/>
      <c r="E1485" s="485"/>
      <c r="F1485" s="485"/>
      <c r="G1485" s="485"/>
      <c r="H1485" s="485"/>
      <c r="I1485" s="485"/>
      <c r="J1485" s="485"/>
      <c r="K1485" s="485"/>
      <c r="L1485" s="485"/>
      <c r="M1485" s="485"/>
      <c r="N1485" s="485"/>
      <c r="O1485" s="485"/>
      <c r="P1485" s="485"/>
      <c r="Q1485" s="544"/>
    </row>
    <row r="1486" spans="1:17" x14ac:dyDescent="0.15">
      <c r="A1486" s="485"/>
      <c r="B1486" s="485"/>
      <c r="C1486" s="485"/>
      <c r="D1486" s="485"/>
      <c r="E1486" s="485"/>
      <c r="F1486" s="485"/>
      <c r="G1486" s="485"/>
      <c r="H1486" s="485"/>
      <c r="I1486" s="485"/>
      <c r="J1486" s="485"/>
      <c r="K1486" s="485"/>
      <c r="L1486" s="485"/>
      <c r="M1486" s="485"/>
      <c r="N1486" s="485"/>
      <c r="O1486" s="485"/>
      <c r="P1486" s="485"/>
      <c r="Q1486" s="544"/>
    </row>
    <row r="1487" spans="1:17" x14ac:dyDescent="0.15">
      <c r="A1487" s="485"/>
      <c r="B1487" s="485"/>
      <c r="C1487" s="485"/>
      <c r="D1487" s="485"/>
      <c r="E1487" s="485"/>
      <c r="F1487" s="485"/>
      <c r="G1487" s="485"/>
      <c r="H1487" s="485"/>
      <c r="I1487" s="485"/>
      <c r="J1487" s="485"/>
      <c r="K1487" s="485"/>
      <c r="L1487" s="485"/>
      <c r="M1487" s="485"/>
      <c r="N1487" s="485"/>
      <c r="O1487" s="485"/>
      <c r="P1487" s="485"/>
      <c r="Q1487" s="544"/>
    </row>
    <row r="1488" spans="1:17" x14ac:dyDescent="0.15">
      <c r="A1488" s="485"/>
      <c r="B1488" s="485"/>
      <c r="C1488" s="485"/>
      <c r="D1488" s="485"/>
      <c r="E1488" s="485"/>
      <c r="F1488" s="485"/>
      <c r="G1488" s="485"/>
      <c r="H1488" s="485"/>
      <c r="I1488" s="485"/>
      <c r="J1488" s="485"/>
      <c r="K1488" s="485"/>
      <c r="L1488" s="485"/>
      <c r="M1488" s="485"/>
      <c r="N1488" s="485"/>
      <c r="O1488" s="485"/>
      <c r="P1488" s="485"/>
      <c r="Q1488" s="544"/>
    </row>
    <row r="1489" spans="1:17" x14ac:dyDescent="0.15">
      <c r="A1489" s="485"/>
      <c r="B1489" s="485"/>
      <c r="C1489" s="485"/>
      <c r="D1489" s="485"/>
      <c r="E1489" s="485"/>
      <c r="F1489" s="485"/>
      <c r="G1489" s="485"/>
      <c r="H1489" s="485"/>
      <c r="I1489" s="485"/>
      <c r="J1489" s="485"/>
      <c r="K1489" s="485"/>
      <c r="L1489" s="485"/>
      <c r="M1489" s="485"/>
      <c r="N1489" s="485"/>
      <c r="O1489" s="485"/>
      <c r="P1489" s="485"/>
      <c r="Q1489" s="544"/>
    </row>
    <row r="1490" spans="1:17" x14ac:dyDescent="0.15">
      <c r="A1490" s="485"/>
      <c r="B1490" s="485"/>
      <c r="C1490" s="485"/>
      <c r="D1490" s="485"/>
      <c r="E1490" s="485"/>
      <c r="F1490" s="485"/>
      <c r="G1490" s="485"/>
      <c r="H1490" s="485"/>
      <c r="I1490" s="485"/>
      <c r="J1490" s="485"/>
      <c r="K1490" s="485"/>
      <c r="L1490" s="485"/>
      <c r="M1490" s="485"/>
      <c r="N1490" s="485"/>
      <c r="O1490" s="485"/>
      <c r="P1490" s="485"/>
      <c r="Q1490" s="544"/>
    </row>
    <row r="1491" spans="1:17" x14ac:dyDescent="0.15">
      <c r="A1491" s="485"/>
      <c r="B1491" s="485"/>
      <c r="C1491" s="485"/>
      <c r="D1491" s="485"/>
      <c r="E1491" s="485"/>
      <c r="F1491" s="485"/>
      <c r="G1491" s="485"/>
      <c r="H1491" s="485"/>
      <c r="I1491" s="485"/>
      <c r="J1491" s="485"/>
      <c r="K1491" s="485"/>
      <c r="L1491" s="485"/>
      <c r="M1491" s="485"/>
      <c r="N1491" s="485"/>
      <c r="O1491" s="485"/>
      <c r="P1491" s="485"/>
      <c r="Q1491" s="544"/>
    </row>
    <row r="1492" spans="1:17" x14ac:dyDescent="0.15">
      <c r="A1492" s="485"/>
      <c r="B1492" s="485"/>
      <c r="C1492" s="485"/>
      <c r="D1492" s="485"/>
      <c r="E1492" s="485"/>
      <c r="F1492" s="485"/>
      <c r="G1492" s="485"/>
      <c r="H1492" s="485"/>
      <c r="I1492" s="485"/>
      <c r="J1492" s="485"/>
      <c r="K1492" s="485"/>
      <c r="L1492" s="485"/>
      <c r="M1492" s="485"/>
      <c r="N1492" s="485"/>
      <c r="O1492" s="485"/>
      <c r="P1492" s="485"/>
      <c r="Q1492" s="544"/>
    </row>
    <row r="1493" spans="1:17" x14ac:dyDescent="0.15">
      <c r="A1493" s="485"/>
      <c r="B1493" s="485"/>
      <c r="C1493" s="485"/>
      <c r="D1493" s="485"/>
      <c r="E1493" s="485"/>
      <c r="F1493" s="485"/>
      <c r="G1493" s="485"/>
      <c r="H1493" s="485"/>
      <c r="I1493" s="485"/>
      <c r="J1493" s="485"/>
      <c r="K1493" s="485"/>
      <c r="L1493" s="485"/>
      <c r="M1493" s="485"/>
      <c r="N1493" s="485"/>
      <c r="O1493" s="485"/>
      <c r="P1493" s="485"/>
      <c r="Q1493" s="544"/>
    </row>
    <row r="1494" spans="1:17" x14ac:dyDescent="0.15">
      <c r="A1494" s="485"/>
      <c r="B1494" s="485"/>
      <c r="C1494" s="485"/>
      <c r="D1494" s="485"/>
      <c r="E1494" s="485"/>
      <c r="F1494" s="485"/>
      <c r="G1494" s="485"/>
      <c r="H1494" s="485"/>
      <c r="I1494" s="485"/>
      <c r="J1494" s="485"/>
      <c r="K1494" s="485"/>
      <c r="L1494" s="485"/>
      <c r="M1494" s="485"/>
      <c r="N1494" s="485"/>
      <c r="O1494" s="485"/>
      <c r="P1494" s="485"/>
      <c r="Q1494" s="544"/>
    </row>
    <row r="1495" spans="1:17" x14ac:dyDescent="0.15">
      <c r="A1495" s="485"/>
      <c r="B1495" s="485"/>
      <c r="C1495" s="485"/>
      <c r="D1495" s="485"/>
      <c r="E1495" s="485"/>
      <c r="F1495" s="485"/>
      <c r="G1495" s="485"/>
      <c r="H1495" s="485"/>
      <c r="I1495" s="485"/>
      <c r="J1495" s="485"/>
      <c r="K1495" s="485"/>
      <c r="L1495" s="485"/>
      <c r="M1495" s="485"/>
      <c r="N1495" s="485"/>
      <c r="O1495" s="485"/>
      <c r="P1495" s="485"/>
      <c r="Q1495" s="544"/>
    </row>
    <row r="1496" spans="1:17" x14ac:dyDescent="0.15">
      <c r="A1496" s="485"/>
      <c r="B1496" s="485"/>
      <c r="C1496" s="485"/>
      <c r="D1496" s="485"/>
      <c r="E1496" s="485"/>
      <c r="F1496" s="485"/>
      <c r="G1496" s="485"/>
      <c r="H1496" s="485"/>
      <c r="I1496" s="485"/>
      <c r="J1496" s="485"/>
      <c r="K1496" s="485"/>
      <c r="L1496" s="485"/>
      <c r="M1496" s="485"/>
      <c r="N1496" s="485"/>
      <c r="O1496" s="485"/>
      <c r="P1496" s="485"/>
      <c r="Q1496" s="544"/>
    </row>
    <row r="1497" spans="1:17" x14ac:dyDescent="0.15">
      <c r="A1497" s="485"/>
      <c r="B1497" s="485"/>
      <c r="C1497" s="485"/>
      <c r="D1497" s="485"/>
      <c r="E1497" s="485"/>
      <c r="F1497" s="485"/>
      <c r="G1497" s="485"/>
      <c r="H1497" s="485"/>
      <c r="I1497" s="485"/>
      <c r="J1497" s="485"/>
      <c r="K1497" s="485"/>
      <c r="L1497" s="485"/>
      <c r="M1497" s="485"/>
      <c r="N1497" s="485"/>
      <c r="O1497" s="485"/>
      <c r="P1497" s="485"/>
      <c r="Q1497" s="544"/>
    </row>
    <row r="1498" spans="1:17" x14ac:dyDescent="0.15">
      <c r="A1498" s="485"/>
      <c r="B1498" s="485"/>
      <c r="C1498" s="485"/>
      <c r="D1498" s="485"/>
      <c r="E1498" s="485"/>
      <c r="F1498" s="485"/>
      <c r="G1498" s="485"/>
      <c r="H1498" s="485"/>
      <c r="I1498" s="485"/>
      <c r="J1498" s="485"/>
      <c r="K1498" s="485"/>
      <c r="L1498" s="485"/>
      <c r="M1498" s="485"/>
      <c r="N1498" s="485"/>
      <c r="O1498" s="485"/>
      <c r="P1498" s="485"/>
      <c r="Q1498" s="544"/>
    </row>
    <row r="1499" spans="1:17" x14ac:dyDescent="0.15">
      <c r="A1499" s="485"/>
      <c r="B1499" s="485"/>
      <c r="C1499" s="485"/>
      <c r="D1499" s="485"/>
      <c r="E1499" s="485"/>
      <c r="F1499" s="485"/>
      <c r="G1499" s="485"/>
      <c r="H1499" s="485"/>
      <c r="I1499" s="485"/>
      <c r="J1499" s="485"/>
      <c r="K1499" s="485"/>
      <c r="L1499" s="485"/>
      <c r="M1499" s="485"/>
      <c r="N1499" s="485"/>
      <c r="O1499" s="485"/>
      <c r="P1499" s="485"/>
      <c r="Q1499" s="544"/>
    </row>
    <row r="1500" spans="1:17" x14ac:dyDescent="0.15">
      <c r="A1500" s="485"/>
      <c r="B1500" s="485"/>
      <c r="C1500" s="485"/>
      <c r="D1500" s="485"/>
      <c r="E1500" s="485"/>
      <c r="F1500" s="485"/>
      <c r="G1500" s="485"/>
      <c r="H1500" s="485"/>
      <c r="I1500" s="485"/>
      <c r="J1500" s="485"/>
      <c r="K1500" s="485"/>
      <c r="L1500" s="485"/>
      <c r="M1500" s="485"/>
      <c r="N1500" s="485"/>
      <c r="O1500" s="485"/>
      <c r="P1500" s="485"/>
      <c r="Q1500" s="544"/>
    </row>
    <row r="1501" spans="1:17" x14ac:dyDescent="0.15">
      <c r="A1501" s="485"/>
      <c r="B1501" s="485"/>
      <c r="C1501" s="485"/>
      <c r="D1501" s="485"/>
      <c r="E1501" s="485"/>
      <c r="F1501" s="485"/>
      <c r="G1501" s="485"/>
      <c r="H1501" s="485"/>
      <c r="I1501" s="485"/>
      <c r="J1501" s="485"/>
      <c r="K1501" s="485"/>
      <c r="L1501" s="485"/>
      <c r="M1501" s="485"/>
      <c r="N1501" s="485"/>
      <c r="O1501" s="485"/>
      <c r="P1501" s="485"/>
      <c r="Q1501" s="544"/>
    </row>
    <row r="1502" spans="1:17" x14ac:dyDescent="0.15">
      <c r="A1502" s="485"/>
      <c r="B1502" s="485"/>
      <c r="C1502" s="485"/>
      <c r="D1502" s="485"/>
      <c r="E1502" s="485"/>
      <c r="F1502" s="485"/>
      <c r="G1502" s="485"/>
      <c r="H1502" s="485"/>
      <c r="I1502" s="485"/>
      <c r="J1502" s="485"/>
      <c r="K1502" s="485"/>
      <c r="L1502" s="485"/>
      <c r="M1502" s="485"/>
      <c r="N1502" s="485"/>
      <c r="O1502" s="485"/>
      <c r="P1502" s="485"/>
      <c r="Q1502" s="544"/>
    </row>
    <row r="1503" spans="1:17" x14ac:dyDescent="0.15">
      <c r="A1503" s="485"/>
      <c r="B1503" s="485"/>
      <c r="C1503" s="485"/>
      <c r="D1503" s="485"/>
      <c r="E1503" s="485"/>
      <c r="F1503" s="485"/>
      <c r="G1503" s="485"/>
      <c r="H1503" s="485"/>
      <c r="I1503" s="485"/>
      <c r="J1503" s="485"/>
      <c r="K1503" s="485"/>
      <c r="L1503" s="485"/>
      <c r="M1503" s="485"/>
      <c r="N1503" s="485"/>
      <c r="O1503" s="485"/>
      <c r="P1503" s="485"/>
      <c r="Q1503" s="544"/>
    </row>
    <row r="1504" spans="1:17" x14ac:dyDescent="0.15">
      <c r="A1504" s="485"/>
      <c r="B1504" s="485"/>
      <c r="C1504" s="485"/>
      <c r="D1504" s="485"/>
      <c r="E1504" s="485"/>
      <c r="F1504" s="485"/>
      <c r="G1504" s="485"/>
      <c r="H1504" s="485"/>
      <c r="I1504" s="485"/>
      <c r="J1504" s="485"/>
      <c r="K1504" s="485"/>
      <c r="L1504" s="485"/>
      <c r="M1504" s="485"/>
      <c r="N1504" s="485"/>
      <c r="O1504" s="485"/>
      <c r="P1504" s="485"/>
      <c r="Q1504" s="544"/>
    </row>
    <row r="1505" spans="1:17" x14ac:dyDescent="0.15">
      <c r="A1505" s="485"/>
      <c r="B1505" s="485"/>
      <c r="C1505" s="485"/>
      <c r="D1505" s="485"/>
      <c r="E1505" s="485"/>
      <c r="F1505" s="485"/>
      <c r="G1505" s="485"/>
      <c r="H1505" s="485"/>
      <c r="I1505" s="485"/>
      <c r="J1505" s="485"/>
      <c r="K1505" s="485"/>
      <c r="L1505" s="485"/>
      <c r="M1505" s="485"/>
      <c r="N1505" s="485"/>
      <c r="O1505" s="485"/>
      <c r="P1505" s="485"/>
      <c r="Q1505" s="544"/>
    </row>
    <row r="1506" spans="1:17" x14ac:dyDescent="0.15">
      <c r="A1506" s="485"/>
      <c r="B1506" s="485"/>
      <c r="C1506" s="485"/>
      <c r="D1506" s="485"/>
      <c r="E1506" s="485"/>
      <c r="F1506" s="485"/>
      <c r="G1506" s="485"/>
      <c r="H1506" s="485"/>
      <c r="I1506" s="485"/>
      <c r="J1506" s="485"/>
      <c r="K1506" s="485"/>
      <c r="L1506" s="485"/>
      <c r="M1506" s="485"/>
      <c r="N1506" s="485"/>
      <c r="O1506" s="485"/>
      <c r="P1506" s="485"/>
      <c r="Q1506" s="544"/>
    </row>
    <row r="1507" spans="1:17" x14ac:dyDescent="0.15">
      <c r="A1507" s="485"/>
      <c r="B1507" s="485"/>
      <c r="C1507" s="485"/>
      <c r="D1507" s="485"/>
      <c r="E1507" s="485"/>
      <c r="F1507" s="485"/>
      <c r="G1507" s="485"/>
      <c r="H1507" s="485"/>
      <c r="I1507" s="485"/>
      <c r="J1507" s="485"/>
      <c r="K1507" s="485"/>
      <c r="L1507" s="485"/>
      <c r="M1507" s="485"/>
      <c r="N1507" s="485"/>
      <c r="O1507" s="485"/>
      <c r="P1507" s="485"/>
      <c r="Q1507" s="544"/>
    </row>
    <row r="1508" spans="1:17" x14ac:dyDescent="0.15">
      <c r="A1508" s="485"/>
      <c r="B1508" s="485"/>
      <c r="C1508" s="485"/>
      <c r="D1508" s="485"/>
      <c r="E1508" s="485"/>
      <c r="F1508" s="485"/>
      <c r="G1508" s="485"/>
      <c r="H1508" s="485"/>
      <c r="I1508" s="485"/>
      <c r="J1508" s="485"/>
      <c r="K1508" s="485"/>
      <c r="L1508" s="485"/>
      <c r="M1508" s="485"/>
      <c r="N1508" s="485"/>
      <c r="O1508" s="485"/>
      <c r="P1508" s="485"/>
      <c r="Q1508" s="544"/>
    </row>
    <row r="1509" spans="1:17" x14ac:dyDescent="0.15">
      <c r="A1509" s="485"/>
      <c r="B1509" s="485"/>
      <c r="C1509" s="485"/>
      <c r="D1509" s="485"/>
      <c r="E1509" s="485"/>
      <c r="F1509" s="485"/>
      <c r="G1509" s="485"/>
      <c r="H1509" s="485"/>
      <c r="I1509" s="485"/>
      <c r="J1509" s="485"/>
      <c r="K1509" s="485"/>
      <c r="L1509" s="485"/>
      <c r="M1509" s="485"/>
      <c r="N1509" s="485"/>
      <c r="O1509" s="485"/>
      <c r="P1509" s="485"/>
      <c r="Q1509" s="544"/>
    </row>
    <row r="1510" spans="1:17" x14ac:dyDescent="0.15">
      <c r="A1510" s="485"/>
      <c r="B1510" s="485"/>
      <c r="C1510" s="485"/>
      <c r="D1510" s="485"/>
      <c r="E1510" s="485"/>
      <c r="F1510" s="485"/>
      <c r="G1510" s="485"/>
      <c r="H1510" s="485"/>
      <c r="I1510" s="485"/>
      <c r="J1510" s="485"/>
      <c r="K1510" s="485"/>
      <c r="L1510" s="485"/>
      <c r="M1510" s="485"/>
      <c r="N1510" s="485"/>
      <c r="O1510" s="485"/>
      <c r="P1510" s="485"/>
      <c r="Q1510" s="544"/>
    </row>
    <row r="1511" spans="1:17" x14ac:dyDescent="0.15">
      <c r="A1511" s="485"/>
      <c r="B1511" s="485"/>
      <c r="C1511" s="485"/>
      <c r="D1511" s="485"/>
      <c r="E1511" s="485"/>
      <c r="F1511" s="485"/>
      <c r="G1511" s="485"/>
      <c r="H1511" s="485"/>
      <c r="I1511" s="485"/>
      <c r="J1511" s="485"/>
      <c r="K1511" s="485"/>
      <c r="L1511" s="485"/>
      <c r="M1511" s="485"/>
      <c r="N1511" s="485"/>
      <c r="O1511" s="485"/>
      <c r="P1511" s="485"/>
      <c r="Q1511" s="544"/>
    </row>
    <row r="1512" spans="1:17" x14ac:dyDescent="0.15">
      <c r="A1512" s="485"/>
      <c r="B1512" s="485"/>
      <c r="C1512" s="485"/>
      <c r="D1512" s="485"/>
      <c r="E1512" s="485"/>
      <c r="F1512" s="485"/>
      <c r="G1512" s="485"/>
      <c r="H1512" s="485"/>
      <c r="I1512" s="485"/>
      <c r="J1512" s="485"/>
      <c r="K1512" s="485"/>
      <c r="L1512" s="485"/>
      <c r="M1512" s="485"/>
      <c r="N1512" s="485"/>
      <c r="O1512" s="485"/>
      <c r="P1512" s="485"/>
      <c r="Q1512" s="544"/>
    </row>
    <row r="1513" spans="1:17" x14ac:dyDescent="0.15">
      <c r="A1513" s="485"/>
      <c r="B1513" s="485"/>
      <c r="C1513" s="485"/>
      <c r="D1513" s="485"/>
      <c r="E1513" s="485"/>
      <c r="F1513" s="485"/>
      <c r="G1513" s="485"/>
      <c r="H1513" s="485"/>
      <c r="I1513" s="485"/>
      <c r="J1513" s="485"/>
      <c r="K1513" s="485"/>
      <c r="L1513" s="485"/>
      <c r="M1513" s="485"/>
      <c r="N1513" s="485"/>
      <c r="O1513" s="485"/>
      <c r="P1513" s="485"/>
      <c r="Q1513" s="544"/>
    </row>
    <row r="1514" spans="1:17" x14ac:dyDescent="0.15">
      <c r="A1514" s="485"/>
      <c r="B1514" s="485"/>
      <c r="C1514" s="485"/>
      <c r="D1514" s="485"/>
      <c r="E1514" s="485"/>
      <c r="F1514" s="485"/>
      <c r="G1514" s="485"/>
      <c r="H1514" s="485"/>
      <c r="I1514" s="485"/>
      <c r="J1514" s="485"/>
      <c r="K1514" s="485"/>
      <c r="L1514" s="485"/>
      <c r="M1514" s="485"/>
      <c r="N1514" s="485"/>
      <c r="O1514" s="485"/>
      <c r="P1514" s="485"/>
      <c r="Q1514" s="544"/>
    </row>
    <row r="1515" spans="1:17" x14ac:dyDescent="0.15">
      <c r="A1515" s="485"/>
      <c r="B1515" s="485"/>
      <c r="C1515" s="485"/>
      <c r="D1515" s="485"/>
      <c r="E1515" s="485"/>
      <c r="F1515" s="485"/>
      <c r="G1515" s="485"/>
      <c r="H1515" s="485"/>
      <c r="I1515" s="485"/>
      <c r="J1515" s="485"/>
      <c r="K1515" s="485"/>
      <c r="L1515" s="485"/>
      <c r="M1515" s="485"/>
      <c r="N1515" s="485"/>
      <c r="O1515" s="485"/>
      <c r="P1515" s="485"/>
      <c r="Q1515" s="544"/>
    </row>
    <row r="1516" spans="1:17" x14ac:dyDescent="0.15">
      <c r="A1516" s="485"/>
      <c r="B1516" s="485"/>
      <c r="C1516" s="485"/>
      <c r="D1516" s="485"/>
      <c r="E1516" s="485"/>
      <c r="F1516" s="485"/>
      <c r="G1516" s="485"/>
      <c r="H1516" s="485"/>
      <c r="I1516" s="485"/>
      <c r="J1516" s="485"/>
      <c r="K1516" s="485"/>
      <c r="L1516" s="485"/>
      <c r="M1516" s="485"/>
      <c r="N1516" s="485"/>
      <c r="O1516" s="485"/>
      <c r="P1516" s="485"/>
      <c r="Q1516" s="544"/>
    </row>
    <row r="1517" spans="1:17" x14ac:dyDescent="0.15">
      <c r="A1517" s="485"/>
      <c r="B1517" s="485"/>
      <c r="C1517" s="485"/>
      <c r="D1517" s="485"/>
      <c r="E1517" s="485"/>
      <c r="F1517" s="485"/>
      <c r="G1517" s="485"/>
      <c r="H1517" s="485"/>
      <c r="I1517" s="485"/>
      <c r="J1517" s="485"/>
      <c r="K1517" s="485"/>
      <c r="L1517" s="485"/>
      <c r="M1517" s="485"/>
      <c r="N1517" s="485"/>
      <c r="O1517" s="485"/>
      <c r="P1517" s="485"/>
      <c r="Q1517" s="544"/>
    </row>
    <row r="1518" spans="1:17" x14ac:dyDescent="0.15">
      <c r="A1518" s="485"/>
      <c r="B1518" s="485"/>
      <c r="C1518" s="485"/>
      <c r="D1518" s="485"/>
      <c r="E1518" s="485"/>
      <c r="F1518" s="485"/>
      <c r="G1518" s="485"/>
      <c r="H1518" s="485"/>
      <c r="I1518" s="485"/>
      <c r="J1518" s="485"/>
      <c r="K1518" s="485"/>
      <c r="L1518" s="485"/>
      <c r="M1518" s="485"/>
      <c r="N1518" s="485"/>
      <c r="O1518" s="485"/>
      <c r="P1518" s="485"/>
      <c r="Q1518" s="544"/>
    </row>
    <row r="1519" spans="1:17" x14ac:dyDescent="0.15">
      <c r="A1519" s="485"/>
      <c r="B1519" s="485"/>
      <c r="C1519" s="485"/>
      <c r="D1519" s="485"/>
      <c r="E1519" s="485"/>
      <c r="F1519" s="485"/>
      <c r="G1519" s="485"/>
      <c r="H1519" s="485"/>
      <c r="I1519" s="485"/>
      <c r="J1519" s="485"/>
      <c r="K1519" s="485"/>
      <c r="L1519" s="485"/>
      <c r="M1519" s="485"/>
      <c r="N1519" s="485"/>
      <c r="O1519" s="485"/>
      <c r="P1519" s="485"/>
      <c r="Q1519" s="544"/>
    </row>
    <row r="1520" spans="1:17" x14ac:dyDescent="0.15">
      <c r="A1520" s="485"/>
      <c r="B1520" s="485"/>
      <c r="C1520" s="485"/>
      <c r="D1520" s="485"/>
      <c r="E1520" s="485"/>
      <c r="F1520" s="485"/>
      <c r="G1520" s="485"/>
      <c r="H1520" s="485"/>
      <c r="I1520" s="485"/>
      <c r="J1520" s="485"/>
      <c r="K1520" s="485"/>
      <c r="L1520" s="485"/>
      <c r="M1520" s="485"/>
      <c r="N1520" s="485"/>
      <c r="O1520" s="485"/>
      <c r="P1520" s="485"/>
      <c r="Q1520" s="544"/>
    </row>
    <row r="1521" spans="1:17" x14ac:dyDescent="0.15">
      <c r="A1521" s="485"/>
      <c r="B1521" s="485"/>
      <c r="C1521" s="485"/>
      <c r="D1521" s="485"/>
      <c r="E1521" s="485"/>
      <c r="F1521" s="485"/>
      <c r="G1521" s="485"/>
      <c r="H1521" s="485"/>
      <c r="I1521" s="485"/>
      <c r="J1521" s="485"/>
      <c r="K1521" s="485"/>
      <c r="L1521" s="485"/>
      <c r="M1521" s="485"/>
      <c r="N1521" s="485"/>
      <c r="O1521" s="485"/>
      <c r="P1521" s="485"/>
      <c r="Q1521" s="544"/>
    </row>
    <row r="1522" spans="1:17" x14ac:dyDescent="0.15">
      <c r="A1522" s="485"/>
      <c r="B1522" s="485"/>
      <c r="C1522" s="485"/>
      <c r="D1522" s="485"/>
      <c r="E1522" s="485"/>
      <c r="F1522" s="485"/>
      <c r="G1522" s="485"/>
      <c r="H1522" s="485"/>
      <c r="I1522" s="485"/>
      <c r="J1522" s="485"/>
      <c r="K1522" s="485"/>
      <c r="L1522" s="485"/>
      <c r="M1522" s="485"/>
      <c r="N1522" s="485"/>
      <c r="O1522" s="485"/>
      <c r="P1522" s="485"/>
      <c r="Q1522" s="544"/>
    </row>
    <row r="1523" spans="1:17" x14ac:dyDescent="0.15">
      <c r="A1523" s="485"/>
      <c r="B1523" s="485"/>
      <c r="C1523" s="485"/>
      <c r="D1523" s="485"/>
      <c r="E1523" s="485"/>
      <c r="F1523" s="485"/>
      <c r="G1523" s="485"/>
      <c r="H1523" s="485"/>
      <c r="I1523" s="485"/>
      <c r="J1523" s="485"/>
      <c r="K1523" s="485"/>
      <c r="L1523" s="485"/>
      <c r="M1523" s="485"/>
      <c r="N1523" s="485"/>
      <c r="O1523" s="485"/>
      <c r="P1523" s="485"/>
      <c r="Q1523" s="544"/>
    </row>
    <row r="1524" spans="1:17" x14ac:dyDescent="0.15">
      <c r="A1524" s="485"/>
      <c r="B1524" s="485"/>
      <c r="C1524" s="485"/>
      <c r="D1524" s="485"/>
      <c r="E1524" s="485"/>
      <c r="F1524" s="485"/>
      <c r="G1524" s="485"/>
      <c r="H1524" s="485"/>
      <c r="I1524" s="485"/>
      <c r="J1524" s="485"/>
      <c r="K1524" s="485"/>
      <c r="L1524" s="485"/>
      <c r="M1524" s="485"/>
      <c r="N1524" s="485"/>
      <c r="O1524" s="485"/>
      <c r="P1524" s="485"/>
      <c r="Q1524" s="544"/>
    </row>
    <row r="1525" spans="1:17" x14ac:dyDescent="0.15">
      <c r="A1525" s="485"/>
      <c r="B1525" s="485"/>
      <c r="C1525" s="485"/>
      <c r="D1525" s="485"/>
      <c r="E1525" s="485"/>
      <c r="F1525" s="485"/>
      <c r="G1525" s="485"/>
      <c r="H1525" s="485"/>
      <c r="I1525" s="485"/>
      <c r="J1525" s="485"/>
      <c r="K1525" s="485"/>
      <c r="L1525" s="485"/>
      <c r="M1525" s="485"/>
      <c r="N1525" s="485"/>
      <c r="O1525" s="485"/>
      <c r="P1525" s="485"/>
      <c r="Q1525" s="544"/>
    </row>
    <row r="1526" spans="1:17" x14ac:dyDescent="0.15">
      <c r="A1526" s="485"/>
      <c r="B1526" s="485"/>
      <c r="C1526" s="485"/>
      <c r="D1526" s="485"/>
      <c r="E1526" s="485"/>
      <c r="F1526" s="485"/>
      <c r="G1526" s="485"/>
      <c r="H1526" s="485"/>
      <c r="I1526" s="485"/>
      <c r="J1526" s="485"/>
      <c r="K1526" s="485"/>
      <c r="L1526" s="485"/>
      <c r="M1526" s="485"/>
      <c r="N1526" s="485"/>
      <c r="O1526" s="485"/>
      <c r="P1526" s="485"/>
      <c r="Q1526" s="544"/>
    </row>
    <row r="1527" spans="1:17" x14ac:dyDescent="0.15">
      <c r="A1527" s="485"/>
      <c r="B1527" s="485"/>
      <c r="C1527" s="485"/>
      <c r="D1527" s="485"/>
      <c r="E1527" s="485"/>
      <c r="F1527" s="485"/>
      <c r="G1527" s="485"/>
      <c r="H1527" s="485"/>
      <c r="I1527" s="485"/>
      <c r="J1527" s="485"/>
      <c r="K1527" s="485"/>
      <c r="L1527" s="485"/>
      <c r="M1527" s="485"/>
      <c r="N1527" s="485"/>
      <c r="O1527" s="485"/>
      <c r="P1527" s="485"/>
      <c r="Q1527" s="544"/>
    </row>
    <row r="1528" spans="1:17" x14ac:dyDescent="0.15">
      <c r="A1528" s="485"/>
      <c r="B1528" s="485"/>
      <c r="C1528" s="485"/>
      <c r="D1528" s="485"/>
      <c r="E1528" s="485"/>
      <c r="F1528" s="485"/>
      <c r="G1528" s="485"/>
      <c r="H1528" s="485"/>
      <c r="I1528" s="485"/>
      <c r="J1528" s="485"/>
      <c r="K1528" s="485"/>
      <c r="L1528" s="485"/>
      <c r="M1528" s="485"/>
      <c r="N1528" s="485"/>
      <c r="O1528" s="485"/>
      <c r="P1528" s="485"/>
      <c r="Q1528" s="544"/>
    </row>
    <row r="1529" spans="1:17" x14ac:dyDescent="0.15">
      <c r="A1529" s="485"/>
      <c r="B1529" s="485"/>
      <c r="C1529" s="485"/>
      <c r="D1529" s="485"/>
      <c r="E1529" s="485"/>
      <c r="F1529" s="485"/>
      <c r="G1529" s="485"/>
      <c r="H1529" s="485"/>
      <c r="I1529" s="485"/>
      <c r="J1529" s="485"/>
      <c r="K1529" s="485"/>
      <c r="L1529" s="485"/>
      <c r="M1529" s="485"/>
      <c r="N1529" s="485"/>
      <c r="O1529" s="485"/>
      <c r="P1529" s="485"/>
      <c r="Q1529" s="544"/>
    </row>
    <row r="1530" spans="1:17" x14ac:dyDescent="0.15">
      <c r="A1530" s="485"/>
      <c r="B1530" s="485"/>
      <c r="C1530" s="485"/>
      <c r="D1530" s="485"/>
      <c r="E1530" s="485"/>
      <c r="F1530" s="485"/>
      <c r="G1530" s="485"/>
      <c r="H1530" s="485"/>
      <c r="I1530" s="485"/>
      <c r="J1530" s="485"/>
      <c r="K1530" s="485"/>
      <c r="L1530" s="485"/>
      <c r="M1530" s="485"/>
      <c r="N1530" s="485"/>
      <c r="O1530" s="485"/>
      <c r="P1530" s="485"/>
      <c r="Q1530" s="544"/>
    </row>
    <row r="1531" spans="1:17" x14ac:dyDescent="0.15">
      <c r="A1531" s="485"/>
      <c r="B1531" s="485"/>
      <c r="C1531" s="485"/>
      <c r="D1531" s="485"/>
      <c r="E1531" s="485"/>
      <c r="F1531" s="485"/>
      <c r="G1531" s="485"/>
      <c r="H1531" s="485"/>
      <c r="I1531" s="485"/>
      <c r="J1531" s="485"/>
      <c r="K1531" s="485"/>
      <c r="L1531" s="485"/>
      <c r="M1531" s="485"/>
      <c r="N1531" s="485"/>
      <c r="O1531" s="485"/>
      <c r="P1531" s="485"/>
      <c r="Q1531" s="544"/>
    </row>
    <row r="1532" spans="1:17" x14ac:dyDescent="0.15">
      <c r="A1532" s="485"/>
      <c r="B1532" s="485"/>
      <c r="C1532" s="485"/>
      <c r="D1532" s="485"/>
      <c r="E1532" s="485"/>
      <c r="F1532" s="485"/>
      <c r="G1532" s="485"/>
      <c r="H1532" s="485"/>
      <c r="I1532" s="485"/>
      <c r="J1532" s="485"/>
      <c r="K1532" s="485"/>
      <c r="L1532" s="485"/>
      <c r="M1532" s="485"/>
      <c r="N1532" s="485"/>
      <c r="O1532" s="485"/>
      <c r="P1532" s="485"/>
      <c r="Q1532" s="544"/>
    </row>
    <row r="1533" spans="1:17" x14ac:dyDescent="0.15">
      <c r="A1533" s="485"/>
      <c r="B1533" s="485"/>
      <c r="C1533" s="485"/>
      <c r="D1533" s="485"/>
      <c r="E1533" s="485"/>
      <c r="F1533" s="485"/>
      <c r="G1533" s="485"/>
      <c r="H1533" s="485"/>
      <c r="I1533" s="485"/>
      <c r="J1533" s="485"/>
      <c r="K1533" s="485"/>
      <c r="L1533" s="485"/>
      <c r="M1533" s="485"/>
      <c r="N1533" s="485"/>
      <c r="O1533" s="485"/>
      <c r="P1533" s="485"/>
      <c r="Q1533" s="544"/>
    </row>
    <row r="1534" spans="1:17" x14ac:dyDescent="0.15">
      <c r="A1534" s="485"/>
      <c r="B1534" s="485"/>
      <c r="C1534" s="485"/>
      <c r="D1534" s="485"/>
      <c r="E1534" s="485"/>
      <c r="F1534" s="485"/>
      <c r="G1534" s="485"/>
      <c r="H1534" s="485"/>
      <c r="I1534" s="485"/>
      <c r="J1534" s="485"/>
      <c r="K1534" s="485"/>
      <c r="L1534" s="485"/>
      <c r="M1534" s="485"/>
      <c r="N1534" s="485"/>
      <c r="O1534" s="485"/>
      <c r="P1534" s="485"/>
      <c r="Q1534" s="544"/>
    </row>
    <row r="1535" spans="1:17" x14ac:dyDescent="0.15">
      <c r="A1535" s="485"/>
      <c r="B1535" s="485"/>
      <c r="C1535" s="485"/>
      <c r="D1535" s="485"/>
      <c r="E1535" s="485"/>
      <c r="F1535" s="485"/>
      <c r="G1535" s="485"/>
      <c r="H1535" s="485"/>
      <c r="I1535" s="485"/>
      <c r="J1535" s="485"/>
      <c r="K1535" s="485"/>
      <c r="L1535" s="485"/>
      <c r="M1535" s="485"/>
      <c r="N1535" s="485"/>
      <c r="O1535" s="485"/>
      <c r="P1535" s="485"/>
      <c r="Q1535" s="544"/>
    </row>
    <row r="1536" spans="1:17" x14ac:dyDescent="0.15">
      <c r="A1536" s="485"/>
      <c r="B1536" s="485"/>
      <c r="C1536" s="485"/>
      <c r="D1536" s="485"/>
      <c r="E1536" s="485"/>
      <c r="F1536" s="485"/>
      <c r="G1536" s="485"/>
      <c r="H1536" s="485"/>
      <c r="I1536" s="485"/>
      <c r="J1536" s="485"/>
      <c r="K1536" s="485"/>
      <c r="L1536" s="485"/>
      <c r="M1536" s="485"/>
      <c r="N1536" s="485"/>
      <c r="O1536" s="485"/>
      <c r="P1536" s="485"/>
      <c r="Q1536" s="544"/>
    </row>
    <row r="1537" spans="1:17" x14ac:dyDescent="0.15">
      <c r="A1537" s="485"/>
      <c r="B1537" s="485"/>
      <c r="C1537" s="485"/>
      <c r="D1537" s="485"/>
      <c r="E1537" s="485"/>
      <c r="F1537" s="485"/>
      <c r="G1537" s="485"/>
      <c r="H1537" s="485"/>
      <c r="I1537" s="485"/>
      <c r="J1537" s="485"/>
      <c r="K1537" s="485"/>
      <c r="L1537" s="485"/>
      <c r="M1537" s="485"/>
      <c r="N1537" s="485"/>
      <c r="O1537" s="485"/>
      <c r="P1537" s="485"/>
      <c r="Q1537" s="544"/>
    </row>
    <row r="1538" spans="1:17" x14ac:dyDescent="0.15">
      <c r="A1538" s="485"/>
      <c r="B1538" s="485"/>
      <c r="C1538" s="485"/>
      <c r="D1538" s="485"/>
      <c r="E1538" s="485"/>
      <c r="F1538" s="485"/>
      <c r="G1538" s="485"/>
      <c r="H1538" s="485"/>
      <c r="I1538" s="485"/>
      <c r="J1538" s="485"/>
      <c r="K1538" s="485"/>
      <c r="L1538" s="485"/>
      <c r="M1538" s="485"/>
      <c r="N1538" s="485"/>
      <c r="O1538" s="485"/>
      <c r="P1538" s="485"/>
      <c r="Q1538" s="544"/>
    </row>
    <row r="1539" spans="1:17" x14ac:dyDescent="0.15">
      <c r="A1539" s="485"/>
      <c r="B1539" s="485"/>
      <c r="C1539" s="485"/>
      <c r="D1539" s="485"/>
      <c r="E1539" s="485"/>
      <c r="F1539" s="485"/>
      <c r="G1539" s="485"/>
      <c r="H1539" s="485"/>
      <c r="I1539" s="485"/>
      <c r="J1539" s="485"/>
      <c r="K1539" s="485"/>
      <c r="L1539" s="485"/>
      <c r="M1539" s="485"/>
      <c r="N1539" s="485"/>
      <c r="O1539" s="485"/>
      <c r="P1539" s="485"/>
      <c r="Q1539" s="544"/>
    </row>
    <row r="1540" spans="1:17" x14ac:dyDescent="0.15">
      <c r="A1540" s="485"/>
      <c r="B1540" s="485"/>
      <c r="C1540" s="485"/>
      <c r="D1540" s="485"/>
      <c r="E1540" s="485"/>
      <c r="F1540" s="485"/>
      <c r="G1540" s="485"/>
      <c r="H1540" s="485"/>
      <c r="I1540" s="485"/>
      <c r="J1540" s="485"/>
      <c r="K1540" s="485"/>
      <c r="L1540" s="485"/>
      <c r="M1540" s="485"/>
      <c r="N1540" s="485"/>
      <c r="O1540" s="485"/>
      <c r="P1540" s="485"/>
      <c r="Q1540" s="544"/>
    </row>
    <row r="1541" spans="1:17" x14ac:dyDescent="0.15">
      <c r="A1541" s="485"/>
      <c r="B1541" s="485"/>
      <c r="C1541" s="485"/>
      <c r="D1541" s="485"/>
      <c r="E1541" s="485"/>
      <c r="F1541" s="485"/>
      <c r="G1541" s="485"/>
      <c r="H1541" s="485"/>
      <c r="I1541" s="485"/>
      <c r="J1541" s="485"/>
      <c r="K1541" s="485"/>
      <c r="L1541" s="485"/>
      <c r="M1541" s="485"/>
      <c r="N1541" s="485"/>
      <c r="O1541" s="485"/>
      <c r="P1541" s="485"/>
      <c r="Q1541" s="544"/>
    </row>
    <row r="1542" spans="1:17" x14ac:dyDescent="0.15">
      <c r="A1542" s="485"/>
      <c r="B1542" s="485"/>
      <c r="C1542" s="485"/>
      <c r="D1542" s="485"/>
      <c r="E1542" s="485"/>
      <c r="F1542" s="485"/>
      <c r="G1542" s="485"/>
      <c r="H1542" s="485"/>
      <c r="I1542" s="485"/>
      <c r="J1542" s="485"/>
      <c r="K1542" s="485"/>
      <c r="L1542" s="485"/>
      <c r="M1542" s="485"/>
      <c r="N1542" s="485"/>
      <c r="O1542" s="485"/>
      <c r="P1542" s="485"/>
      <c r="Q1542" s="544"/>
    </row>
    <row r="1543" spans="1:17" x14ac:dyDescent="0.15">
      <c r="A1543" s="485"/>
      <c r="B1543" s="485"/>
      <c r="C1543" s="485"/>
      <c r="D1543" s="485"/>
      <c r="E1543" s="485"/>
      <c r="F1543" s="485"/>
      <c r="G1543" s="485"/>
      <c r="H1543" s="485"/>
      <c r="I1543" s="485"/>
      <c r="J1543" s="485"/>
      <c r="K1543" s="485"/>
      <c r="L1543" s="485"/>
      <c r="M1543" s="485"/>
      <c r="N1543" s="485"/>
      <c r="O1543" s="485"/>
      <c r="P1543" s="485"/>
      <c r="Q1543" s="544"/>
    </row>
    <row r="1544" spans="1:17" x14ac:dyDescent="0.15">
      <c r="A1544" s="485"/>
      <c r="B1544" s="485"/>
      <c r="C1544" s="485"/>
      <c r="D1544" s="485"/>
      <c r="E1544" s="485"/>
      <c r="F1544" s="485"/>
      <c r="G1544" s="485"/>
      <c r="H1544" s="485"/>
      <c r="I1544" s="485"/>
      <c r="J1544" s="485"/>
      <c r="K1544" s="485"/>
      <c r="L1544" s="485"/>
      <c r="M1544" s="485"/>
      <c r="N1544" s="485"/>
      <c r="O1544" s="485"/>
      <c r="P1544" s="485"/>
      <c r="Q1544" s="544"/>
    </row>
    <row r="1545" spans="1:17" x14ac:dyDescent="0.15">
      <c r="A1545" s="485"/>
      <c r="B1545" s="485"/>
      <c r="C1545" s="485"/>
      <c r="D1545" s="485"/>
      <c r="E1545" s="485"/>
      <c r="F1545" s="485"/>
      <c r="G1545" s="485"/>
      <c r="H1545" s="485"/>
      <c r="I1545" s="485"/>
      <c r="J1545" s="485"/>
      <c r="K1545" s="485"/>
      <c r="L1545" s="485"/>
      <c r="M1545" s="485"/>
      <c r="N1545" s="485"/>
      <c r="O1545" s="485"/>
      <c r="P1545" s="485"/>
      <c r="Q1545" s="544"/>
    </row>
    <row r="1546" spans="1:17" x14ac:dyDescent="0.15">
      <c r="A1546" s="485"/>
      <c r="B1546" s="485"/>
      <c r="C1546" s="485"/>
      <c r="D1546" s="485"/>
      <c r="E1546" s="485"/>
      <c r="F1546" s="485"/>
      <c r="G1546" s="485"/>
      <c r="H1546" s="485"/>
      <c r="I1546" s="485"/>
      <c r="J1546" s="485"/>
      <c r="K1546" s="485"/>
      <c r="L1546" s="485"/>
      <c r="M1546" s="485"/>
      <c r="N1546" s="485"/>
      <c r="O1546" s="485"/>
      <c r="P1546" s="485"/>
      <c r="Q1546" s="544"/>
    </row>
    <row r="1547" spans="1:17" x14ac:dyDescent="0.15">
      <c r="A1547" s="485"/>
      <c r="B1547" s="485"/>
      <c r="C1547" s="485"/>
      <c r="D1547" s="485"/>
      <c r="E1547" s="485"/>
      <c r="F1547" s="485"/>
      <c r="G1547" s="485"/>
      <c r="H1547" s="485"/>
      <c r="I1547" s="485"/>
      <c r="J1547" s="485"/>
      <c r="K1547" s="485"/>
      <c r="L1547" s="485"/>
      <c r="M1547" s="485"/>
      <c r="N1547" s="485"/>
      <c r="O1547" s="485"/>
      <c r="P1547" s="485"/>
      <c r="Q1547" s="544"/>
    </row>
    <row r="1548" spans="1:17" x14ac:dyDescent="0.15">
      <c r="A1548" s="485"/>
      <c r="B1548" s="485"/>
      <c r="C1548" s="485"/>
      <c r="D1548" s="485"/>
      <c r="E1548" s="485"/>
      <c r="F1548" s="485"/>
      <c r="G1548" s="485"/>
      <c r="H1548" s="485"/>
      <c r="I1548" s="485"/>
      <c r="J1548" s="485"/>
      <c r="K1548" s="485"/>
      <c r="L1548" s="485"/>
      <c r="M1548" s="485"/>
      <c r="N1548" s="485"/>
      <c r="O1548" s="485"/>
      <c r="P1548" s="485"/>
      <c r="Q1548" s="544"/>
    </row>
    <row r="1549" spans="1:17" x14ac:dyDescent="0.15">
      <c r="A1549" s="485"/>
      <c r="B1549" s="485"/>
      <c r="C1549" s="485"/>
      <c r="D1549" s="485"/>
      <c r="E1549" s="485"/>
      <c r="F1549" s="485"/>
      <c r="G1549" s="485"/>
      <c r="H1549" s="485"/>
      <c r="I1549" s="485"/>
      <c r="J1549" s="485"/>
      <c r="K1549" s="485"/>
      <c r="L1549" s="485"/>
      <c r="M1549" s="485"/>
      <c r="N1549" s="485"/>
      <c r="O1549" s="485"/>
      <c r="P1549" s="485"/>
      <c r="Q1549" s="544"/>
    </row>
    <row r="1550" spans="1:17" x14ac:dyDescent="0.15">
      <c r="A1550" s="485"/>
      <c r="B1550" s="485"/>
      <c r="C1550" s="485"/>
      <c r="D1550" s="485"/>
      <c r="E1550" s="485"/>
      <c r="F1550" s="485"/>
      <c r="G1550" s="485"/>
      <c r="H1550" s="485"/>
      <c r="I1550" s="485"/>
      <c r="J1550" s="485"/>
      <c r="K1550" s="485"/>
      <c r="L1550" s="485"/>
      <c r="M1550" s="485"/>
      <c r="N1550" s="485"/>
      <c r="O1550" s="485"/>
      <c r="P1550" s="485"/>
      <c r="Q1550" s="544"/>
    </row>
    <row r="1551" spans="1:17" x14ac:dyDescent="0.15">
      <c r="A1551" s="485"/>
      <c r="B1551" s="485"/>
      <c r="C1551" s="485"/>
      <c r="D1551" s="485"/>
      <c r="E1551" s="485"/>
      <c r="F1551" s="485"/>
      <c r="G1551" s="485"/>
      <c r="H1551" s="485"/>
      <c r="I1551" s="485"/>
      <c r="J1551" s="485"/>
      <c r="K1551" s="485"/>
      <c r="L1551" s="485"/>
      <c r="M1551" s="485"/>
      <c r="N1551" s="485"/>
      <c r="O1551" s="485"/>
      <c r="P1551" s="485"/>
      <c r="Q1551" s="544"/>
    </row>
    <row r="1552" spans="1:17" x14ac:dyDescent="0.15">
      <c r="A1552" s="485"/>
      <c r="B1552" s="485"/>
      <c r="C1552" s="485"/>
      <c r="D1552" s="485"/>
      <c r="E1552" s="485"/>
      <c r="F1552" s="485"/>
      <c r="G1552" s="485"/>
      <c r="H1552" s="485"/>
      <c r="I1552" s="485"/>
      <c r="J1552" s="485"/>
      <c r="K1552" s="485"/>
      <c r="L1552" s="485"/>
      <c r="M1552" s="485"/>
      <c r="N1552" s="485"/>
      <c r="O1552" s="485"/>
      <c r="P1552" s="485"/>
      <c r="Q1552" s="544"/>
    </row>
    <row r="1553" spans="1:17" x14ac:dyDescent="0.15">
      <c r="A1553" s="485"/>
      <c r="B1553" s="485"/>
      <c r="C1553" s="485"/>
      <c r="D1553" s="485"/>
      <c r="E1553" s="485"/>
      <c r="F1553" s="485"/>
      <c r="G1553" s="485"/>
      <c r="H1553" s="485"/>
      <c r="I1553" s="485"/>
      <c r="J1553" s="485"/>
      <c r="K1553" s="485"/>
      <c r="L1553" s="485"/>
      <c r="M1553" s="485"/>
      <c r="N1553" s="485"/>
      <c r="O1553" s="485"/>
      <c r="P1553" s="485"/>
      <c r="Q1553" s="544"/>
    </row>
    <row r="1554" spans="1:17" x14ac:dyDescent="0.15">
      <c r="A1554" s="485"/>
      <c r="B1554" s="485"/>
      <c r="C1554" s="485"/>
      <c r="D1554" s="485"/>
      <c r="E1554" s="485"/>
      <c r="F1554" s="485"/>
      <c r="G1554" s="485"/>
      <c r="H1554" s="485"/>
      <c r="I1554" s="485"/>
      <c r="J1554" s="485"/>
      <c r="K1554" s="485"/>
      <c r="L1554" s="485"/>
      <c r="M1554" s="485"/>
      <c r="N1554" s="485"/>
      <c r="O1554" s="485"/>
      <c r="P1554" s="485"/>
      <c r="Q1554" s="544"/>
    </row>
    <row r="1555" spans="1:17" x14ac:dyDescent="0.15">
      <c r="A1555" s="485"/>
      <c r="B1555" s="485"/>
      <c r="C1555" s="485"/>
      <c r="D1555" s="485"/>
      <c r="E1555" s="485"/>
      <c r="F1555" s="485"/>
      <c r="G1555" s="485"/>
      <c r="H1555" s="485"/>
      <c r="I1555" s="485"/>
      <c r="J1555" s="485"/>
      <c r="K1555" s="485"/>
      <c r="L1555" s="485"/>
      <c r="M1555" s="485"/>
      <c r="N1555" s="485"/>
      <c r="O1555" s="485"/>
      <c r="P1555" s="485"/>
      <c r="Q1555" s="544"/>
    </row>
    <row r="1556" spans="1:17" x14ac:dyDescent="0.15">
      <c r="A1556" s="485"/>
      <c r="B1556" s="485"/>
      <c r="C1556" s="485"/>
      <c r="D1556" s="485"/>
      <c r="E1556" s="485"/>
      <c r="F1556" s="485"/>
      <c r="G1556" s="485"/>
      <c r="H1556" s="485"/>
      <c r="I1556" s="485"/>
      <c r="J1556" s="485"/>
      <c r="K1556" s="485"/>
      <c r="L1556" s="485"/>
      <c r="M1556" s="485"/>
      <c r="N1556" s="485"/>
      <c r="O1556" s="485"/>
      <c r="P1556" s="485"/>
      <c r="Q1556" s="544"/>
    </row>
    <row r="1557" spans="1:17" x14ac:dyDescent="0.15">
      <c r="A1557" s="485"/>
      <c r="B1557" s="485"/>
      <c r="C1557" s="485"/>
      <c r="D1557" s="485"/>
      <c r="E1557" s="485"/>
      <c r="F1557" s="485"/>
      <c r="G1557" s="485"/>
      <c r="H1557" s="485"/>
      <c r="I1557" s="485"/>
      <c r="J1557" s="485"/>
      <c r="K1557" s="485"/>
      <c r="L1557" s="485"/>
      <c r="M1557" s="485"/>
      <c r="N1557" s="485"/>
      <c r="O1557" s="485"/>
      <c r="P1557" s="485"/>
      <c r="Q1557" s="544"/>
    </row>
    <row r="1558" spans="1:17" x14ac:dyDescent="0.15">
      <c r="A1558" s="485"/>
      <c r="B1558" s="485"/>
      <c r="C1558" s="485"/>
      <c r="D1558" s="485"/>
      <c r="E1558" s="485"/>
      <c r="F1558" s="485"/>
      <c r="G1558" s="485"/>
      <c r="H1558" s="485"/>
      <c r="I1558" s="485"/>
      <c r="J1558" s="485"/>
      <c r="K1558" s="485"/>
      <c r="L1558" s="485"/>
      <c r="M1558" s="485"/>
      <c r="N1558" s="485"/>
      <c r="O1558" s="485"/>
      <c r="P1558" s="485"/>
      <c r="Q1558" s="544"/>
    </row>
    <row r="1559" spans="1:17" x14ac:dyDescent="0.15">
      <c r="A1559" s="485"/>
      <c r="B1559" s="485"/>
      <c r="C1559" s="485"/>
      <c r="D1559" s="485"/>
      <c r="E1559" s="485"/>
      <c r="F1559" s="485"/>
      <c r="G1559" s="485"/>
      <c r="H1559" s="485"/>
      <c r="I1559" s="485"/>
      <c r="J1559" s="485"/>
      <c r="K1559" s="485"/>
      <c r="L1559" s="485"/>
      <c r="M1559" s="485"/>
      <c r="N1559" s="485"/>
      <c r="O1559" s="485"/>
      <c r="P1559" s="485"/>
      <c r="Q1559" s="544"/>
    </row>
    <row r="1560" spans="1:17" x14ac:dyDescent="0.15">
      <c r="A1560" s="485"/>
      <c r="B1560" s="485"/>
      <c r="C1560" s="485"/>
      <c r="D1560" s="485"/>
      <c r="E1560" s="485"/>
      <c r="F1560" s="485"/>
      <c r="G1560" s="485"/>
      <c r="H1560" s="485"/>
      <c r="I1560" s="485"/>
      <c r="J1560" s="485"/>
      <c r="K1560" s="485"/>
      <c r="L1560" s="485"/>
      <c r="M1560" s="485"/>
      <c r="N1560" s="485"/>
      <c r="O1560" s="485"/>
      <c r="P1560" s="485"/>
      <c r="Q1560" s="544"/>
    </row>
    <row r="1561" spans="1:17" x14ac:dyDescent="0.15">
      <c r="A1561" s="485"/>
      <c r="B1561" s="485"/>
      <c r="C1561" s="485"/>
      <c r="D1561" s="485"/>
      <c r="E1561" s="485"/>
      <c r="F1561" s="485"/>
      <c r="G1561" s="485"/>
      <c r="H1561" s="485"/>
      <c r="I1561" s="485"/>
      <c r="J1561" s="485"/>
      <c r="K1561" s="485"/>
      <c r="L1561" s="485"/>
      <c r="M1561" s="485"/>
      <c r="N1561" s="485"/>
      <c r="O1561" s="485"/>
      <c r="P1561" s="485"/>
      <c r="Q1561" s="544"/>
    </row>
    <row r="1562" spans="1:17" x14ac:dyDescent="0.15">
      <c r="A1562" s="485"/>
      <c r="B1562" s="485"/>
      <c r="C1562" s="485"/>
      <c r="D1562" s="485"/>
      <c r="E1562" s="485"/>
      <c r="F1562" s="485"/>
      <c r="G1562" s="485"/>
      <c r="H1562" s="485"/>
      <c r="I1562" s="485"/>
      <c r="J1562" s="485"/>
      <c r="K1562" s="485"/>
      <c r="L1562" s="485"/>
      <c r="M1562" s="485"/>
      <c r="N1562" s="485"/>
      <c r="O1562" s="485"/>
      <c r="P1562" s="485"/>
      <c r="Q1562" s="544"/>
    </row>
    <row r="1563" spans="1:17" x14ac:dyDescent="0.15">
      <c r="A1563" s="485"/>
      <c r="B1563" s="485"/>
      <c r="C1563" s="485"/>
      <c r="D1563" s="485"/>
      <c r="E1563" s="485"/>
      <c r="F1563" s="485"/>
      <c r="G1563" s="485"/>
      <c r="H1563" s="485"/>
      <c r="I1563" s="485"/>
      <c r="J1563" s="485"/>
      <c r="K1563" s="485"/>
      <c r="L1563" s="485"/>
      <c r="M1563" s="485"/>
      <c r="N1563" s="485"/>
      <c r="O1563" s="485"/>
      <c r="P1563" s="485"/>
      <c r="Q1563" s="544"/>
    </row>
    <row r="1564" spans="1:17" x14ac:dyDescent="0.15">
      <c r="A1564" s="485"/>
      <c r="B1564" s="485"/>
      <c r="C1564" s="485"/>
      <c r="D1564" s="485"/>
      <c r="E1564" s="485"/>
      <c r="F1564" s="485"/>
      <c r="G1564" s="485"/>
      <c r="H1564" s="485"/>
      <c r="I1564" s="485"/>
      <c r="J1564" s="485"/>
      <c r="K1564" s="485"/>
      <c r="L1564" s="485"/>
      <c r="M1564" s="485"/>
      <c r="N1564" s="485"/>
      <c r="O1564" s="485"/>
      <c r="P1564" s="485"/>
      <c r="Q1564" s="544"/>
    </row>
    <row r="1565" spans="1:17" x14ac:dyDescent="0.15">
      <c r="A1565" s="485"/>
      <c r="B1565" s="485"/>
      <c r="C1565" s="485"/>
      <c r="D1565" s="485"/>
      <c r="E1565" s="485"/>
      <c r="F1565" s="485"/>
      <c r="G1565" s="485"/>
      <c r="H1565" s="485"/>
      <c r="I1565" s="485"/>
      <c r="J1565" s="485"/>
      <c r="K1565" s="485"/>
      <c r="L1565" s="485"/>
      <c r="M1565" s="485"/>
      <c r="N1565" s="485"/>
      <c r="O1565" s="485"/>
      <c r="P1565" s="485"/>
      <c r="Q1565" s="544"/>
    </row>
    <row r="1566" spans="1:17" x14ac:dyDescent="0.15">
      <c r="A1566" s="485"/>
      <c r="B1566" s="485"/>
      <c r="C1566" s="485"/>
      <c r="D1566" s="485"/>
      <c r="E1566" s="485"/>
      <c r="F1566" s="485"/>
      <c r="G1566" s="485"/>
      <c r="H1566" s="485"/>
      <c r="I1566" s="485"/>
      <c r="J1566" s="485"/>
      <c r="K1566" s="485"/>
      <c r="L1566" s="485"/>
      <c r="M1566" s="485"/>
      <c r="N1566" s="485"/>
      <c r="O1566" s="485"/>
      <c r="P1566" s="485"/>
      <c r="Q1566" s="544"/>
    </row>
    <row r="1567" spans="1:17" x14ac:dyDescent="0.15">
      <c r="A1567" s="485"/>
      <c r="B1567" s="485"/>
      <c r="C1567" s="485"/>
      <c r="D1567" s="485"/>
      <c r="E1567" s="485"/>
      <c r="F1567" s="485"/>
      <c r="G1567" s="485"/>
      <c r="H1567" s="485"/>
      <c r="I1567" s="485"/>
      <c r="J1567" s="485"/>
      <c r="K1567" s="485"/>
      <c r="L1567" s="485"/>
      <c r="M1567" s="485"/>
      <c r="N1567" s="485"/>
      <c r="O1567" s="485"/>
      <c r="P1567" s="485"/>
      <c r="Q1567" s="544"/>
    </row>
    <row r="1568" spans="1:17" x14ac:dyDescent="0.15">
      <c r="A1568" s="485"/>
      <c r="B1568" s="485"/>
      <c r="C1568" s="485"/>
      <c r="D1568" s="485"/>
      <c r="E1568" s="485"/>
      <c r="F1568" s="485"/>
      <c r="G1568" s="485"/>
      <c r="H1568" s="485"/>
      <c r="I1568" s="485"/>
      <c r="J1568" s="485"/>
      <c r="K1568" s="485"/>
      <c r="L1568" s="485"/>
      <c r="M1568" s="485"/>
      <c r="N1568" s="485"/>
      <c r="O1568" s="485"/>
      <c r="P1568" s="485"/>
      <c r="Q1568" s="544"/>
    </row>
    <row r="1569" spans="1:17" x14ac:dyDescent="0.15">
      <c r="A1569" s="485"/>
      <c r="B1569" s="485"/>
      <c r="C1569" s="485"/>
      <c r="D1569" s="485"/>
      <c r="E1569" s="485"/>
      <c r="F1569" s="485"/>
      <c r="G1569" s="485"/>
      <c r="H1569" s="485"/>
      <c r="I1569" s="485"/>
      <c r="J1569" s="485"/>
      <c r="K1569" s="485"/>
      <c r="L1569" s="485"/>
      <c r="M1569" s="485"/>
      <c r="N1569" s="485"/>
      <c r="O1569" s="485"/>
      <c r="P1569" s="485"/>
      <c r="Q1569" s="544"/>
    </row>
    <row r="1570" spans="1:17" x14ac:dyDescent="0.15">
      <c r="A1570" s="485"/>
      <c r="B1570" s="485"/>
      <c r="C1570" s="485"/>
      <c r="D1570" s="485"/>
      <c r="E1570" s="485"/>
      <c r="F1570" s="485"/>
      <c r="G1570" s="485"/>
      <c r="H1570" s="485"/>
      <c r="I1570" s="485"/>
      <c r="J1570" s="485"/>
      <c r="K1570" s="485"/>
      <c r="L1570" s="485"/>
      <c r="M1570" s="485"/>
      <c r="N1570" s="485"/>
      <c r="O1570" s="485"/>
      <c r="P1570" s="485"/>
      <c r="Q1570" s="544"/>
    </row>
    <row r="1571" spans="1:17" x14ac:dyDescent="0.15">
      <c r="A1571" s="485"/>
      <c r="B1571" s="485"/>
      <c r="C1571" s="485"/>
      <c r="D1571" s="485"/>
      <c r="E1571" s="485"/>
      <c r="F1571" s="485"/>
      <c r="G1571" s="485"/>
      <c r="H1571" s="485"/>
      <c r="I1571" s="485"/>
      <c r="J1571" s="485"/>
      <c r="K1571" s="485"/>
      <c r="L1571" s="485"/>
      <c r="M1571" s="485"/>
      <c r="N1571" s="485"/>
      <c r="O1571" s="485"/>
      <c r="P1571" s="485"/>
      <c r="Q1571" s="544"/>
    </row>
    <row r="1572" spans="1:17" x14ac:dyDescent="0.15">
      <c r="A1572" s="485"/>
      <c r="B1572" s="485"/>
      <c r="C1572" s="485"/>
      <c r="D1572" s="485"/>
      <c r="E1572" s="485"/>
      <c r="F1572" s="485"/>
      <c r="G1572" s="485"/>
      <c r="H1572" s="485"/>
      <c r="I1572" s="485"/>
      <c r="J1572" s="485"/>
      <c r="K1572" s="485"/>
      <c r="L1572" s="485"/>
      <c r="M1572" s="485"/>
      <c r="N1572" s="485"/>
      <c r="O1572" s="485"/>
      <c r="P1572" s="485"/>
      <c r="Q1572" s="544"/>
    </row>
    <row r="1573" spans="1:17" x14ac:dyDescent="0.15">
      <c r="A1573" s="485"/>
      <c r="B1573" s="485"/>
      <c r="C1573" s="485"/>
      <c r="D1573" s="485"/>
      <c r="E1573" s="485"/>
      <c r="F1573" s="485"/>
      <c r="G1573" s="485"/>
      <c r="H1573" s="485"/>
      <c r="I1573" s="485"/>
      <c r="J1573" s="485"/>
      <c r="K1573" s="485"/>
      <c r="L1573" s="485"/>
      <c r="M1573" s="485"/>
      <c r="N1573" s="485"/>
      <c r="O1573" s="485"/>
      <c r="P1573" s="485"/>
      <c r="Q1573" s="544"/>
    </row>
    <row r="1574" spans="1:17" x14ac:dyDescent="0.15">
      <c r="A1574" s="485"/>
      <c r="B1574" s="485"/>
      <c r="C1574" s="485"/>
      <c r="D1574" s="485"/>
      <c r="E1574" s="485"/>
      <c r="F1574" s="485"/>
      <c r="G1574" s="485"/>
      <c r="H1574" s="485"/>
      <c r="I1574" s="485"/>
      <c r="J1574" s="485"/>
      <c r="K1574" s="485"/>
      <c r="L1574" s="485"/>
      <c r="M1574" s="485"/>
      <c r="N1574" s="485"/>
      <c r="O1574" s="485"/>
      <c r="P1574" s="485"/>
      <c r="Q1574" s="544"/>
    </row>
    <row r="1575" spans="1:17" x14ac:dyDescent="0.15">
      <c r="A1575" s="485"/>
      <c r="B1575" s="485"/>
      <c r="C1575" s="485"/>
      <c r="D1575" s="485"/>
      <c r="E1575" s="485"/>
      <c r="F1575" s="485"/>
      <c r="G1575" s="485"/>
      <c r="H1575" s="485"/>
      <c r="I1575" s="485"/>
      <c r="J1575" s="485"/>
      <c r="K1575" s="485"/>
      <c r="L1575" s="485"/>
      <c r="M1575" s="485"/>
      <c r="N1575" s="485"/>
      <c r="O1575" s="485"/>
      <c r="P1575" s="485"/>
      <c r="Q1575" s="544"/>
    </row>
    <row r="1576" spans="1:17" x14ac:dyDescent="0.15">
      <c r="A1576" s="485"/>
      <c r="B1576" s="485"/>
      <c r="C1576" s="485"/>
      <c r="D1576" s="485"/>
      <c r="E1576" s="485"/>
      <c r="F1576" s="485"/>
      <c r="G1576" s="485"/>
      <c r="H1576" s="485"/>
      <c r="I1576" s="485"/>
      <c r="J1576" s="485"/>
      <c r="K1576" s="485"/>
      <c r="L1576" s="485"/>
      <c r="M1576" s="485"/>
      <c r="N1576" s="485"/>
      <c r="O1576" s="485"/>
      <c r="P1576" s="485"/>
      <c r="Q1576" s="544"/>
    </row>
    <row r="1577" spans="1:17" x14ac:dyDescent="0.15">
      <c r="A1577" s="485"/>
      <c r="B1577" s="485"/>
      <c r="C1577" s="485"/>
      <c r="D1577" s="485"/>
      <c r="E1577" s="485"/>
      <c r="F1577" s="485"/>
      <c r="G1577" s="485"/>
      <c r="H1577" s="485"/>
      <c r="I1577" s="485"/>
      <c r="J1577" s="485"/>
      <c r="K1577" s="485"/>
      <c r="L1577" s="485"/>
      <c r="M1577" s="485"/>
      <c r="N1577" s="485"/>
      <c r="O1577" s="485"/>
      <c r="P1577" s="485"/>
      <c r="Q1577" s="544"/>
    </row>
    <row r="1578" spans="1:17" x14ac:dyDescent="0.15">
      <c r="A1578" s="485"/>
      <c r="B1578" s="485"/>
      <c r="C1578" s="485"/>
      <c r="D1578" s="485"/>
      <c r="E1578" s="485"/>
      <c r="F1578" s="485"/>
      <c r="G1578" s="485"/>
      <c r="H1578" s="485"/>
      <c r="I1578" s="485"/>
      <c r="J1578" s="485"/>
      <c r="K1578" s="485"/>
      <c r="L1578" s="485"/>
      <c r="M1578" s="485"/>
      <c r="N1578" s="485"/>
      <c r="O1578" s="485"/>
      <c r="P1578" s="485"/>
      <c r="Q1578" s="544"/>
    </row>
    <row r="1579" spans="1:17" x14ac:dyDescent="0.15">
      <c r="A1579" s="485"/>
      <c r="B1579" s="485"/>
      <c r="C1579" s="485"/>
      <c r="D1579" s="485"/>
      <c r="E1579" s="485"/>
      <c r="F1579" s="485"/>
      <c r="G1579" s="485"/>
      <c r="H1579" s="485"/>
      <c r="I1579" s="485"/>
      <c r="J1579" s="485"/>
      <c r="K1579" s="485"/>
      <c r="L1579" s="485"/>
      <c r="M1579" s="485"/>
      <c r="N1579" s="485"/>
      <c r="O1579" s="485"/>
      <c r="P1579" s="485"/>
      <c r="Q1579" s="544"/>
    </row>
    <row r="1580" spans="1:17" x14ac:dyDescent="0.15">
      <c r="A1580" s="485"/>
      <c r="B1580" s="485"/>
      <c r="C1580" s="485"/>
      <c r="D1580" s="485"/>
      <c r="E1580" s="485"/>
      <c r="F1580" s="485"/>
      <c r="G1580" s="485"/>
      <c r="H1580" s="485"/>
      <c r="I1580" s="485"/>
      <c r="J1580" s="485"/>
      <c r="K1580" s="485"/>
      <c r="L1580" s="485"/>
      <c r="M1580" s="485"/>
      <c r="N1580" s="485"/>
      <c r="O1580" s="485"/>
      <c r="P1580" s="485"/>
      <c r="Q1580" s="544"/>
    </row>
    <row r="1581" spans="1:17" x14ac:dyDescent="0.15">
      <c r="A1581" s="485"/>
      <c r="B1581" s="485"/>
      <c r="C1581" s="485"/>
      <c r="D1581" s="485"/>
      <c r="E1581" s="485"/>
      <c r="F1581" s="485"/>
      <c r="G1581" s="485"/>
      <c r="H1581" s="485"/>
      <c r="I1581" s="485"/>
      <c r="J1581" s="485"/>
      <c r="K1581" s="485"/>
      <c r="L1581" s="485"/>
      <c r="M1581" s="485"/>
      <c r="N1581" s="485"/>
      <c r="O1581" s="485"/>
      <c r="P1581" s="485"/>
      <c r="Q1581" s="544"/>
    </row>
    <row r="1582" spans="1:17" x14ac:dyDescent="0.15">
      <c r="A1582" s="485"/>
      <c r="B1582" s="485"/>
      <c r="C1582" s="485"/>
      <c r="D1582" s="485"/>
      <c r="E1582" s="485"/>
      <c r="F1582" s="485"/>
      <c r="G1582" s="485"/>
      <c r="H1582" s="485"/>
      <c r="I1582" s="485"/>
      <c r="J1582" s="485"/>
      <c r="K1582" s="485"/>
      <c r="L1582" s="485"/>
      <c r="M1582" s="485"/>
      <c r="N1582" s="485"/>
      <c r="O1582" s="485"/>
      <c r="P1582" s="485"/>
      <c r="Q1582" s="544"/>
    </row>
    <row r="1583" spans="1:17" x14ac:dyDescent="0.15">
      <c r="A1583" s="485"/>
      <c r="B1583" s="485"/>
      <c r="C1583" s="485"/>
      <c r="D1583" s="485"/>
      <c r="E1583" s="485"/>
      <c r="F1583" s="485"/>
      <c r="G1583" s="485"/>
      <c r="H1583" s="485"/>
      <c r="I1583" s="485"/>
      <c r="J1583" s="485"/>
      <c r="K1583" s="485"/>
      <c r="L1583" s="485"/>
      <c r="M1583" s="485"/>
      <c r="N1583" s="485"/>
      <c r="O1583" s="485"/>
      <c r="P1583" s="485"/>
      <c r="Q1583" s="544"/>
    </row>
    <row r="1584" spans="1:17" x14ac:dyDescent="0.15">
      <c r="A1584" s="485"/>
      <c r="B1584" s="485"/>
      <c r="C1584" s="485"/>
      <c r="D1584" s="485"/>
      <c r="E1584" s="485"/>
      <c r="F1584" s="485"/>
      <c r="G1584" s="485"/>
      <c r="H1584" s="485"/>
      <c r="I1584" s="485"/>
      <c r="J1584" s="485"/>
      <c r="K1584" s="485"/>
      <c r="L1584" s="485"/>
      <c r="M1584" s="485"/>
      <c r="N1584" s="485"/>
      <c r="O1584" s="485"/>
      <c r="P1584" s="485"/>
      <c r="Q1584" s="544"/>
    </row>
    <row r="1585" spans="1:17" x14ac:dyDescent="0.15">
      <c r="A1585" s="485"/>
      <c r="B1585" s="485"/>
      <c r="C1585" s="485"/>
      <c r="D1585" s="485"/>
      <c r="E1585" s="485"/>
      <c r="F1585" s="485"/>
      <c r="G1585" s="485"/>
      <c r="H1585" s="485"/>
      <c r="I1585" s="485"/>
      <c r="J1585" s="485"/>
      <c r="K1585" s="485"/>
      <c r="L1585" s="485"/>
      <c r="M1585" s="485"/>
      <c r="N1585" s="485"/>
      <c r="O1585" s="485"/>
      <c r="P1585" s="485"/>
      <c r="Q1585" s="544"/>
    </row>
    <row r="1586" spans="1:17" x14ac:dyDescent="0.15">
      <c r="A1586" s="485"/>
      <c r="B1586" s="485"/>
      <c r="C1586" s="485"/>
      <c r="D1586" s="485"/>
      <c r="E1586" s="485"/>
      <c r="F1586" s="485"/>
      <c r="G1586" s="485"/>
      <c r="H1586" s="485"/>
      <c r="I1586" s="485"/>
      <c r="J1586" s="485"/>
      <c r="K1586" s="485"/>
      <c r="L1586" s="485"/>
      <c r="M1586" s="485"/>
      <c r="N1586" s="485"/>
      <c r="O1586" s="485"/>
      <c r="P1586" s="485"/>
      <c r="Q1586" s="544"/>
    </row>
    <row r="1587" spans="1:17" x14ac:dyDescent="0.15">
      <c r="A1587" s="485"/>
      <c r="B1587" s="485"/>
      <c r="C1587" s="485"/>
      <c r="D1587" s="485"/>
      <c r="E1587" s="485"/>
      <c r="F1587" s="485"/>
      <c r="G1587" s="485"/>
      <c r="H1587" s="485"/>
      <c r="I1587" s="485"/>
      <c r="J1587" s="485"/>
      <c r="K1587" s="485"/>
      <c r="L1587" s="485"/>
      <c r="M1587" s="485"/>
      <c r="N1587" s="485"/>
      <c r="O1587" s="485"/>
      <c r="P1587" s="485"/>
      <c r="Q1587" s="544"/>
    </row>
    <row r="1588" spans="1:17" x14ac:dyDescent="0.15">
      <c r="A1588" s="485"/>
      <c r="B1588" s="485"/>
      <c r="C1588" s="485"/>
      <c r="D1588" s="485"/>
      <c r="E1588" s="485"/>
      <c r="F1588" s="485"/>
      <c r="G1588" s="485"/>
      <c r="H1588" s="485"/>
      <c r="I1588" s="485"/>
      <c r="J1588" s="485"/>
      <c r="K1588" s="485"/>
      <c r="L1588" s="485"/>
      <c r="M1588" s="485"/>
      <c r="N1588" s="485"/>
      <c r="O1588" s="485"/>
      <c r="P1588" s="485"/>
      <c r="Q1588" s="544"/>
    </row>
    <row r="1589" spans="1:17" x14ac:dyDescent="0.15">
      <c r="A1589" s="485"/>
      <c r="B1589" s="485"/>
      <c r="C1589" s="485"/>
      <c r="D1589" s="485"/>
      <c r="E1589" s="485"/>
      <c r="F1589" s="485"/>
      <c r="G1589" s="485"/>
      <c r="H1589" s="485"/>
      <c r="I1589" s="485"/>
      <c r="J1589" s="485"/>
      <c r="K1589" s="485"/>
      <c r="L1589" s="485"/>
      <c r="M1589" s="485"/>
      <c r="N1589" s="485"/>
      <c r="O1589" s="485"/>
      <c r="P1589" s="485"/>
      <c r="Q1589" s="544"/>
    </row>
    <row r="1590" spans="1:17" x14ac:dyDescent="0.15">
      <c r="A1590" s="485"/>
      <c r="B1590" s="485"/>
      <c r="C1590" s="485"/>
      <c r="D1590" s="485"/>
      <c r="E1590" s="485"/>
      <c r="F1590" s="485"/>
      <c r="G1590" s="485"/>
      <c r="H1590" s="485"/>
      <c r="I1590" s="485"/>
      <c r="J1590" s="485"/>
      <c r="K1590" s="485"/>
      <c r="L1590" s="485"/>
      <c r="M1590" s="485"/>
      <c r="N1590" s="485"/>
      <c r="O1590" s="485"/>
      <c r="P1590" s="485"/>
      <c r="Q1590" s="544"/>
    </row>
    <row r="1591" spans="1:17" x14ac:dyDescent="0.15">
      <c r="A1591" s="485"/>
      <c r="B1591" s="485"/>
      <c r="C1591" s="485"/>
      <c r="D1591" s="485"/>
      <c r="E1591" s="485"/>
      <c r="F1591" s="485"/>
      <c r="G1591" s="485"/>
      <c r="H1591" s="485"/>
      <c r="I1591" s="485"/>
      <c r="J1591" s="485"/>
      <c r="K1591" s="485"/>
      <c r="L1591" s="485"/>
      <c r="M1591" s="485"/>
      <c r="N1591" s="485"/>
      <c r="O1591" s="485"/>
      <c r="P1591" s="485"/>
      <c r="Q1591" s="544"/>
    </row>
    <row r="1592" spans="1:17" x14ac:dyDescent="0.15">
      <c r="A1592" s="485"/>
      <c r="B1592" s="485"/>
      <c r="C1592" s="485"/>
      <c r="D1592" s="485"/>
      <c r="E1592" s="485"/>
      <c r="F1592" s="485"/>
      <c r="G1592" s="485"/>
      <c r="H1592" s="485"/>
      <c r="I1592" s="485"/>
      <c r="J1592" s="485"/>
      <c r="K1592" s="485"/>
      <c r="L1592" s="485"/>
      <c r="M1592" s="485"/>
      <c r="N1592" s="485"/>
      <c r="O1592" s="485"/>
      <c r="P1592" s="485"/>
      <c r="Q1592" s="544"/>
    </row>
    <row r="1593" spans="1:17" x14ac:dyDescent="0.15">
      <c r="A1593" s="485"/>
      <c r="B1593" s="485"/>
      <c r="C1593" s="485"/>
      <c r="D1593" s="485"/>
      <c r="E1593" s="485"/>
      <c r="F1593" s="485"/>
      <c r="G1593" s="485"/>
      <c r="H1593" s="485"/>
      <c r="I1593" s="485"/>
      <c r="J1593" s="485"/>
      <c r="K1593" s="485"/>
      <c r="L1593" s="485"/>
      <c r="M1593" s="485"/>
      <c r="N1593" s="485"/>
      <c r="O1593" s="485"/>
      <c r="P1593" s="485"/>
      <c r="Q1593" s="544"/>
    </row>
    <row r="1594" spans="1:17" x14ac:dyDescent="0.15">
      <c r="A1594" s="485"/>
      <c r="B1594" s="485"/>
      <c r="C1594" s="485"/>
      <c r="D1594" s="485"/>
      <c r="E1594" s="485"/>
      <c r="F1594" s="485"/>
      <c r="G1594" s="485"/>
      <c r="H1594" s="485"/>
      <c r="I1594" s="485"/>
      <c r="J1594" s="485"/>
      <c r="K1594" s="485"/>
      <c r="L1594" s="485"/>
      <c r="M1594" s="485"/>
      <c r="N1594" s="485"/>
      <c r="O1594" s="485"/>
      <c r="P1594" s="485"/>
      <c r="Q1594" s="544"/>
    </row>
    <row r="1595" spans="1:17" x14ac:dyDescent="0.15">
      <c r="A1595" s="485"/>
      <c r="B1595" s="485"/>
      <c r="C1595" s="485"/>
      <c r="D1595" s="485"/>
      <c r="E1595" s="485"/>
      <c r="F1595" s="485"/>
      <c r="G1595" s="485"/>
      <c r="H1595" s="485"/>
      <c r="I1595" s="485"/>
      <c r="J1595" s="485"/>
      <c r="K1595" s="485"/>
      <c r="L1595" s="485"/>
      <c r="M1595" s="485"/>
      <c r="N1595" s="485"/>
      <c r="O1595" s="485"/>
      <c r="P1595" s="485"/>
      <c r="Q1595" s="544"/>
    </row>
    <row r="1596" spans="1:17" x14ac:dyDescent="0.15">
      <c r="A1596" s="485"/>
      <c r="B1596" s="485"/>
      <c r="C1596" s="485"/>
      <c r="D1596" s="485"/>
      <c r="E1596" s="485"/>
      <c r="F1596" s="485"/>
      <c r="G1596" s="485"/>
      <c r="H1596" s="485"/>
      <c r="I1596" s="485"/>
      <c r="J1596" s="485"/>
      <c r="K1596" s="485"/>
      <c r="L1596" s="485"/>
      <c r="M1596" s="485"/>
      <c r="N1596" s="485"/>
      <c r="O1596" s="485"/>
      <c r="P1596" s="485"/>
      <c r="Q1596" s="544"/>
    </row>
    <row r="1597" spans="1:17" x14ac:dyDescent="0.15">
      <c r="A1597" s="485"/>
      <c r="B1597" s="485"/>
      <c r="C1597" s="485"/>
      <c r="D1597" s="485"/>
      <c r="E1597" s="485"/>
      <c r="F1597" s="485"/>
      <c r="G1597" s="485"/>
      <c r="H1597" s="485"/>
      <c r="I1597" s="485"/>
      <c r="J1597" s="485"/>
      <c r="K1597" s="485"/>
      <c r="L1597" s="485"/>
      <c r="M1597" s="485"/>
      <c r="N1597" s="485"/>
      <c r="O1597" s="485"/>
      <c r="P1597" s="485"/>
      <c r="Q1597" s="544"/>
    </row>
    <row r="1598" spans="1:17" x14ac:dyDescent="0.15">
      <c r="A1598" s="485"/>
      <c r="B1598" s="485"/>
      <c r="C1598" s="485"/>
      <c r="D1598" s="485"/>
      <c r="E1598" s="485"/>
      <c r="F1598" s="485"/>
      <c r="G1598" s="485"/>
      <c r="H1598" s="485"/>
      <c r="I1598" s="485"/>
      <c r="J1598" s="485"/>
      <c r="K1598" s="485"/>
      <c r="L1598" s="485"/>
      <c r="M1598" s="485"/>
      <c r="N1598" s="485"/>
      <c r="O1598" s="485"/>
      <c r="P1598" s="485"/>
      <c r="Q1598" s="544"/>
    </row>
    <row r="1599" spans="1:17" x14ac:dyDescent="0.15">
      <c r="A1599" s="485"/>
      <c r="B1599" s="485"/>
      <c r="C1599" s="485"/>
      <c r="D1599" s="485"/>
      <c r="E1599" s="485"/>
      <c r="F1599" s="485"/>
      <c r="G1599" s="485"/>
      <c r="H1599" s="485"/>
      <c r="I1599" s="485"/>
      <c r="J1599" s="485"/>
      <c r="K1599" s="485"/>
      <c r="L1599" s="485"/>
      <c r="M1599" s="485"/>
      <c r="N1599" s="485"/>
      <c r="O1599" s="485"/>
      <c r="P1599" s="485"/>
      <c r="Q1599" s="544"/>
    </row>
    <row r="1600" spans="1:17" x14ac:dyDescent="0.15">
      <c r="A1600" s="485"/>
      <c r="B1600" s="485"/>
      <c r="C1600" s="485"/>
      <c r="D1600" s="485"/>
      <c r="E1600" s="485"/>
      <c r="F1600" s="485"/>
      <c r="G1600" s="485"/>
      <c r="H1600" s="485"/>
      <c r="I1600" s="485"/>
      <c r="J1600" s="485"/>
      <c r="K1600" s="485"/>
      <c r="L1600" s="485"/>
      <c r="M1600" s="485"/>
      <c r="N1600" s="485"/>
      <c r="O1600" s="485"/>
      <c r="P1600" s="485"/>
      <c r="Q1600" s="544"/>
    </row>
    <row r="1601" spans="1:17" x14ac:dyDescent="0.15">
      <c r="A1601" s="485"/>
      <c r="B1601" s="485"/>
      <c r="C1601" s="485"/>
      <c r="D1601" s="485"/>
      <c r="E1601" s="485"/>
      <c r="F1601" s="485"/>
      <c r="G1601" s="485"/>
      <c r="H1601" s="485"/>
      <c r="I1601" s="485"/>
      <c r="J1601" s="485"/>
      <c r="K1601" s="485"/>
      <c r="L1601" s="485"/>
      <c r="M1601" s="485"/>
      <c r="N1601" s="485"/>
      <c r="O1601" s="485"/>
      <c r="P1601" s="485"/>
      <c r="Q1601" s="544"/>
    </row>
    <row r="1602" spans="1:17" x14ac:dyDescent="0.15">
      <c r="A1602" s="485"/>
      <c r="B1602" s="485"/>
      <c r="C1602" s="485"/>
      <c r="D1602" s="485"/>
      <c r="E1602" s="485"/>
      <c r="F1602" s="485"/>
      <c r="G1602" s="485"/>
      <c r="H1602" s="485"/>
      <c r="I1602" s="485"/>
      <c r="J1602" s="485"/>
      <c r="K1602" s="485"/>
      <c r="L1602" s="485"/>
      <c r="M1602" s="485"/>
      <c r="N1602" s="485"/>
      <c r="O1602" s="485"/>
      <c r="P1602" s="485"/>
      <c r="Q1602" s="544"/>
    </row>
    <row r="1603" spans="1:17" x14ac:dyDescent="0.15">
      <c r="A1603" s="485"/>
      <c r="B1603" s="485"/>
      <c r="C1603" s="485"/>
      <c r="D1603" s="485"/>
      <c r="E1603" s="485"/>
      <c r="F1603" s="485"/>
      <c r="G1603" s="485"/>
      <c r="H1603" s="485"/>
      <c r="I1603" s="485"/>
      <c r="J1603" s="485"/>
      <c r="K1603" s="485"/>
      <c r="L1603" s="485"/>
      <c r="M1603" s="485"/>
      <c r="N1603" s="485"/>
      <c r="O1603" s="485"/>
      <c r="P1603" s="485"/>
      <c r="Q1603" s="544"/>
    </row>
    <row r="1604" spans="1:17" x14ac:dyDescent="0.15">
      <c r="A1604" s="485"/>
      <c r="B1604" s="485"/>
      <c r="C1604" s="485"/>
      <c r="D1604" s="485"/>
      <c r="E1604" s="485"/>
      <c r="F1604" s="485"/>
      <c r="G1604" s="485"/>
      <c r="H1604" s="485"/>
      <c r="I1604" s="485"/>
      <c r="J1604" s="485"/>
      <c r="K1604" s="485"/>
      <c r="L1604" s="485"/>
      <c r="M1604" s="485"/>
      <c r="N1604" s="485"/>
      <c r="O1604" s="485"/>
      <c r="P1604" s="485"/>
      <c r="Q1604" s="544"/>
    </row>
    <row r="1605" spans="1:17" x14ac:dyDescent="0.15">
      <c r="A1605" s="485"/>
      <c r="B1605" s="485"/>
      <c r="C1605" s="485"/>
      <c r="D1605" s="485"/>
      <c r="E1605" s="485"/>
      <c r="F1605" s="485"/>
      <c r="G1605" s="485"/>
      <c r="H1605" s="485"/>
      <c r="I1605" s="485"/>
      <c r="J1605" s="485"/>
      <c r="K1605" s="485"/>
      <c r="L1605" s="485"/>
      <c r="M1605" s="485"/>
      <c r="N1605" s="485"/>
      <c r="O1605" s="485"/>
      <c r="P1605" s="485"/>
      <c r="Q1605" s="544"/>
    </row>
    <row r="1606" spans="1:17" x14ac:dyDescent="0.15">
      <c r="A1606" s="485"/>
      <c r="B1606" s="485"/>
      <c r="C1606" s="485"/>
      <c r="D1606" s="485"/>
      <c r="E1606" s="485"/>
      <c r="F1606" s="485"/>
      <c r="G1606" s="485"/>
      <c r="H1606" s="485"/>
      <c r="I1606" s="485"/>
      <c r="J1606" s="485"/>
      <c r="K1606" s="485"/>
      <c r="L1606" s="485"/>
      <c r="M1606" s="485"/>
      <c r="N1606" s="485"/>
      <c r="O1606" s="485"/>
      <c r="P1606" s="485"/>
      <c r="Q1606" s="544"/>
    </row>
    <row r="1607" spans="1:17" x14ac:dyDescent="0.15">
      <c r="A1607" s="485"/>
      <c r="B1607" s="485"/>
      <c r="C1607" s="485"/>
      <c r="D1607" s="485"/>
      <c r="E1607" s="485"/>
      <c r="F1607" s="485"/>
      <c r="G1607" s="485"/>
      <c r="H1607" s="485"/>
      <c r="I1607" s="485"/>
      <c r="J1607" s="485"/>
      <c r="K1607" s="485"/>
      <c r="L1607" s="485"/>
      <c r="M1607" s="485"/>
      <c r="N1607" s="485"/>
      <c r="O1607" s="485"/>
      <c r="P1607" s="485"/>
      <c r="Q1607" s="544"/>
    </row>
    <row r="1608" spans="1:17" x14ac:dyDescent="0.15">
      <c r="A1608" s="485"/>
      <c r="B1608" s="485"/>
      <c r="C1608" s="485"/>
      <c r="D1608" s="485"/>
      <c r="E1608" s="485"/>
      <c r="F1608" s="485"/>
      <c r="G1608" s="485"/>
      <c r="H1608" s="485"/>
      <c r="I1608" s="485"/>
      <c r="J1608" s="485"/>
      <c r="K1608" s="485"/>
      <c r="L1608" s="485"/>
      <c r="M1608" s="485"/>
      <c r="N1608" s="485"/>
      <c r="O1608" s="485"/>
      <c r="P1608" s="485"/>
      <c r="Q1608" s="544"/>
    </row>
    <row r="1609" spans="1:17" x14ac:dyDescent="0.15">
      <c r="A1609" s="485"/>
      <c r="B1609" s="485"/>
      <c r="C1609" s="485"/>
      <c r="D1609" s="485"/>
      <c r="E1609" s="485"/>
      <c r="F1609" s="485"/>
      <c r="G1609" s="485"/>
      <c r="H1609" s="485"/>
      <c r="I1609" s="485"/>
      <c r="J1609" s="485"/>
      <c r="K1609" s="485"/>
      <c r="L1609" s="485"/>
      <c r="M1609" s="485"/>
      <c r="N1609" s="485"/>
      <c r="O1609" s="485"/>
      <c r="P1609" s="485"/>
      <c r="Q1609" s="544"/>
    </row>
    <row r="1610" spans="1:17" x14ac:dyDescent="0.15">
      <c r="A1610" s="485"/>
      <c r="B1610" s="485"/>
      <c r="C1610" s="485"/>
      <c r="D1610" s="485"/>
      <c r="E1610" s="485"/>
      <c r="F1610" s="485"/>
      <c r="G1610" s="485"/>
      <c r="H1610" s="485"/>
      <c r="I1610" s="485"/>
      <c r="J1610" s="485"/>
      <c r="K1610" s="485"/>
      <c r="L1610" s="485"/>
      <c r="M1610" s="485"/>
      <c r="N1610" s="485"/>
      <c r="O1610" s="485"/>
      <c r="P1610" s="485"/>
      <c r="Q1610" s="544"/>
    </row>
    <row r="1611" spans="1:17" x14ac:dyDescent="0.15">
      <c r="A1611" s="485"/>
      <c r="B1611" s="485"/>
      <c r="C1611" s="485"/>
      <c r="D1611" s="485"/>
      <c r="E1611" s="485"/>
      <c r="F1611" s="485"/>
      <c r="G1611" s="485"/>
      <c r="H1611" s="485"/>
      <c r="I1611" s="485"/>
      <c r="J1611" s="485"/>
      <c r="K1611" s="485"/>
      <c r="L1611" s="485"/>
      <c r="M1611" s="485"/>
      <c r="N1611" s="485"/>
      <c r="O1611" s="485"/>
      <c r="P1611" s="485"/>
      <c r="Q1611" s="544"/>
    </row>
    <row r="1612" spans="1:17" x14ac:dyDescent="0.15">
      <c r="A1612" s="485"/>
      <c r="B1612" s="485"/>
      <c r="C1612" s="485"/>
      <c r="D1612" s="485"/>
      <c r="E1612" s="485"/>
      <c r="F1612" s="485"/>
      <c r="G1612" s="485"/>
      <c r="H1612" s="485"/>
      <c r="I1612" s="485"/>
      <c r="J1612" s="485"/>
      <c r="K1612" s="485"/>
      <c r="L1612" s="485"/>
      <c r="M1612" s="485"/>
      <c r="N1612" s="485"/>
      <c r="O1612" s="485"/>
      <c r="P1612" s="485"/>
      <c r="Q1612" s="544"/>
    </row>
    <row r="1613" spans="1:17" x14ac:dyDescent="0.15">
      <c r="A1613" s="485"/>
      <c r="B1613" s="485"/>
      <c r="C1613" s="485"/>
      <c r="D1613" s="485"/>
      <c r="E1613" s="485"/>
      <c r="F1613" s="485"/>
      <c r="G1613" s="485"/>
      <c r="H1613" s="485"/>
      <c r="I1613" s="485"/>
      <c r="J1613" s="485"/>
      <c r="K1613" s="485"/>
      <c r="L1613" s="485"/>
      <c r="M1613" s="485"/>
      <c r="N1613" s="485"/>
      <c r="O1613" s="485"/>
      <c r="P1613" s="485"/>
      <c r="Q1613" s="544"/>
    </row>
    <row r="1614" spans="1:17" x14ac:dyDescent="0.15">
      <c r="A1614" s="485"/>
      <c r="B1614" s="485"/>
      <c r="C1614" s="485"/>
      <c r="D1614" s="485"/>
      <c r="E1614" s="485"/>
      <c r="F1614" s="485"/>
      <c r="G1614" s="485"/>
      <c r="H1614" s="485"/>
      <c r="I1614" s="485"/>
      <c r="J1614" s="485"/>
      <c r="K1614" s="485"/>
      <c r="L1614" s="485"/>
      <c r="M1614" s="485"/>
      <c r="N1614" s="485"/>
      <c r="O1614" s="485"/>
      <c r="P1614" s="485"/>
      <c r="Q1614" s="544"/>
    </row>
    <row r="1615" spans="1:17" x14ac:dyDescent="0.15">
      <c r="A1615" s="485"/>
      <c r="B1615" s="485"/>
      <c r="C1615" s="485"/>
      <c r="D1615" s="485"/>
      <c r="E1615" s="485"/>
      <c r="F1615" s="485"/>
      <c r="G1615" s="485"/>
      <c r="H1615" s="485"/>
      <c r="I1615" s="485"/>
      <c r="J1615" s="485"/>
      <c r="K1615" s="485"/>
      <c r="L1615" s="485"/>
      <c r="M1615" s="485"/>
      <c r="N1615" s="485"/>
      <c r="O1615" s="485"/>
      <c r="P1615" s="485"/>
      <c r="Q1615" s="544"/>
    </row>
    <row r="1616" spans="1:17" x14ac:dyDescent="0.15">
      <c r="A1616" s="485"/>
      <c r="B1616" s="485"/>
      <c r="C1616" s="485"/>
      <c r="D1616" s="485"/>
      <c r="E1616" s="485"/>
      <c r="F1616" s="485"/>
      <c r="G1616" s="485"/>
      <c r="H1616" s="485"/>
      <c r="I1616" s="485"/>
      <c r="J1616" s="485"/>
      <c r="K1616" s="485"/>
      <c r="L1616" s="485"/>
      <c r="M1616" s="485"/>
      <c r="N1616" s="485"/>
      <c r="O1616" s="485"/>
      <c r="P1616" s="485"/>
      <c r="Q1616" s="544"/>
    </row>
    <row r="1617" spans="1:17" x14ac:dyDescent="0.15">
      <c r="A1617" s="485"/>
      <c r="B1617" s="485"/>
      <c r="C1617" s="485"/>
      <c r="D1617" s="485"/>
      <c r="E1617" s="485"/>
      <c r="F1617" s="485"/>
      <c r="G1617" s="485"/>
      <c r="H1617" s="485"/>
      <c r="I1617" s="485"/>
      <c r="J1617" s="485"/>
      <c r="K1617" s="485"/>
      <c r="L1617" s="485"/>
      <c r="M1617" s="485"/>
      <c r="N1617" s="485"/>
      <c r="O1617" s="485"/>
      <c r="P1617" s="485"/>
      <c r="Q1617" s="544"/>
    </row>
    <row r="1618" spans="1:17" x14ac:dyDescent="0.15">
      <c r="A1618" s="485"/>
      <c r="B1618" s="485"/>
      <c r="C1618" s="485"/>
      <c r="D1618" s="485"/>
      <c r="E1618" s="485"/>
      <c r="F1618" s="485"/>
      <c r="G1618" s="485"/>
      <c r="H1618" s="485"/>
      <c r="I1618" s="485"/>
      <c r="J1618" s="485"/>
      <c r="K1618" s="485"/>
      <c r="L1618" s="485"/>
      <c r="M1618" s="485"/>
      <c r="N1618" s="485"/>
      <c r="O1618" s="485"/>
      <c r="P1618" s="485"/>
      <c r="Q1618" s="544"/>
    </row>
    <row r="1619" spans="1:17" x14ac:dyDescent="0.15">
      <c r="A1619" s="485"/>
      <c r="B1619" s="485"/>
      <c r="C1619" s="485"/>
      <c r="D1619" s="485"/>
      <c r="E1619" s="485"/>
      <c r="F1619" s="485"/>
      <c r="G1619" s="485"/>
      <c r="H1619" s="485"/>
      <c r="I1619" s="485"/>
      <c r="J1619" s="485"/>
      <c r="K1619" s="485"/>
      <c r="L1619" s="485"/>
      <c r="M1619" s="485"/>
      <c r="N1619" s="485"/>
      <c r="O1619" s="485"/>
      <c r="P1619" s="485"/>
      <c r="Q1619" s="544"/>
    </row>
    <row r="1620" spans="1:17" x14ac:dyDescent="0.15">
      <c r="A1620" s="485"/>
      <c r="B1620" s="485"/>
      <c r="C1620" s="485"/>
      <c r="D1620" s="485"/>
      <c r="E1620" s="485"/>
      <c r="F1620" s="485"/>
      <c r="G1620" s="485"/>
      <c r="H1620" s="485"/>
      <c r="I1620" s="485"/>
      <c r="J1620" s="485"/>
      <c r="K1620" s="485"/>
      <c r="L1620" s="485"/>
      <c r="M1620" s="485"/>
      <c r="N1620" s="485"/>
      <c r="O1620" s="485"/>
      <c r="P1620" s="485"/>
      <c r="Q1620" s="544"/>
    </row>
    <row r="1621" spans="1:17" x14ac:dyDescent="0.15">
      <c r="A1621" s="485"/>
      <c r="B1621" s="485"/>
      <c r="C1621" s="485"/>
      <c r="D1621" s="485"/>
      <c r="E1621" s="485"/>
      <c r="F1621" s="485"/>
      <c r="G1621" s="485"/>
      <c r="H1621" s="485"/>
      <c r="I1621" s="485"/>
      <c r="J1621" s="485"/>
      <c r="K1621" s="485"/>
      <c r="L1621" s="485"/>
      <c r="M1621" s="485"/>
      <c r="N1621" s="485"/>
      <c r="O1621" s="485"/>
      <c r="P1621" s="485"/>
      <c r="Q1621" s="544"/>
    </row>
    <row r="1622" spans="1:17" x14ac:dyDescent="0.15">
      <c r="A1622" s="485"/>
      <c r="B1622" s="485"/>
      <c r="C1622" s="485"/>
      <c r="D1622" s="485"/>
      <c r="E1622" s="485"/>
      <c r="F1622" s="485"/>
      <c r="G1622" s="485"/>
      <c r="H1622" s="485"/>
      <c r="I1622" s="485"/>
      <c r="J1622" s="485"/>
      <c r="K1622" s="485"/>
      <c r="L1622" s="485"/>
      <c r="M1622" s="485"/>
      <c r="N1622" s="485"/>
      <c r="O1622" s="485"/>
      <c r="P1622" s="485"/>
      <c r="Q1622" s="544"/>
    </row>
    <row r="1623" spans="1:17" x14ac:dyDescent="0.15">
      <c r="A1623" s="485"/>
      <c r="B1623" s="485"/>
      <c r="C1623" s="485"/>
      <c r="D1623" s="485"/>
      <c r="E1623" s="485"/>
      <c r="F1623" s="485"/>
      <c r="G1623" s="485"/>
      <c r="H1623" s="485"/>
      <c r="I1623" s="485"/>
      <c r="J1623" s="485"/>
      <c r="K1623" s="485"/>
      <c r="L1623" s="485"/>
      <c r="M1623" s="485"/>
      <c r="N1623" s="485"/>
      <c r="O1623" s="485"/>
      <c r="P1623" s="485"/>
      <c r="Q1623" s="544"/>
    </row>
    <row r="1624" spans="1:17" x14ac:dyDescent="0.15">
      <c r="A1624" s="485"/>
      <c r="B1624" s="485"/>
      <c r="C1624" s="485"/>
      <c r="D1624" s="485"/>
      <c r="E1624" s="485"/>
      <c r="F1624" s="485"/>
      <c r="G1624" s="485"/>
      <c r="H1624" s="485"/>
      <c r="I1624" s="485"/>
      <c r="J1624" s="485"/>
      <c r="K1624" s="485"/>
      <c r="L1624" s="485"/>
      <c r="M1624" s="485"/>
      <c r="N1624" s="485"/>
      <c r="O1624" s="485"/>
      <c r="P1624" s="485"/>
      <c r="Q1624" s="544"/>
    </row>
    <row r="1625" spans="1:17" x14ac:dyDescent="0.15">
      <c r="A1625" s="485"/>
      <c r="B1625" s="485"/>
      <c r="C1625" s="485"/>
      <c r="D1625" s="485"/>
      <c r="E1625" s="485"/>
      <c r="F1625" s="485"/>
      <c r="G1625" s="485"/>
      <c r="H1625" s="485"/>
      <c r="I1625" s="485"/>
      <c r="J1625" s="485"/>
      <c r="K1625" s="485"/>
      <c r="L1625" s="485"/>
      <c r="M1625" s="485"/>
      <c r="N1625" s="485"/>
      <c r="O1625" s="485"/>
      <c r="P1625" s="485"/>
      <c r="Q1625" s="544"/>
    </row>
    <row r="1626" spans="1:17" x14ac:dyDescent="0.15">
      <c r="A1626" s="485"/>
      <c r="B1626" s="485"/>
      <c r="C1626" s="485"/>
      <c r="D1626" s="485"/>
      <c r="E1626" s="485"/>
      <c r="F1626" s="485"/>
      <c r="G1626" s="485"/>
      <c r="H1626" s="485"/>
      <c r="I1626" s="485"/>
      <c r="J1626" s="485"/>
      <c r="K1626" s="485"/>
      <c r="L1626" s="485"/>
      <c r="M1626" s="485"/>
      <c r="N1626" s="485"/>
      <c r="O1626" s="485"/>
      <c r="P1626" s="485"/>
      <c r="Q1626" s="544"/>
    </row>
    <row r="1627" spans="1:17" x14ac:dyDescent="0.15">
      <c r="A1627" s="485"/>
      <c r="B1627" s="485"/>
      <c r="C1627" s="485"/>
      <c r="D1627" s="485"/>
      <c r="E1627" s="485"/>
      <c r="F1627" s="485"/>
      <c r="G1627" s="485"/>
      <c r="H1627" s="485"/>
      <c r="I1627" s="485"/>
      <c r="J1627" s="485"/>
      <c r="K1627" s="485"/>
      <c r="L1627" s="485"/>
      <c r="M1627" s="485"/>
      <c r="N1627" s="485"/>
      <c r="O1627" s="485"/>
      <c r="P1627" s="485"/>
      <c r="Q1627" s="544"/>
    </row>
    <row r="1628" spans="1:17" x14ac:dyDescent="0.15">
      <c r="A1628" s="485"/>
      <c r="B1628" s="485"/>
      <c r="C1628" s="485"/>
      <c r="D1628" s="485"/>
      <c r="E1628" s="485"/>
      <c r="F1628" s="485"/>
      <c r="G1628" s="485"/>
      <c r="H1628" s="485"/>
      <c r="I1628" s="485"/>
      <c r="J1628" s="485"/>
      <c r="K1628" s="485"/>
      <c r="L1628" s="485"/>
      <c r="M1628" s="485"/>
      <c r="N1628" s="485"/>
      <c r="O1628" s="485"/>
      <c r="P1628" s="485"/>
      <c r="Q1628" s="544"/>
    </row>
    <row r="1629" spans="1:17" x14ac:dyDescent="0.15">
      <c r="A1629" s="485"/>
      <c r="B1629" s="485"/>
      <c r="C1629" s="485"/>
      <c r="D1629" s="485"/>
      <c r="E1629" s="485"/>
      <c r="F1629" s="485"/>
      <c r="G1629" s="485"/>
      <c r="H1629" s="485"/>
      <c r="I1629" s="485"/>
      <c r="J1629" s="485"/>
      <c r="K1629" s="485"/>
      <c r="L1629" s="485"/>
      <c r="M1629" s="485"/>
      <c r="N1629" s="485"/>
      <c r="O1629" s="485"/>
      <c r="P1629" s="485"/>
      <c r="Q1629" s="544"/>
    </row>
    <row r="1630" spans="1:17" x14ac:dyDescent="0.15">
      <c r="A1630" s="485"/>
      <c r="B1630" s="485"/>
      <c r="C1630" s="485"/>
      <c r="D1630" s="485"/>
      <c r="E1630" s="485"/>
      <c r="F1630" s="485"/>
      <c r="G1630" s="485"/>
      <c r="H1630" s="485"/>
      <c r="I1630" s="485"/>
      <c r="J1630" s="485"/>
      <c r="K1630" s="485"/>
      <c r="L1630" s="485"/>
      <c r="M1630" s="485"/>
      <c r="N1630" s="485"/>
      <c r="O1630" s="485"/>
      <c r="P1630" s="485"/>
      <c r="Q1630" s="544"/>
    </row>
    <row r="1631" spans="1:17" x14ac:dyDescent="0.15">
      <c r="A1631" s="485"/>
      <c r="B1631" s="485"/>
      <c r="C1631" s="485"/>
      <c r="D1631" s="485"/>
      <c r="E1631" s="485"/>
      <c r="F1631" s="485"/>
      <c r="G1631" s="485"/>
      <c r="H1631" s="485"/>
      <c r="I1631" s="485"/>
      <c r="J1631" s="485"/>
      <c r="K1631" s="485"/>
      <c r="L1631" s="485"/>
      <c r="M1631" s="485"/>
      <c r="N1631" s="485"/>
      <c r="O1631" s="485"/>
      <c r="P1631" s="485"/>
      <c r="Q1631" s="544"/>
    </row>
    <row r="1632" spans="1:17" x14ac:dyDescent="0.15">
      <c r="A1632" s="485"/>
      <c r="B1632" s="485"/>
      <c r="C1632" s="485"/>
      <c r="D1632" s="485"/>
      <c r="E1632" s="485"/>
      <c r="F1632" s="485"/>
      <c r="G1632" s="485"/>
      <c r="H1632" s="485"/>
      <c r="I1632" s="485"/>
      <c r="J1632" s="485"/>
      <c r="K1632" s="485"/>
      <c r="L1632" s="485"/>
      <c r="M1632" s="485"/>
      <c r="N1632" s="485"/>
      <c r="O1632" s="485"/>
      <c r="P1632" s="485"/>
      <c r="Q1632" s="544"/>
    </row>
    <row r="1633" spans="1:17" x14ac:dyDescent="0.15">
      <c r="A1633" s="485"/>
      <c r="B1633" s="485"/>
      <c r="C1633" s="485"/>
      <c r="D1633" s="485"/>
      <c r="E1633" s="485"/>
      <c r="F1633" s="485"/>
      <c r="G1633" s="485"/>
      <c r="H1633" s="485"/>
      <c r="I1633" s="485"/>
      <c r="J1633" s="485"/>
      <c r="K1633" s="485"/>
      <c r="L1633" s="485"/>
      <c r="M1633" s="485"/>
      <c r="N1633" s="485"/>
      <c r="O1633" s="485"/>
      <c r="P1633" s="485"/>
      <c r="Q1633" s="544"/>
    </row>
    <row r="1634" spans="1:17" x14ac:dyDescent="0.15">
      <c r="A1634" s="485"/>
      <c r="B1634" s="485"/>
      <c r="C1634" s="485"/>
      <c r="D1634" s="485"/>
      <c r="E1634" s="485"/>
      <c r="F1634" s="485"/>
      <c r="G1634" s="485"/>
      <c r="H1634" s="485"/>
      <c r="I1634" s="485"/>
      <c r="J1634" s="485"/>
      <c r="K1634" s="485"/>
      <c r="L1634" s="485"/>
      <c r="M1634" s="485"/>
      <c r="N1634" s="485"/>
      <c r="O1634" s="485"/>
      <c r="P1634" s="485"/>
      <c r="Q1634" s="544"/>
    </row>
    <row r="1635" spans="1:17" x14ac:dyDescent="0.15">
      <c r="A1635" s="485"/>
      <c r="B1635" s="485"/>
      <c r="C1635" s="485"/>
      <c r="D1635" s="485"/>
      <c r="E1635" s="485"/>
      <c r="F1635" s="485"/>
      <c r="G1635" s="485"/>
      <c r="H1635" s="485"/>
      <c r="I1635" s="485"/>
      <c r="J1635" s="485"/>
      <c r="K1635" s="485"/>
      <c r="L1635" s="485"/>
      <c r="M1635" s="485"/>
      <c r="N1635" s="485"/>
      <c r="O1635" s="485"/>
      <c r="P1635" s="485"/>
      <c r="Q1635" s="544"/>
    </row>
    <row r="1636" spans="1:17" x14ac:dyDescent="0.15">
      <c r="A1636" s="485"/>
      <c r="B1636" s="485"/>
      <c r="C1636" s="485"/>
      <c r="D1636" s="485"/>
      <c r="E1636" s="485"/>
      <c r="F1636" s="485"/>
      <c r="G1636" s="485"/>
      <c r="H1636" s="485"/>
      <c r="I1636" s="485"/>
      <c r="J1636" s="485"/>
      <c r="K1636" s="485"/>
      <c r="L1636" s="485"/>
      <c r="M1636" s="485"/>
      <c r="N1636" s="485"/>
      <c r="O1636" s="485"/>
      <c r="P1636" s="485"/>
      <c r="Q1636" s="544"/>
    </row>
    <row r="1637" spans="1:17" x14ac:dyDescent="0.15">
      <c r="A1637" s="485"/>
      <c r="B1637" s="485"/>
      <c r="C1637" s="485"/>
      <c r="D1637" s="485"/>
      <c r="E1637" s="485"/>
      <c r="F1637" s="485"/>
      <c r="G1637" s="485"/>
      <c r="H1637" s="485"/>
      <c r="I1637" s="485"/>
      <c r="J1637" s="485"/>
      <c r="K1637" s="485"/>
      <c r="L1637" s="485"/>
      <c r="M1637" s="485"/>
      <c r="N1637" s="485"/>
      <c r="O1637" s="485"/>
      <c r="P1637" s="485"/>
      <c r="Q1637" s="544"/>
    </row>
    <row r="1638" spans="1:17" x14ac:dyDescent="0.15">
      <c r="A1638" s="485"/>
      <c r="B1638" s="485"/>
      <c r="C1638" s="485"/>
      <c r="D1638" s="485"/>
      <c r="E1638" s="485"/>
      <c r="F1638" s="485"/>
      <c r="G1638" s="485"/>
      <c r="H1638" s="485"/>
      <c r="I1638" s="485"/>
      <c r="J1638" s="485"/>
      <c r="K1638" s="485"/>
      <c r="L1638" s="485"/>
      <c r="M1638" s="485"/>
      <c r="N1638" s="485"/>
      <c r="O1638" s="485"/>
      <c r="P1638" s="485"/>
      <c r="Q1638" s="544"/>
    </row>
    <row r="1639" spans="1:17" x14ac:dyDescent="0.15">
      <c r="A1639" s="485"/>
      <c r="B1639" s="485"/>
      <c r="C1639" s="485"/>
      <c r="D1639" s="485"/>
      <c r="E1639" s="485"/>
      <c r="F1639" s="485"/>
      <c r="G1639" s="485"/>
      <c r="H1639" s="485"/>
      <c r="I1639" s="485"/>
      <c r="J1639" s="485"/>
      <c r="K1639" s="485"/>
      <c r="L1639" s="485"/>
      <c r="M1639" s="485"/>
      <c r="N1639" s="485"/>
      <c r="O1639" s="485"/>
      <c r="P1639" s="485"/>
      <c r="Q1639" s="544"/>
    </row>
    <row r="1640" spans="1:17" x14ac:dyDescent="0.15">
      <c r="A1640" s="485"/>
      <c r="B1640" s="485"/>
      <c r="C1640" s="485"/>
      <c r="D1640" s="485"/>
      <c r="E1640" s="485"/>
      <c r="F1640" s="485"/>
      <c r="G1640" s="485"/>
      <c r="H1640" s="485"/>
      <c r="I1640" s="485"/>
      <c r="J1640" s="485"/>
      <c r="K1640" s="485"/>
      <c r="L1640" s="485"/>
      <c r="M1640" s="485"/>
      <c r="N1640" s="485"/>
      <c r="O1640" s="485"/>
      <c r="P1640" s="485"/>
      <c r="Q1640" s="544"/>
    </row>
    <row r="1641" spans="1:17" x14ac:dyDescent="0.15">
      <c r="A1641" s="485"/>
      <c r="B1641" s="485"/>
      <c r="C1641" s="485"/>
      <c r="D1641" s="485"/>
      <c r="E1641" s="485"/>
      <c r="F1641" s="485"/>
      <c r="G1641" s="485"/>
      <c r="H1641" s="485"/>
      <c r="I1641" s="485"/>
      <c r="J1641" s="485"/>
      <c r="K1641" s="485"/>
      <c r="L1641" s="485"/>
      <c r="M1641" s="485"/>
      <c r="N1641" s="485"/>
      <c r="O1641" s="485"/>
      <c r="P1641" s="485"/>
      <c r="Q1641" s="544"/>
    </row>
    <row r="1642" spans="1:17" x14ac:dyDescent="0.15">
      <c r="A1642" s="485"/>
      <c r="B1642" s="485"/>
      <c r="C1642" s="485"/>
      <c r="D1642" s="485"/>
      <c r="E1642" s="485"/>
      <c r="F1642" s="485"/>
      <c r="G1642" s="485"/>
      <c r="H1642" s="485"/>
      <c r="I1642" s="485"/>
      <c r="J1642" s="485"/>
      <c r="K1642" s="485"/>
      <c r="L1642" s="485"/>
      <c r="M1642" s="485"/>
      <c r="N1642" s="485"/>
      <c r="O1642" s="485"/>
      <c r="P1642" s="485"/>
      <c r="Q1642" s="544"/>
    </row>
    <row r="1643" spans="1:17" x14ac:dyDescent="0.15">
      <c r="A1643" s="485"/>
      <c r="B1643" s="485"/>
      <c r="C1643" s="485"/>
      <c r="D1643" s="485"/>
      <c r="E1643" s="485"/>
      <c r="F1643" s="485"/>
      <c r="G1643" s="485"/>
      <c r="H1643" s="485"/>
      <c r="I1643" s="485"/>
      <c r="J1643" s="485"/>
      <c r="K1643" s="485"/>
      <c r="L1643" s="485"/>
      <c r="M1643" s="485"/>
      <c r="N1643" s="485"/>
      <c r="O1643" s="485"/>
      <c r="P1643" s="485"/>
      <c r="Q1643" s="544"/>
    </row>
    <row r="1644" spans="1:17" x14ac:dyDescent="0.15">
      <c r="A1644" s="485"/>
      <c r="B1644" s="485"/>
      <c r="C1644" s="485"/>
      <c r="D1644" s="485"/>
      <c r="E1644" s="485"/>
      <c r="F1644" s="485"/>
      <c r="G1644" s="485"/>
      <c r="H1644" s="485"/>
      <c r="I1644" s="485"/>
      <c r="J1644" s="485"/>
      <c r="K1644" s="485"/>
      <c r="L1644" s="485"/>
      <c r="M1644" s="485"/>
      <c r="N1644" s="485"/>
      <c r="O1644" s="485"/>
      <c r="P1644" s="485"/>
      <c r="Q1644" s="544"/>
    </row>
    <row r="1645" spans="1:17" x14ac:dyDescent="0.15">
      <c r="A1645" s="485"/>
      <c r="B1645" s="485"/>
      <c r="C1645" s="485"/>
      <c r="D1645" s="485"/>
      <c r="E1645" s="485"/>
      <c r="F1645" s="485"/>
      <c r="G1645" s="485"/>
      <c r="H1645" s="485"/>
      <c r="I1645" s="485"/>
      <c r="J1645" s="485"/>
      <c r="K1645" s="485"/>
      <c r="L1645" s="485"/>
      <c r="M1645" s="485"/>
      <c r="N1645" s="485"/>
      <c r="O1645" s="485"/>
      <c r="P1645" s="485"/>
      <c r="Q1645" s="544"/>
    </row>
    <row r="1646" spans="1:17" x14ac:dyDescent="0.15">
      <c r="A1646" s="485"/>
      <c r="B1646" s="485"/>
      <c r="C1646" s="485"/>
      <c r="D1646" s="485"/>
      <c r="E1646" s="485"/>
      <c r="F1646" s="485"/>
      <c r="G1646" s="485"/>
      <c r="H1646" s="485"/>
      <c r="I1646" s="485"/>
      <c r="J1646" s="485"/>
      <c r="K1646" s="485"/>
      <c r="L1646" s="485"/>
      <c r="M1646" s="485"/>
      <c r="N1646" s="485"/>
      <c r="O1646" s="485"/>
      <c r="P1646" s="485"/>
      <c r="Q1646" s="544"/>
    </row>
    <row r="1647" spans="1:17" x14ac:dyDescent="0.15">
      <c r="A1647" s="485"/>
      <c r="B1647" s="485"/>
      <c r="C1647" s="485"/>
      <c r="D1647" s="485"/>
      <c r="E1647" s="485"/>
      <c r="F1647" s="485"/>
      <c r="G1647" s="485"/>
      <c r="H1647" s="485"/>
      <c r="I1647" s="485"/>
      <c r="J1647" s="485"/>
      <c r="K1647" s="485"/>
      <c r="L1647" s="485"/>
      <c r="M1647" s="485"/>
      <c r="N1647" s="485"/>
      <c r="O1647" s="485"/>
      <c r="P1647" s="485"/>
      <c r="Q1647" s="544"/>
    </row>
    <row r="1648" spans="1:17" x14ac:dyDescent="0.15">
      <c r="A1648" s="485"/>
      <c r="B1648" s="485"/>
      <c r="C1648" s="485"/>
      <c r="D1648" s="485"/>
      <c r="E1648" s="485"/>
      <c r="F1648" s="485"/>
      <c r="G1648" s="485"/>
      <c r="H1648" s="485"/>
      <c r="I1648" s="485"/>
      <c r="J1648" s="485"/>
      <c r="K1648" s="485"/>
      <c r="L1648" s="485"/>
      <c r="M1648" s="485"/>
      <c r="N1648" s="485"/>
      <c r="O1648" s="485"/>
      <c r="P1648" s="485"/>
      <c r="Q1648" s="544"/>
    </row>
    <row r="1649" spans="1:17" x14ac:dyDescent="0.15">
      <c r="A1649" s="485"/>
      <c r="B1649" s="485"/>
      <c r="C1649" s="485"/>
      <c r="D1649" s="485"/>
      <c r="E1649" s="485"/>
      <c r="F1649" s="485"/>
      <c r="G1649" s="485"/>
      <c r="H1649" s="485"/>
      <c r="I1649" s="485"/>
      <c r="J1649" s="485"/>
      <c r="K1649" s="485"/>
      <c r="L1649" s="485"/>
      <c r="M1649" s="485"/>
      <c r="N1649" s="485"/>
      <c r="O1649" s="485"/>
      <c r="P1649" s="485"/>
      <c r="Q1649" s="544"/>
    </row>
    <row r="1650" spans="1:17" x14ac:dyDescent="0.15">
      <c r="A1650" s="485"/>
      <c r="B1650" s="485"/>
      <c r="C1650" s="485"/>
      <c r="D1650" s="485"/>
      <c r="E1650" s="485"/>
      <c r="F1650" s="485"/>
      <c r="G1650" s="485"/>
      <c r="H1650" s="485"/>
      <c r="I1650" s="485"/>
      <c r="J1650" s="485"/>
      <c r="K1650" s="485"/>
      <c r="L1650" s="485"/>
      <c r="M1650" s="485"/>
      <c r="N1650" s="485"/>
      <c r="O1650" s="485"/>
      <c r="P1650" s="485"/>
      <c r="Q1650" s="544"/>
    </row>
    <row r="1651" spans="1:17" x14ac:dyDescent="0.15">
      <c r="A1651" s="485"/>
      <c r="B1651" s="485"/>
      <c r="C1651" s="485"/>
      <c r="D1651" s="485"/>
      <c r="E1651" s="485"/>
      <c r="F1651" s="485"/>
      <c r="G1651" s="485"/>
      <c r="H1651" s="485"/>
      <c r="I1651" s="485"/>
      <c r="J1651" s="485"/>
      <c r="K1651" s="485"/>
      <c r="L1651" s="485"/>
      <c r="M1651" s="485"/>
      <c r="N1651" s="485"/>
      <c r="O1651" s="485"/>
      <c r="P1651" s="485"/>
      <c r="Q1651" s="544"/>
    </row>
    <row r="1652" spans="1:17" x14ac:dyDescent="0.15">
      <c r="A1652" s="485"/>
      <c r="B1652" s="485"/>
      <c r="C1652" s="485"/>
      <c r="D1652" s="485"/>
      <c r="E1652" s="485"/>
      <c r="F1652" s="485"/>
      <c r="G1652" s="485"/>
      <c r="H1652" s="485"/>
      <c r="I1652" s="485"/>
      <c r="J1652" s="485"/>
      <c r="K1652" s="485"/>
      <c r="L1652" s="485"/>
      <c r="M1652" s="485"/>
      <c r="N1652" s="485"/>
      <c r="O1652" s="485"/>
      <c r="P1652" s="485"/>
      <c r="Q1652" s="544"/>
    </row>
    <row r="1653" spans="1:17" x14ac:dyDescent="0.15">
      <c r="A1653" s="485"/>
      <c r="B1653" s="485"/>
      <c r="C1653" s="485"/>
      <c r="D1653" s="485"/>
      <c r="E1653" s="485"/>
      <c r="F1653" s="485"/>
      <c r="G1653" s="485"/>
      <c r="H1653" s="485"/>
      <c r="I1653" s="485"/>
      <c r="J1653" s="485"/>
      <c r="K1653" s="485"/>
      <c r="L1653" s="485"/>
      <c r="M1653" s="485"/>
      <c r="N1653" s="485"/>
      <c r="O1653" s="485"/>
      <c r="P1653" s="485"/>
      <c r="Q1653" s="544"/>
    </row>
    <row r="1654" spans="1:17" x14ac:dyDescent="0.15">
      <c r="A1654" s="485"/>
      <c r="B1654" s="485"/>
      <c r="C1654" s="485"/>
      <c r="D1654" s="485"/>
      <c r="E1654" s="485"/>
      <c r="F1654" s="485"/>
      <c r="G1654" s="485"/>
      <c r="H1654" s="485"/>
      <c r="I1654" s="485"/>
      <c r="J1654" s="485"/>
      <c r="K1654" s="485"/>
      <c r="L1654" s="485"/>
      <c r="M1654" s="485"/>
      <c r="N1654" s="485"/>
      <c r="O1654" s="485"/>
      <c r="P1654" s="485"/>
      <c r="Q1654" s="544"/>
    </row>
    <row r="1655" spans="1:17" x14ac:dyDescent="0.15">
      <c r="A1655" s="485"/>
      <c r="B1655" s="485"/>
      <c r="C1655" s="485"/>
      <c r="D1655" s="485"/>
      <c r="E1655" s="485"/>
      <c r="F1655" s="485"/>
      <c r="G1655" s="485"/>
      <c r="H1655" s="485"/>
      <c r="I1655" s="485"/>
      <c r="J1655" s="485"/>
      <c r="K1655" s="485"/>
      <c r="L1655" s="485"/>
      <c r="M1655" s="485"/>
      <c r="N1655" s="485"/>
      <c r="O1655" s="485"/>
      <c r="P1655" s="485"/>
      <c r="Q1655" s="544"/>
    </row>
    <row r="1656" spans="1:17" x14ac:dyDescent="0.15">
      <c r="A1656" s="485"/>
      <c r="B1656" s="485"/>
      <c r="C1656" s="485"/>
      <c r="D1656" s="485"/>
      <c r="E1656" s="485"/>
      <c r="F1656" s="485"/>
      <c r="G1656" s="485"/>
      <c r="H1656" s="485"/>
      <c r="I1656" s="485"/>
      <c r="J1656" s="485"/>
      <c r="K1656" s="485"/>
      <c r="L1656" s="485"/>
      <c r="M1656" s="485"/>
      <c r="N1656" s="485"/>
      <c r="O1656" s="485"/>
      <c r="P1656" s="485"/>
      <c r="Q1656" s="544"/>
    </row>
    <row r="1657" spans="1:17" x14ac:dyDescent="0.15">
      <c r="A1657" s="485"/>
      <c r="B1657" s="485"/>
      <c r="C1657" s="485"/>
      <c r="D1657" s="485"/>
      <c r="E1657" s="485"/>
      <c r="F1657" s="485"/>
      <c r="G1657" s="485"/>
      <c r="H1657" s="485"/>
      <c r="I1657" s="485"/>
      <c r="J1657" s="485"/>
      <c r="K1657" s="485"/>
      <c r="L1657" s="485"/>
      <c r="M1657" s="485"/>
      <c r="N1657" s="485"/>
      <c r="O1657" s="485"/>
      <c r="P1657" s="485"/>
      <c r="Q1657" s="544"/>
    </row>
    <row r="1658" spans="1:17" x14ac:dyDescent="0.15">
      <c r="A1658" s="485"/>
      <c r="B1658" s="485"/>
      <c r="C1658" s="485"/>
      <c r="D1658" s="485"/>
      <c r="E1658" s="485"/>
      <c r="F1658" s="485"/>
      <c r="G1658" s="485"/>
      <c r="H1658" s="485"/>
      <c r="I1658" s="485"/>
      <c r="J1658" s="485"/>
      <c r="K1658" s="485"/>
      <c r="L1658" s="485"/>
      <c r="M1658" s="485"/>
      <c r="N1658" s="485"/>
      <c r="O1658" s="485"/>
      <c r="P1658" s="485"/>
      <c r="Q1658" s="544"/>
    </row>
    <row r="1659" spans="1:17" x14ac:dyDescent="0.15">
      <c r="A1659" s="485"/>
      <c r="B1659" s="485"/>
      <c r="C1659" s="485"/>
      <c r="D1659" s="485"/>
      <c r="E1659" s="485"/>
      <c r="F1659" s="485"/>
      <c r="G1659" s="485"/>
      <c r="H1659" s="485"/>
      <c r="I1659" s="485"/>
      <c r="J1659" s="485"/>
      <c r="K1659" s="485"/>
      <c r="L1659" s="485"/>
      <c r="M1659" s="485"/>
      <c r="N1659" s="485"/>
      <c r="O1659" s="485"/>
      <c r="P1659" s="485"/>
      <c r="Q1659" s="544"/>
    </row>
    <row r="1660" spans="1:17" x14ac:dyDescent="0.15">
      <c r="A1660" s="485"/>
      <c r="B1660" s="485"/>
      <c r="C1660" s="485"/>
      <c r="D1660" s="485"/>
      <c r="E1660" s="485"/>
      <c r="F1660" s="485"/>
      <c r="G1660" s="485"/>
      <c r="H1660" s="485"/>
      <c r="I1660" s="485"/>
      <c r="J1660" s="485"/>
      <c r="K1660" s="485"/>
      <c r="L1660" s="485"/>
      <c r="M1660" s="485"/>
      <c r="N1660" s="485"/>
      <c r="O1660" s="485"/>
      <c r="P1660" s="485"/>
      <c r="Q1660" s="544"/>
    </row>
    <row r="1661" spans="1:17" x14ac:dyDescent="0.15">
      <c r="A1661" s="485"/>
      <c r="B1661" s="485"/>
      <c r="C1661" s="485"/>
      <c r="D1661" s="485"/>
      <c r="E1661" s="485"/>
      <c r="F1661" s="485"/>
      <c r="G1661" s="485"/>
      <c r="H1661" s="485"/>
      <c r="I1661" s="485"/>
      <c r="J1661" s="485"/>
      <c r="K1661" s="485"/>
      <c r="L1661" s="485"/>
      <c r="M1661" s="485"/>
      <c r="N1661" s="485"/>
      <c r="O1661" s="485"/>
      <c r="P1661" s="485"/>
      <c r="Q1661" s="544"/>
    </row>
    <row r="1662" spans="1:17" x14ac:dyDescent="0.15">
      <c r="A1662" s="485"/>
      <c r="B1662" s="485"/>
      <c r="C1662" s="485"/>
      <c r="D1662" s="485"/>
      <c r="E1662" s="485"/>
      <c r="F1662" s="485"/>
      <c r="G1662" s="485"/>
      <c r="H1662" s="485"/>
      <c r="I1662" s="485"/>
      <c r="J1662" s="485"/>
      <c r="K1662" s="485"/>
      <c r="L1662" s="485"/>
      <c r="M1662" s="485"/>
      <c r="N1662" s="485"/>
      <c r="O1662" s="485"/>
      <c r="P1662" s="485"/>
      <c r="Q1662" s="544"/>
    </row>
    <row r="1663" spans="1:17" x14ac:dyDescent="0.15">
      <c r="A1663" s="485"/>
      <c r="B1663" s="485"/>
      <c r="C1663" s="485"/>
      <c r="D1663" s="485"/>
      <c r="E1663" s="485"/>
      <c r="F1663" s="485"/>
      <c r="G1663" s="485"/>
      <c r="H1663" s="485"/>
      <c r="I1663" s="485"/>
      <c r="J1663" s="485"/>
      <c r="K1663" s="485"/>
      <c r="L1663" s="485"/>
      <c r="M1663" s="485"/>
      <c r="N1663" s="485"/>
      <c r="O1663" s="485"/>
      <c r="P1663" s="485"/>
      <c r="Q1663" s="544"/>
    </row>
    <row r="1664" spans="1:17" x14ac:dyDescent="0.15">
      <c r="A1664" s="485"/>
      <c r="B1664" s="485"/>
      <c r="C1664" s="485"/>
      <c r="D1664" s="485"/>
      <c r="E1664" s="485"/>
      <c r="F1664" s="485"/>
      <c r="G1664" s="485"/>
      <c r="H1664" s="485"/>
      <c r="I1664" s="485"/>
      <c r="J1664" s="485"/>
      <c r="K1664" s="485"/>
      <c r="L1664" s="485"/>
      <c r="M1664" s="485"/>
      <c r="N1664" s="485"/>
      <c r="O1664" s="485"/>
      <c r="P1664" s="485"/>
      <c r="Q1664" s="544"/>
    </row>
    <row r="1665" spans="1:17" x14ac:dyDescent="0.15">
      <c r="A1665" s="485"/>
      <c r="B1665" s="485"/>
      <c r="C1665" s="485"/>
      <c r="D1665" s="485"/>
      <c r="E1665" s="485"/>
      <c r="F1665" s="485"/>
      <c r="G1665" s="485"/>
      <c r="H1665" s="485"/>
      <c r="I1665" s="485"/>
      <c r="J1665" s="485"/>
      <c r="K1665" s="485"/>
      <c r="L1665" s="485"/>
      <c r="M1665" s="485"/>
      <c r="N1665" s="485"/>
      <c r="O1665" s="485"/>
      <c r="P1665" s="485"/>
      <c r="Q1665" s="544"/>
    </row>
    <row r="1666" spans="1:17" x14ac:dyDescent="0.15">
      <c r="A1666" s="485"/>
      <c r="B1666" s="485"/>
      <c r="C1666" s="485"/>
      <c r="D1666" s="485"/>
      <c r="E1666" s="485"/>
      <c r="F1666" s="485"/>
      <c r="G1666" s="485"/>
      <c r="H1666" s="485"/>
      <c r="I1666" s="485"/>
      <c r="J1666" s="485"/>
      <c r="K1666" s="485"/>
      <c r="L1666" s="485"/>
      <c r="M1666" s="485"/>
      <c r="N1666" s="485"/>
      <c r="O1666" s="485"/>
      <c r="P1666" s="485"/>
      <c r="Q1666" s="544"/>
    </row>
    <row r="1667" spans="1:17" x14ac:dyDescent="0.15">
      <c r="A1667" s="485"/>
      <c r="B1667" s="485"/>
      <c r="C1667" s="485"/>
      <c r="D1667" s="485"/>
      <c r="E1667" s="485"/>
      <c r="F1667" s="485"/>
      <c r="G1667" s="485"/>
      <c r="H1667" s="485"/>
      <c r="I1667" s="485"/>
      <c r="J1667" s="485"/>
      <c r="K1667" s="485"/>
      <c r="L1667" s="485"/>
      <c r="M1667" s="485"/>
      <c r="N1667" s="485"/>
      <c r="O1667" s="485"/>
      <c r="P1667" s="485"/>
      <c r="Q1667" s="544"/>
    </row>
    <row r="1668" spans="1:17" x14ac:dyDescent="0.15">
      <c r="A1668" s="485"/>
      <c r="B1668" s="485"/>
      <c r="C1668" s="485"/>
      <c r="D1668" s="485"/>
      <c r="E1668" s="485"/>
      <c r="F1668" s="485"/>
      <c r="G1668" s="485"/>
      <c r="H1668" s="485"/>
      <c r="I1668" s="485"/>
      <c r="J1668" s="485"/>
      <c r="K1668" s="485"/>
      <c r="L1668" s="485"/>
      <c r="M1668" s="485"/>
      <c r="N1668" s="485"/>
      <c r="O1668" s="485"/>
      <c r="P1668" s="485"/>
      <c r="Q1668" s="544"/>
    </row>
    <row r="1669" spans="1:17" x14ac:dyDescent="0.15">
      <c r="A1669" s="485"/>
      <c r="B1669" s="485"/>
      <c r="C1669" s="485"/>
      <c r="D1669" s="485"/>
      <c r="E1669" s="485"/>
      <c r="F1669" s="485"/>
      <c r="G1669" s="485"/>
      <c r="H1669" s="485"/>
      <c r="I1669" s="485"/>
      <c r="J1669" s="485"/>
      <c r="K1669" s="485"/>
      <c r="L1669" s="485"/>
      <c r="M1669" s="485"/>
      <c r="N1669" s="485"/>
      <c r="O1669" s="485"/>
      <c r="P1669" s="485"/>
      <c r="Q1669" s="544"/>
    </row>
    <row r="1670" spans="1:17" x14ac:dyDescent="0.15">
      <c r="A1670" s="485"/>
      <c r="B1670" s="485"/>
      <c r="C1670" s="485"/>
      <c r="D1670" s="485"/>
      <c r="E1670" s="485"/>
      <c r="F1670" s="485"/>
      <c r="G1670" s="485"/>
      <c r="H1670" s="485"/>
      <c r="I1670" s="485"/>
      <c r="J1670" s="485"/>
      <c r="K1670" s="485"/>
      <c r="L1670" s="485"/>
      <c r="M1670" s="485"/>
      <c r="N1670" s="485"/>
      <c r="O1670" s="485"/>
      <c r="P1670" s="485"/>
      <c r="Q1670" s="544"/>
    </row>
    <row r="1671" spans="1:17" x14ac:dyDescent="0.15">
      <c r="A1671" s="485"/>
      <c r="B1671" s="485"/>
      <c r="C1671" s="485"/>
      <c r="D1671" s="485"/>
      <c r="E1671" s="485"/>
      <c r="F1671" s="485"/>
      <c r="G1671" s="485"/>
      <c r="H1671" s="485"/>
      <c r="I1671" s="485"/>
      <c r="J1671" s="485"/>
      <c r="K1671" s="485"/>
      <c r="L1671" s="485"/>
      <c r="M1671" s="485"/>
      <c r="N1671" s="485"/>
      <c r="O1671" s="485"/>
      <c r="P1671" s="485"/>
      <c r="Q1671" s="544"/>
    </row>
    <row r="1672" spans="1:17" x14ac:dyDescent="0.15">
      <c r="A1672" s="485"/>
      <c r="B1672" s="485"/>
      <c r="C1672" s="485"/>
      <c r="D1672" s="485"/>
      <c r="E1672" s="485"/>
      <c r="F1672" s="485"/>
      <c r="G1672" s="485"/>
      <c r="H1672" s="485"/>
      <c r="I1672" s="485"/>
      <c r="J1672" s="485"/>
      <c r="K1672" s="485"/>
      <c r="L1672" s="485"/>
      <c r="M1672" s="485"/>
      <c r="N1672" s="485"/>
      <c r="O1672" s="485"/>
      <c r="P1672" s="485"/>
      <c r="Q1672" s="544"/>
    </row>
    <row r="1673" spans="1:17" x14ac:dyDescent="0.15">
      <c r="A1673" s="485"/>
      <c r="B1673" s="485"/>
      <c r="C1673" s="485"/>
      <c r="D1673" s="485"/>
      <c r="E1673" s="485"/>
      <c r="F1673" s="485"/>
      <c r="G1673" s="485"/>
      <c r="H1673" s="485"/>
      <c r="I1673" s="485"/>
      <c r="J1673" s="485"/>
      <c r="K1673" s="485"/>
      <c r="L1673" s="485"/>
      <c r="M1673" s="485"/>
      <c r="N1673" s="485"/>
      <c r="O1673" s="485"/>
      <c r="P1673" s="485"/>
      <c r="Q1673" s="544"/>
    </row>
    <row r="1674" spans="1:17" x14ac:dyDescent="0.15">
      <c r="A1674" s="485"/>
      <c r="B1674" s="485"/>
      <c r="C1674" s="485"/>
      <c r="D1674" s="485"/>
      <c r="E1674" s="485"/>
      <c r="F1674" s="485"/>
      <c r="G1674" s="485"/>
      <c r="H1674" s="485"/>
      <c r="I1674" s="485"/>
      <c r="J1674" s="485"/>
      <c r="K1674" s="485"/>
      <c r="L1674" s="485"/>
      <c r="M1674" s="485"/>
      <c r="N1674" s="485"/>
      <c r="O1674" s="485"/>
      <c r="P1674" s="485"/>
      <c r="Q1674" s="544"/>
    </row>
    <row r="1675" spans="1:17" x14ac:dyDescent="0.15">
      <c r="A1675" s="485"/>
      <c r="B1675" s="485"/>
      <c r="C1675" s="485"/>
      <c r="D1675" s="485"/>
      <c r="E1675" s="485"/>
      <c r="F1675" s="485"/>
      <c r="G1675" s="485"/>
      <c r="H1675" s="485"/>
      <c r="I1675" s="485"/>
      <c r="J1675" s="485"/>
      <c r="K1675" s="485"/>
      <c r="L1675" s="485"/>
      <c r="M1675" s="485"/>
      <c r="N1675" s="485"/>
      <c r="O1675" s="485"/>
      <c r="P1675" s="485"/>
      <c r="Q1675" s="544"/>
    </row>
    <row r="1676" spans="1:17" x14ac:dyDescent="0.15">
      <c r="A1676" s="485"/>
      <c r="B1676" s="485"/>
      <c r="C1676" s="485"/>
      <c r="D1676" s="485"/>
      <c r="E1676" s="485"/>
      <c r="F1676" s="485"/>
      <c r="G1676" s="485"/>
      <c r="H1676" s="485"/>
      <c r="I1676" s="485"/>
      <c r="J1676" s="485"/>
      <c r="K1676" s="485"/>
      <c r="L1676" s="485"/>
      <c r="M1676" s="485"/>
      <c r="N1676" s="485"/>
      <c r="O1676" s="485"/>
      <c r="P1676" s="485"/>
      <c r="Q1676" s="544"/>
    </row>
    <row r="1677" spans="1:17" x14ac:dyDescent="0.15">
      <c r="A1677" s="485"/>
      <c r="B1677" s="485"/>
      <c r="C1677" s="485"/>
      <c r="D1677" s="485"/>
      <c r="E1677" s="485"/>
      <c r="F1677" s="485"/>
      <c r="G1677" s="485"/>
      <c r="H1677" s="485"/>
      <c r="I1677" s="485"/>
      <c r="J1677" s="485"/>
      <c r="K1677" s="485"/>
      <c r="L1677" s="485"/>
      <c r="M1677" s="485"/>
      <c r="N1677" s="485"/>
      <c r="O1677" s="485"/>
      <c r="P1677" s="485"/>
      <c r="Q1677" s="544"/>
    </row>
    <row r="1678" spans="1:17" x14ac:dyDescent="0.15">
      <c r="A1678" s="485"/>
      <c r="B1678" s="485"/>
      <c r="C1678" s="485"/>
      <c r="D1678" s="485"/>
      <c r="E1678" s="485"/>
      <c r="F1678" s="485"/>
      <c r="G1678" s="485"/>
      <c r="H1678" s="485"/>
      <c r="I1678" s="485"/>
      <c r="J1678" s="485"/>
      <c r="K1678" s="485"/>
      <c r="L1678" s="485"/>
      <c r="M1678" s="485"/>
      <c r="N1678" s="485"/>
      <c r="O1678" s="485"/>
      <c r="P1678" s="485"/>
      <c r="Q1678" s="544"/>
    </row>
    <row r="1679" spans="1:17" x14ac:dyDescent="0.15">
      <c r="A1679" s="485"/>
      <c r="B1679" s="485"/>
      <c r="C1679" s="485"/>
      <c r="D1679" s="485"/>
      <c r="E1679" s="485"/>
      <c r="F1679" s="485"/>
      <c r="G1679" s="485"/>
      <c r="H1679" s="485"/>
      <c r="I1679" s="485"/>
      <c r="J1679" s="485"/>
      <c r="K1679" s="485"/>
      <c r="L1679" s="485"/>
      <c r="M1679" s="485"/>
      <c r="N1679" s="485"/>
      <c r="O1679" s="485"/>
      <c r="P1679" s="485"/>
      <c r="Q1679" s="544"/>
    </row>
    <row r="1680" spans="1:17" x14ac:dyDescent="0.15">
      <c r="A1680" s="485"/>
      <c r="B1680" s="485"/>
      <c r="C1680" s="485"/>
      <c r="D1680" s="485"/>
      <c r="E1680" s="485"/>
      <c r="F1680" s="485"/>
      <c r="G1680" s="485"/>
      <c r="H1680" s="485"/>
      <c r="I1680" s="485"/>
      <c r="J1680" s="485"/>
      <c r="K1680" s="485"/>
      <c r="L1680" s="485"/>
      <c r="M1680" s="485"/>
      <c r="N1680" s="485"/>
      <c r="O1680" s="485"/>
      <c r="P1680" s="485"/>
      <c r="Q1680" s="544"/>
    </row>
    <row r="1681" spans="1:17" x14ac:dyDescent="0.15">
      <c r="A1681" s="485"/>
      <c r="B1681" s="485"/>
      <c r="C1681" s="485"/>
      <c r="D1681" s="485"/>
      <c r="E1681" s="485"/>
      <c r="F1681" s="485"/>
      <c r="G1681" s="485"/>
      <c r="H1681" s="485"/>
      <c r="I1681" s="485"/>
      <c r="J1681" s="485"/>
      <c r="K1681" s="485"/>
      <c r="L1681" s="485"/>
      <c r="M1681" s="485"/>
      <c r="N1681" s="485"/>
      <c r="O1681" s="485"/>
      <c r="P1681" s="485"/>
      <c r="Q1681" s="544"/>
    </row>
    <row r="1682" spans="1:17" x14ac:dyDescent="0.15">
      <c r="A1682" s="485"/>
      <c r="B1682" s="485"/>
      <c r="C1682" s="485"/>
      <c r="D1682" s="485"/>
      <c r="E1682" s="485"/>
      <c r="F1682" s="485"/>
      <c r="G1682" s="485"/>
      <c r="H1682" s="485"/>
      <c r="I1682" s="485"/>
      <c r="J1682" s="485"/>
      <c r="K1682" s="485"/>
      <c r="L1682" s="485"/>
      <c r="M1682" s="485"/>
      <c r="N1682" s="485"/>
      <c r="O1682" s="485"/>
      <c r="P1682" s="485"/>
      <c r="Q1682" s="544"/>
    </row>
    <row r="1683" spans="1:17" x14ac:dyDescent="0.15">
      <c r="A1683" s="485"/>
      <c r="B1683" s="485"/>
      <c r="C1683" s="485"/>
      <c r="D1683" s="485"/>
      <c r="E1683" s="485"/>
      <c r="F1683" s="485"/>
      <c r="G1683" s="485"/>
      <c r="H1683" s="485"/>
      <c r="I1683" s="485"/>
      <c r="J1683" s="485"/>
      <c r="K1683" s="485"/>
      <c r="L1683" s="485"/>
      <c r="M1683" s="485"/>
      <c r="N1683" s="485"/>
      <c r="O1683" s="485"/>
      <c r="P1683" s="485"/>
      <c r="Q1683" s="544"/>
    </row>
    <row r="1684" spans="1:17" x14ac:dyDescent="0.15">
      <c r="A1684" s="485"/>
      <c r="B1684" s="485"/>
      <c r="C1684" s="485"/>
      <c r="D1684" s="485"/>
      <c r="E1684" s="485"/>
      <c r="F1684" s="485"/>
      <c r="G1684" s="485"/>
      <c r="H1684" s="485"/>
      <c r="I1684" s="485"/>
      <c r="J1684" s="485"/>
      <c r="K1684" s="485"/>
      <c r="L1684" s="485"/>
      <c r="M1684" s="485"/>
      <c r="N1684" s="485"/>
      <c r="O1684" s="485"/>
      <c r="P1684" s="485"/>
      <c r="Q1684" s="544"/>
    </row>
    <row r="1685" spans="1:17" x14ac:dyDescent="0.15">
      <c r="A1685" s="485"/>
      <c r="B1685" s="485"/>
      <c r="C1685" s="485"/>
      <c r="D1685" s="485"/>
      <c r="E1685" s="485"/>
      <c r="F1685" s="485"/>
      <c r="G1685" s="485"/>
      <c r="H1685" s="485"/>
      <c r="I1685" s="485"/>
      <c r="J1685" s="485"/>
      <c r="K1685" s="485"/>
      <c r="L1685" s="485"/>
      <c r="M1685" s="485"/>
      <c r="N1685" s="485"/>
      <c r="O1685" s="485"/>
      <c r="P1685" s="485"/>
      <c r="Q1685" s="544"/>
    </row>
    <row r="1686" spans="1:17" x14ac:dyDescent="0.15">
      <c r="A1686" s="485"/>
      <c r="B1686" s="485"/>
      <c r="C1686" s="485"/>
      <c r="D1686" s="485"/>
      <c r="E1686" s="485"/>
      <c r="F1686" s="485"/>
      <c r="G1686" s="485"/>
      <c r="H1686" s="485"/>
      <c r="I1686" s="485"/>
      <c r="J1686" s="485"/>
      <c r="K1686" s="485"/>
      <c r="L1686" s="485"/>
      <c r="M1686" s="485"/>
      <c r="N1686" s="485"/>
      <c r="O1686" s="485"/>
      <c r="P1686" s="485"/>
      <c r="Q1686" s="544"/>
    </row>
    <row r="1687" spans="1:17" x14ac:dyDescent="0.15">
      <c r="A1687" s="485"/>
      <c r="B1687" s="485"/>
      <c r="C1687" s="485"/>
      <c r="D1687" s="485"/>
      <c r="E1687" s="485"/>
      <c r="F1687" s="485"/>
      <c r="G1687" s="485"/>
      <c r="H1687" s="485"/>
      <c r="I1687" s="485"/>
      <c r="J1687" s="485"/>
      <c r="K1687" s="485"/>
      <c r="L1687" s="485"/>
      <c r="M1687" s="485"/>
      <c r="N1687" s="485"/>
      <c r="O1687" s="485"/>
      <c r="P1687" s="485"/>
      <c r="Q1687" s="544"/>
    </row>
    <row r="1688" spans="1:17" x14ac:dyDescent="0.15">
      <c r="A1688" s="485"/>
      <c r="B1688" s="485"/>
      <c r="C1688" s="485"/>
      <c r="D1688" s="485"/>
      <c r="E1688" s="485"/>
      <c r="F1688" s="485"/>
      <c r="G1688" s="485"/>
      <c r="H1688" s="485"/>
      <c r="I1688" s="485"/>
      <c r="J1688" s="485"/>
      <c r="K1688" s="485"/>
      <c r="L1688" s="485"/>
      <c r="M1688" s="485"/>
      <c r="N1688" s="485"/>
      <c r="O1688" s="485"/>
      <c r="P1688" s="485"/>
      <c r="Q1688" s="544"/>
    </row>
    <row r="1689" spans="1:17" x14ac:dyDescent="0.15">
      <c r="A1689" s="485"/>
      <c r="B1689" s="485"/>
      <c r="C1689" s="485"/>
      <c r="D1689" s="485"/>
      <c r="E1689" s="485"/>
      <c r="F1689" s="485"/>
      <c r="G1689" s="485"/>
      <c r="H1689" s="485"/>
      <c r="I1689" s="485"/>
      <c r="J1689" s="485"/>
      <c r="K1689" s="485"/>
      <c r="L1689" s="485"/>
      <c r="M1689" s="485"/>
      <c r="N1689" s="485"/>
      <c r="O1689" s="485"/>
      <c r="P1689" s="485"/>
      <c r="Q1689" s="544"/>
    </row>
    <row r="1690" spans="1:17" x14ac:dyDescent="0.15">
      <c r="A1690" s="485"/>
      <c r="B1690" s="485"/>
      <c r="C1690" s="485"/>
      <c r="D1690" s="485"/>
      <c r="E1690" s="485"/>
      <c r="F1690" s="485"/>
      <c r="G1690" s="485"/>
      <c r="H1690" s="485"/>
      <c r="I1690" s="485"/>
      <c r="J1690" s="485"/>
      <c r="K1690" s="485"/>
      <c r="L1690" s="485"/>
      <c r="M1690" s="485"/>
      <c r="N1690" s="485"/>
      <c r="O1690" s="485"/>
      <c r="P1690" s="485"/>
      <c r="Q1690" s="544"/>
    </row>
    <row r="1691" spans="1:17" x14ac:dyDescent="0.15">
      <c r="A1691" s="485"/>
      <c r="B1691" s="485"/>
      <c r="C1691" s="485"/>
      <c r="D1691" s="485"/>
      <c r="E1691" s="485"/>
      <c r="F1691" s="485"/>
      <c r="G1691" s="485"/>
      <c r="H1691" s="485"/>
      <c r="I1691" s="485"/>
      <c r="J1691" s="485"/>
      <c r="K1691" s="485"/>
      <c r="L1691" s="485"/>
      <c r="M1691" s="485"/>
      <c r="N1691" s="485"/>
      <c r="O1691" s="485"/>
      <c r="P1691" s="485"/>
      <c r="Q1691" s="544"/>
    </row>
    <row r="1692" spans="1:17" x14ac:dyDescent="0.15">
      <c r="A1692" s="485"/>
      <c r="B1692" s="485"/>
      <c r="C1692" s="485"/>
      <c r="D1692" s="485"/>
      <c r="E1692" s="485"/>
      <c r="F1692" s="485"/>
      <c r="G1692" s="485"/>
      <c r="H1692" s="485"/>
      <c r="I1692" s="485"/>
      <c r="J1692" s="485"/>
      <c r="K1692" s="485"/>
      <c r="L1692" s="485"/>
      <c r="M1692" s="485"/>
      <c r="N1692" s="485"/>
      <c r="O1692" s="485"/>
      <c r="P1692" s="485"/>
      <c r="Q1692" s="544"/>
    </row>
    <row r="1693" spans="1:17" x14ac:dyDescent="0.15">
      <c r="A1693" s="485"/>
      <c r="B1693" s="485"/>
      <c r="C1693" s="485"/>
      <c r="D1693" s="485"/>
      <c r="E1693" s="485"/>
      <c r="F1693" s="485"/>
      <c r="G1693" s="485"/>
      <c r="H1693" s="485"/>
      <c r="I1693" s="485"/>
      <c r="J1693" s="485"/>
      <c r="K1693" s="485"/>
      <c r="L1693" s="485"/>
      <c r="M1693" s="485"/>
      <c r="N1693" s="485"/>
      <c r="O1693" s="485"/>
      <c r="P1693" s="485"/>
      <c r="Q1693" s="544"/>
    </row>
    <row r="1694" spans="1:17" x14ac:dyDescent="0.15">
      <c r="A1694" s="485"/>
      <c r="B1694" s="485"/>
      <c r="C1694" s="485"/>
      <c r="D1694" s="485"/>
      <c r="E1694" s="485"/>
      <c r="F1694" s="485"/>
      <c r="G1694" s="485"/>
      <c r="H1694" s="485"/>
      <c r="I1694" s="485"/>
      <c r="J1694" s="485"/>
      <c r="K1694" s="485"/>
      <c r="L1694" s="485"/>
      <c r="M1694" s="485"/>
      <c r="N1694" s="485"/>
      <c r="O1694" s="485"/>
      <c r="P1694" s="485"/>
      <c r="Q1694" s="544"/>
    </row>
    <row r="1695" spans="1:17" x14ac:dyDescent="0.15">
      <c r="A1695" s="485"/>
      <c r="B1695" s="485"/>
      <c r="C1695" s="485"/>
      <c r="D1695" s="485"/>
      <c r="E1695" s="485"/>
      <c r="F1695" s="485"/>
      <c r="G1695" s="485"/>
      <c r="H1695" s="485"/>
      <c r="I1695" s="485"/>
      <c r="J1695" s="485"/>
      <c r="K1695" s="485"/>
      <c r="L1695" s="485"/>
      <c r="M1695" s="485"/>
      <c r="N1695" s="485"/>
      <c r="O1695" s="485"/>
      <c r="P1695" s="485"/>
      <c r="Q1695" s="544"/>
    </row>
    <row r="1696" spans="1:17" x14ac:dyDescent="0.15">
      <c r="A1696" s="485"/>
      <c r="B1696" s="485"/>
      <c r="C1696" s="485"/>
      <c r="D1696" s="485"/>
      <c r="E1696" s="485"/>
      <c r="F1696" s="485"/>
      <c r="G1696" s="485"/>
      <c r="H1696" s="485"/>
      <c r="I1696" s="485"/>
      <c r="J1696" s="485"/>
      <c r="K1696" s="485"/>
      <c r="L1696" s="485"/>
      <c r="M1696" s="485"/>
      <c r="N1696" s="485"/>
      <c r="O1696" s="485"/>
      <c r="P1696" s="485"/>
      <c r="Q1696" s="544"/>
    </row>
    <row r="1697" spans="1:17" x14ac:dyDescent="0.15">
      <c r="A1697" s="485"/>
      <c r="B1697" s="485"/>
      <c r="C1697" s="485"/>
      <c r="D1697" s="485"/>
      <c r="E1697" s="485"/>
      <c r="F1697" s="485"/>
      <c r="G1697" s="485"/>
      <c r="H1697" s="485"/>
      <c r="I1697" s="485"/>
      <c r="J1697" s="485"/>
      <c r="K1697" s="485"/>
      <c r="L1697" s="485"/>
      <c r="M1697" s="485"/>
      <c r="N1697" s="485"/>
      <c r="O1697" s="485"/>
      <c r="P1697" s="485"/>
      <c r="Q1697" s="544"/>
    </row>
    <row r="1698" spans="1:17" x14ac:dyDescent="0.15">
      <c r="A1698" s="485"/>
      <c r="B1698" s="485"/>
      <c r="C1698" s="485"/>
      <c r="D1698" s="485"/>
      <c r="E1698" s="485"/>
      <c r="F1698" s="485"/>
      <c r="G1698" s="485"/>
      <c r="H1698" s="485"/>
      <c r="I1698" s="485"/>
      <c r="J1698" s="485"/>
      <c r="K1698" s="485"/>
      <c r="L1698" s="485"/>
      <c r="M1698" s="485"/>
      <c r="N1698" s="485"/>
      <c r="O1698" s="485"/>
      <c r="P1698" s="485"/>
      <c r="Q1698" s="544"/>
    </row>
    <row r="1699" spans="1:17" x14ac:dyDescent="0.15">
      <c r="A1699" s="485"/>
      <c r="B1699" s="485"/>
      <c r="C1699" s="485"/>
      <c r="D1699" s="485"/>
      <c r="E1699" s="485"/>
      <c r="F1699" s="485"/>
      <c r="G1699" s="485"/>
      <c r="H1699" s="485"/>
      <c r="I1699" s="485"/>
      <c r="J1699" s="485"/>
      <c r="K1699" s="485"/>
      <c r="L1699" s="485"/>
      <c r="M1699" s="485"/>
      <c r="N1699" s="485"/>
      <c r="O1699" s="485"/>
      <c r="P1699" s="485"/>
      <c r="Q1699" s="544"/>
    </row>
    <row r="1700" spans="1:17" x14ac:dyDescent="0.15">
      <c r="A1700" s="485"/>
      <c r="B1700" s="485"/>
      <c r="C1700" s="485"/>
      <c r="D1700" s="485"/>
      <c r="E1700" s="485"/>
      <c r="F1700" s="485"/>
      <c r="G1700" s="485"/>
      <c r="H1700" s="485"/>
      <c r="I1700" s="485"/>
      <c r="J1700" s="485"/>
      <c r="K1700" s="485"/>
      <c r="L1700" s="485"/>
      <c r="M1700" s="485"/>
      <c r="N1700" s="485"/>
      <c r="O1700" s="485"/>
      <c r="P1700" s="485"/>
      <c r="Q1700" s="544"/>
    </row>
    <row r="1701" spans="1:17" x14ac:dyDescent="0.15">
      <c r="A1701" s="485"/>
      <c r="B1701" s="485"/>
      <c r="C1701" s="485"/>
      <c r="D1701" s="485"/>
      <c r="E1701" s="485"/>
      <c r="F1701" s="485"/>
      <c r="G1701" s="485"/>
      <c r="H1701" s="485"/>
      <c r="I1701" s="485"/>
      <c r="J1701" s="485"/>
      <c r="K1701" s="485"/>
      <c r="L1701" s="485"/>
      <c r="M1701" s="485"/>
      <c r="N1701" s="485"/>
      <c r="O1701" s="485"/>
      <c r="P1701" s="485"/>
      <c r="Q1701" s="544"/>
    </row>
    <row r="1702" spans="1:17" x14ac:dyDescent="0.15">
      <c r="A1702" s="485"/>
      <c r="B1702" s="485"/>
      <c r="C1702" s="485"/>
      <c r="D1702" s="485"/>
      <c r="E1702" s="485"/>
      <c r="F1702" s="485"/>
      <c r="G1702" s="485"/>
      <c r="H1702" s="485"/>
      <c r="I1702" s="485"/>
      <c r="J1702" s="485"/>
      <c r="K1702" s="485"/>
      <c r="L1702" s="485"/>
      <c r="M1702" s="485"/>
      <c r="N1702" s="485"/>
      <c r="O1702" s="485"/>
      <c r="P1702" s="485"/>
      <c r="Q1702" s="544"/>
    </row>
    <row r="1703" spans="1:17" x14ac:dyDescent="0.15">
      <c r="A1703" s="485"/>
      <c r="B1703" s="485"/>
      <c r="C1703" s="485"/>
      <c r="D1703" s="485"/>
      <c r="E1703" s="485"/>
      <c r="F1703" s="485"/>
      <c r="G1703" s="485"/>
      <c r="H1703" s="485"/>
      <c r="I1703" s="485"/>
      <c r="J1703" s="485"/>
      <c r="K1703" s="485"/>
      <c r="L1703" s="485"/>
      <c r="M1703" s="485"/>
      <c r="N1703" s="485"/>
      <c r="O1703" s="485"/>
      <c r="P1703" s="485"/>
      <c r="Q1703" s="544"/>
    </row>
    <row r="1704" spans="1:17" x14ac:dyDescent="0.15">
      <c r="A1704" s="485"/>
      <c r="B1704" s="485"/>
      <c r="C1704" s="485"/>
      <c r="D1704" s="485"/>
      <c r="E1704" s="485"/>
      <c r="F1704" s="485"/>
      <c r="G1704" s="485"/>
      <c r="H1704" s="485"/>
      <c r="I1704" s="485"/>
      <c r="J1704" s="485"/>
      <c r="K1704" s="485"/>
      <c r="L1704" s="485"/>
      <c r="M1704" s="485"/>
      <c r="N1704" s="485"/>
      <c r="O1704" s="485"/>
      <c r="P1704" s="485"/>
      <c r="Q1704" s="544"/>
    </row>
    <row r="1705" spans="1:17" x14ac:dyDescent="0.15">
      <c r="A1705" s="485"/>
      <c r="B1705" s="485"/>
      <c r="C1705" s="485"/>
      <c r="D1705" s="485"/>
      <c r="E1705" s="485"/>
      <c r="F1705" s="485"/>
      <c r="G1705" s="485"/>
      <c r="H1705" s="485"/>
      <c r="I1705" s="485"/>
      <c r="J1705" s="485"/>
      <c r="K1705" s="485"/>
      <c r="L1705" s="485"/>
      <c r="M1705" s="485"/>
      <c r="N1705" s="485"/>
      <c r="O1705" s="485"/>
      <c r="P1705" s="485"/>
      <c r="Q1705" s="544"/>
    </row>
    <row r="1706" spans="1:17" x14ac:dyDescent="0.15">
      <c r="A1706" s="485"/>
      <c r="B1706" s="485"/>
      <c r="C1706" s="485"/>
      <c r="D1706" s="485"/>
      <c r="E1706" s="485"/>
      <c r="F1706" s="485"/>
      <c r="G1706" s="485"/>
      <c r="H1706" s="485"/>
      <c r="I1706" s="485"/>
      <c r="J1706" s="485"/>
      <c r="K1706" s="485"/>
      <c r="L1706" s="485"/>
      <c r="M1706" s="485"/>
      <c r="N1706" s="485"/>
      <c r="O1706" s="485"/>
      <c r="P1706" s="485"/>
      <c r="Q1706" s="544"/>
    </row>
    <row r="1707" spans="1:17" x14ac:dyDescent="0.15">
      <c r="A1707" s="485"/>
      <c r="B1707" s="485"/>
      <c r="C1707" s="485"/>
      <c r="D1707" s="485"/>
      <c r="E1707" s="485"/>
      <c r="F1707" s="485"/>
      <c r="G1707" s="485"/>
      <c r="H1707" s="485"/>
      <c r="I1707" s="485"/>
      <c r="J1707" s="485"/>
      <c r="K1707" s="485"/>
      <c r="L1707" s="485"/>
      <c r="M1707" s="485"/>
      <c r="N1707" s="485"/>
      <c r="O1707" s="485"/>
      <c r="P1707" s="485"/>
      <c r="Q1707" s="544"/>
    </row>
    <row r="1708" spans="1:17" x14ac:dyDescent="0.15">
      <c r="A1708" s="485"/>
      <c r="B1708" s="485"/>
      <c r="C1708" s="485"/>
      <c r="D1708" s="485"/>
      <c r="E1708" s="485"/>
      <c r="F1708" s="485"/>
      <c r="G1708" s="485"/>
      <c r="H1708" s="485"/>
      <c r="I1708" s="485"/>
      <c r="J1708" s="485"/>
      <c r="K1708" s="485"/>
      <c r="L1708" s="485"/>
      <c r="M1708" s="485"/>
      <c r="N1708" s="485"/>
      <c r="O1708" s="485"/>
      <c r="P1708" s="485"/>
      <c r="Q1708" s="544"/>
    </row>
    <row r="1709" spans="1:17" x14ac:dyDescent="0.15">
      <c r="A1709" s="485"/>
      <c r="B1709" s="485"/>
      <c r="C1709" s="485"/>
      <c r="D1709" s="485"/>
      <c r="E1709" s="485"/>
      <c r="F1709" s="485"/>
      <c r="G1709" s="485"/>
      <c r="H1709" s="485"/>
      <c r="I1709" s="485"/>
      <c r="J1709" s="485"/>
      <c r="K1709" s="485"/>
      <c r="L1709" s="485"/>
      <c r="M1709" s="485"/>
      <c r="N1709" s="485"/>
      <c r="O1709" s="485"/>
      <c r="P1709" s="485"/>
      <c r="Q1709" s="544"/>
    </row>
    <row r="1710" spans="1:17" x14ac:dyDescent="0.15">
      <c r="A1710" s="485"/>
      <c r="B1710" s="485"/>
      <c r="C1710" s="485"/>
      <c r="D1710" s="485"/>
      <c r="E1710" s="485"/>
      <c r="F1710" s="485"/>
      <c r="G1710" s="485"/>
      <c r="H1710" s="485"/>
      <c r="I1710" s="485"/>
      <c r="J1710" s="485"/>
      <c r="K1710" s="485"/>
      <c r="L1710" s="485"/>
      <c r="M1710" s="485"/>
      <c r="N1710" s="485"/>
      <c r="O1710" s="485"/>
      <c r="P1710" s="485"/>
      <c r="Q1710" s="544"/>
    </row>
    <row r="1711" spans="1:17" x14ac:dyDescent="0.15">
      <c r="A1711" s="485"/>
      <c r="B1711" s="485"/>
      <c r="C1711" s="485"/>
      <c r="D1711" s="485"/>
      <c r="E1711" s="485"/>
      <c r="F1711" s="485"/>
      <c r="G1711" s="485"/>
      <c r="H1711" s="485"/>
      <c r="I1711" s="485"/>
      <c r="J1711" s="485"/>
      <c r="K1711" s="485"/>
      <c r="L1711" s="485"/>
      <c r="M1711" s="485"/>
      <c r="N1711" s="485"/>
      <c r="O1711" s="485"/>
      <c r="P1711" s="485"/>
      <c r="Q1711" s="544"/>
    </row>
    <row r="1712" spans="1:17" x14ac:dyDescent="0.15">
      <c r="A1712" s="485"/>
      <c r="B1712" s="485"/>
      <c r="C1712" s="485"/>
      <c r="D1712" s="485"/>
      <c r="E1712" s="485"/>
      <c r="F1712" s="485"/>
      <c r="G1712" s="485"/>
      <c r="H1712" s="485"/>
      <c r="I1712" s="485"/>
      <c r="J1712" s="485"/>
      <c r="K1712" s="485"/>
      <c r="L1712" s="485"/>
      <c r="M1712" s="485"/>
      <c r="N1712" s="485"/>
      <c r="O1712" s="485"/>
      <c r="P1712" s="485"/>
      <c r="Q1712" s="544"/>
    </row>
    <row r="1713" spans="1:17" x14ac:dyDescent="0.15">
      <c r="A1713" s="485"/>
      <c r="B1713" s="485"/>
      <c r="C1713" s="485"/>
      <c r="D1713" s="485"/>
      <c r="E1713" s="485"/>
      <c r="F1713" s="485"/>
      <c r="G1713" s="485"/>
      <c r="H1713" s="485"/>
      <c r="I1713" s="485"/>
      <c r="J1713" s="485"/>
      <c r="K1713" s="485"/>
      <c r="L1713" s="485"/>
      <c r="M1713" s="485"/>
      <c r="N1713" s="485"/>
      <c r="O1713" s="485"/>
      <c r="P1713" s="485"/>
      <c r="Q1713" s="544"/>
    </row>
    <row r="1714" spans="1:17" x14ac:dyDescent="0.15">
      <c r="A1714" s="485"/>
      <c r="B1714" s="485"/>
      <c r="C1714" s="485"/>
      <c r="D1714" s="485"/>
      <c r="E1714" s="485"/>
      <c r="F1714" s="485"/>
      <c r="G1714" s="485"/>
      <c r="H1714" s="485"/>
      <c r="I1714" s="485"/>
      <c r="J1714" s="485"/>
      <c r="K1714" s="485"/>
      <c r="L1714" s="485"/>
      <c r="M1714" s="485"/>
      <c r="N1714" s="485"/>
      <c r="O1714" s="485"/>
      <c r="P1714" s="485"/>
      <c r="Q1714" s="544"/>
    </row>
    <row r="1715" spans="1:17" x14ac:dyDescent="0.15">
      <c r="A1715" s="485"/>
      <c r="B1715" s="485"/>
      <c r="C1715" s="485"/>
      <c r="D1715" s="485"/>
      <c r="E1715" s="485"/>
      <c r="F1715" s="485"/>
      <c r="G1715" s="485"/>
      <c r="H1715" s="485"/>
      <c r="I1715" s="485"/>
      <c r="J1715" s="485"/>
      <c r="K1715" s="485"/>
      <c r="L1715" s="485"/>
      <c r="M1715" s="485"/>
      <c r="N1715" s="485"/>
      <c r="O1715" s="485"/>
      <c r="P1715" s="485"/>
      <c r="Q1715" s="544"/>
    </row>
    <row r="1716" spans="1:17" x14ac:dyDescent="0.15">
      <c r="A1716" s="485"/>
      <c r="B1716" s="485"/>
      <c r="C1716" s="485"/>
      <c r="D1716" s="485"/>
      <c r="E1716" s="485"/>
      <c r="F1716" s="485"/>
      <c r="G1716" s="485"/>
      <c r="H1716" s="485"/>
      <c r="I1716" s="485"/>
      <c r="J1716" s="485"/>
      <c r="K1716" s="485"/>
      <c r="L1716" s="485"/>
      <c r="M1716" s="485"/>
      <c r="N1716" s="485"/>
      <c r="O1716" s="485"/>
      <c r="P1716" s="485"/>
      <c r="Q1716" s="544"/>
    </row>
    <row r="1717" spans="1:17" x14ac:dyDescent="0.15">
      <c r="A1717" s="485"/>
      <c r="B1717" s="485"/>
      <c r="C1717" s="485"/>
      <c r="D1717" s="485"/>
      <c r="E1717" s="485"/>
      <c r="F1717" s="485"/>
      <c r="G1717" s="485"/>
      <c r="H1717" s="485"/>
      <c r="I1717" s="485"/>
      <c r="J1717" s="485"/>
      <c r="K1717" s="485"/>
      <c r="L1717" s="485"/>
      <c r="M1717" s="485"/>
      <c r="N1717" s="485"/>
      <c r="O1717" s="485"/>
      <c r="P1717" s="485"/>
      <c r="Q1717" s="544"/>
    </row>
    <row r="1718" spans="1:17" x14ac:dyDescent="0.15">
      <c r="A1718" s="485"/>
      <c r="B1718" s="485"/>
      <c r="C1718" s="485"/>
      <c r="D1718" s="485"/>
      <c r="E1718" s="485"/>
      <c r="F1718" s="485"/>
      <c r="G1718" s="485"/>
      <c r="H1718" s="485"/>
      <c r="I1718" s="485"/>
      <c r="J1718" s="485"/>
      <c r="K1718" s="485"/>
      <c r="L1718" s="485"/>
      <c r="M1718" s="485"/>
      <c r="N1718" s="485"/>
      <c r="O1718" s="485"/>
      <c r="P1718" s="485"/>
      <c r="Q1718" s="544"/>
    </row>
    <row r="1719" spans="1:17" x14ac:dyDescent="0.15">
      <c r="A1719" s="485"/>
      <c r="B1719" s="485"/>
      <c r="C1719" s="485"/>
      <c r="D1719" s="485"/>
      <c r="E1719" s="485"/>
      <c r="F1719" s="485"/>
      <c r="G1719" s="485"/>
      <c r="H1719" s="485"/>
      <c r="I1719" s="485"/>
      <c r="J1719" s="485"/>
      <c r="K1719" s="485"/>
      <c r="L1719" s="485"/>
      <c r="M1719" s="485"/>
      <c r="N1719" s="485"/>
      <c r="O1719" s="485"/>
      <c r="P1719" s="485"/>
      <c r="Q1719" s="544"/>
    </row>
    <row r="1720" spans="1:17" x14ac:dyDescent="0.15">
      <c r="A1720" s="485"/>
      <c r="B1720" s="485"/>
      <c r="C1720" s="485"/>
      <c r="D1720" s="485"/>
      <c r="E1720" s="485"/>
      <c r="F1720" s="485"/>
      <c r="G1720" s="485"/>
      <c r="H1720" s="485"/>
      <c r="I1720" s="485"/>
      <c r="J1720" s="485"/>
      <c r="K1720" s="485"/>
      <c r="L1720" s="485"/>
      <c r="M1720" s="485"/>
      <c r="N1720" s="485"/>
      <c r="O1720" s="485"/>
      <c r="P1720" s="485"/>
      <c r="Q1720" s="544"/>
    </row>
    <row r="1721" spans="1:17" x14ac:dyDescent="0.15">
      <c r="A1721" s="485"/>
      <c r="B1721" s="485"/>
      <c r="C1721" s="485"/>
      <c r="D1721" s="485"/>
      <c r="E1721" s="485"/>
      <c r="F1721" s="485"/>
      <c r="G1721" s="485"/>
      <c r="H1721" s="485"/>
      <c r="I1721" s="485"/>
      <c r="J1721" s="485"/>
      <c r="K1721" s="485"/>
      <c r="L1721" s="485"/>
      <c r="M1721" s="485"/>
      <c r="N1721" s="485"/>
      <c r="O1721" s="485"/>
      <c r="P1721" s="485"/>
      <c r="Q1721" s="544"/>
    </row>
    <row r="1722" spans="1:17" x14ac:dyDescent="0.15">
      <c r="A1722" s="485"/>
      <c r="B1722" s="485"/>
      <c r="C1722" s="485"/>
      <c r="D1722" s="485"/>
      <c r="E1722" s="485"/>
      <c r="F1722" s="485"/>
      <c r="G1722" s="485"/>
      <c r="H1722" s="485"/>
      <c r="I1722" s="485"/>
      <c r="J1722" s="485"/>
      <c r="K1722" s="485"/>
      <c r="L1722" s="485"/>
      <c r="M1722" s="485"/>
      <c r="N1722" s="485"/>
      <c r="O1722" s="485"/>
      <c r="P1722" s="485"/>
      <c r="Q1722" s="544"/>
    </row>
    <row r="1723" spans="1:17" x14ac:dyDescent="0.15">
      <c r="A1723" s="485"/>
      <c r="B1723" s="485"/>
      <c r="C1723" s="485"/>
      <c r="D1723" s="485"/>
      <c r="E1723" s="485"/>
      <c r="F1723" s="485"/>
      <c r="G1723" s="485"/>
      <c r="H1723" s="485"/>
      <c r="I1723" s="485"/>
      <c r="J1723" s="485"/>
      <c r="K1723" s="485"/>
      <c r="L1723" s="485"/>
      <c r="M1723" s="485"/>
      <c r="N1723" s="485"/>
      <c r="O1723" s="485"/>
      <c r="P1723" s="485"/>
      <c r="Q1723" s="544"/>
    </row>
    <row r="1724" spans="1:17" x14ac:dyDescent="0.15">
      <c r="A1724" s="485"/>
      <c r="B1724" s="485"/>
      <c r="C1724" s="485"/>
      <c r="D1724" s="485"/>
      <c r="E1724" s="485"/>
      <c r="F1724" s="485"/>
      <c r="G1724" s="485"/>
      <c r="H1724" s="485"/>
      <c r="I1724" s="485"/>
      <c r="J1724" s="485"/>
      <c r="K1724" s="485"/>
      <c r="L1724" s="485"/>
      <c r="M1724" s="485"/>
      <c r="N1724" s="485"/>
      <c r="O1724" s="485"/>
      <c r="P1724" s="485"/>
      <c r="Q1724" s="544"/>
    </row>
    <row r="1725" spans="1:17" x14ac:dyDescent="0.15">
      <c r="A1725" s="485"/>
      <c r="B1725" s="485"/>
      <c r="C1725" s="485"/>
      <c r="D1725" s="485"/>
      <c r="E1725" s="485"/>
      <c r="F1725" s="485"/>
      <c r="G1725" s="485"/>
      <c r="H1725" s="485"/>
      <c r="I1725" s="485"/>
      <c r="J1725" s="485"/>
      <c r="K1725" s="485"/>
      <c r="L1725" s="485"/>
      <c r="M1725" s="485"/>
      <c r="N1725" s="485"/>
      <c r="O1725" s="485"/>
      <c r="P1725" s="485"/>
      <c r="Q1725" s="544"/>
    </row>
    <row r="1726" spans="1:17" x14ac:dyDescent="0.15">
      <c r="A1726" s="485"/>
      <c r="B1726" s="485"/>
      <c r="C1726" s="485"/>
      <c r="D1726" s="485"/>
      <c r="E1726" s="485"/>
      <c r="F1726" s="485"/>
      <c r="G1726" s="485"/>
      <c r="H1726" s="485"/>
      <c r="I1726" s="485"/>
      <c r="J1726" s="485"/>
      <c r="K1726" s="485"/>
      <c r="L1726" s="485"/>
      <c r="M1726" s="485"/>
      <c r="N1726" s="485"/>
      <c r="O1726" s="485"/>
      <c r="P1726" s="485"/>
      <c r="Q1726" s="544"/>
    </row>
    <row r="1727" spans="1:17" x14ac:dyDescent="0.15">
      <c r="A1727" s="485"/>
      <c r="B1727" s="485"/>
      <c r="C1727" s="485"/>
      <c r="D1727" s="485"/>
      <c r="E1727" s="485"/>
      <c r="F1727" s="485"/>
      <c r="G1727" s="485"/>
      <c r="H1727" s="485"/>
      <c r="I1727" s="485"/>
      <c r="J1727" s="485"/>
      <c r="K1727" s="485"/>
      <c r="L1727" s="485"/>
      <c r="M1727" s="485"/>
      <c r="N1727" s="485"/>
      <c r="O1727" s="485"/>
      <c r="P1727" s="485"/>
      <c r="Q1727" s="544"/>
    </row>
    <row r="1728" spans="1:17" x14ac:dyDescent="0.15">
      <c r="A1728" s="485"/>
      <c r="B1728" s="485"/>
      <c r="C1728" s="485"/>
      <c r="D1728" s="485"/>
      <c r="E1728" s="485"/>
      <c r="F1728" s="485"/>
      <c r="G1728" s="485"/>
      <c r="H1728" s="485"/>
      <c r="I1728" s="485"/>
      <c r="J1728" s="485"/>
      <c r="K1728" s="485"/>
      <c r="L1728" s="485"/>
      <c r="M1728" s="485"/>
      <c r="N1728" s="485"/>
      <c r="O1728" s="485"/>
      <c r="P1728" s="485"/>
      <c r="Q1728" s="544"/>
    </row>
    <row r="1729" spans="1:17" x14ac:dyDescent="0.15">
      <c r="A1729" s="485"/>
      <c r="B1729" s="485"/>
      <c r="C1729" s="485"/>
      <c r="D1729" s="485"/>
      <c r="E1729" s="485"/>
      <c r="F1729" s="485"/>
      <c r="G1729" s="485"/>
      <c r="H1729" s="485"/>
      <c r="I1729" s="485"/>
      <c r="J1729" s="485"/>
      <c r="K1729" s="485"/>
      <c r="L1729" s="485"/>
      <c r="M1729" s="485"/>
      <c r="N1729" s="485"/>
      <c r="O1729" s="485"/>
      <c r="P1729" s="485"/>
      <c r="Q1729" s="544"/>
    </row>
    <row r="1730" spans="1:17" x14ac:dyDescent="0.15">
      <c r="A1730" s="485"/>
      <c r="B1730" s="485"/>
      <c r="C1730" s="485"/>
      <c r="D1730" s="485"/>
      <c r="E1730" s="485"/>
      <c r="F1730" s="485"/>
      <c r="G1730" s="485"/>
      <c r="H1730" s="485"/>
      <c r="I1730" s="485"/>
      <c r="J1730" s="485"/>
      <c r="K1730" s="485"/>
      <c r="L1730" s="485"/>
      <c r="M1730" s="485"/>
      <c r="N1730" s="485"/>
      <c r="O1730" s="485"/>
      <c r="P1730" s="485"/>
      <c r="Q1730" s="544"/>
    </row>
    <row r="1731" spans="1:17" x14ac:dyDescent="0.15">
      <c r="A1731" s="485"/>
      <c r="B1731" s="485"/>
      <c r="C1731" s="485"/>
      <c r="D1731" s="485"/>
      <c r="E1731" s="485"/>
      <c r="F1731" s="485"/>
      <c r="G1731" s="485"/>
      <c r="H1731" s="485"/>
      <c r="I1731" s="485"/>
      <c r="J1731" s="485"/>
      <c r="K1731" s="485"/>
      <c r="L1731" s="485"/>
      <c r="M1731" s="485"/>
      <c r="N1731" s="485"/>
      <c r="O1731" s="485"/>
      <c r="P1731" s="485"/>
      <c r="Q1731" s="544"/>
    </row>
    <row r="1732" spans="1:17" x14ac:dyDescent="0.15">
      <c r="A1732" s="485"/>
      <c r="B1732" s="485"/>
      <c r="C1732" s="485"/>
      <c r="D1732" s="485"/>
      <c r="E1732" s="485"/>
      <c r="F1732" s="485"/>
      <c r="G1732" s="485"/>
      <c r="H1732" s="485"/>
      <c r="I1732" s="485"/>
      <c r="J1732" s="485"/>
      <c r="K1732" s="485"/>
      <c r="L1732" s="485"/>
      <c r="M1732" s="485"/>
      <c r="N1732" s="485"/>
      <c r="O1732" s="485"/>
      <c r="P1732" s="485"/>
      <c r="Q1732" s="544"/>
    </row>
    <row r="1733" spans="1:17" x14ac:dyDescent="0.15">
      <c r="A1733" s="485"/>
      <c r="B1733" s="485"/>
      <c r="C1733" s="485"/>
      <c r="D1733" s="485"/>
      <c r="E1733" s="485"/>
      <c r="F1733" s="485"/>
      <c r="G1733" s="485"/>
      <c r="H1733" s="485"/>
      <c r="I1733" s="485"/>
      <c r="J1733" s="485"/>
      <c r="K1733" s="485"/>
      <c r="L1733" s="485"/>
      <c r="M1733" s="485"/>
      <c r="N1733" s="485"/>
      <c r="O1733" s="485"/>
      <c r="P1733" s="485"/>
      <c r="Q1733" s="544"/>
    </row>
    <row r="1734" spans="1:17" x14ac:dyDescent="0.15">
      <c r="A1734" s="485"/>
      <c r="B1734" s="485"/>
      <c r="C1734" s="485"/>
      <c r="D1734" s="485"/>
      <c r="E1734" s="485"/>
      <c r="F1734" s="485"/>
      <c r="G1734" s="485"/>
      <c r="H1734" s="485"/>
      <c r="I1734" s="485"/>
      <c r="J1734" s="485"/>
      <c r="K1734" s="485"/>
      <c r="L1734" s="485"/>
      <c r="M1734" s="485"/>
      <c r="N1734" s="485"/>
      <c r="O1734" s="485"/>
      <c r="P1734" s="485"/>
      <c r="Q1734" s="544"/>
    </row>
    <row r="1735" spans="1:17" x14ac:dyDescent="0.15">
      <c r="A1735" s="485"/>
      <c r="B1735" s="485"/>
      <c r="C1735" s="485"/>
      <c r="D1735" s="485"/>
      <c r="E1735" s="485"/>
      <c r="F1735" s="485"/>
      <c r="G1735" s="485"/>
      <c r="H1735" s="485"/>
      <c r="I1735" s="485"/>
      <c r="J1735" s="485"/>
      <c r="K1735" s="485"/>
      <c r="L1735" s="485"/>
      <c r="M1735" s="485"/>
      <c r="N1735" s="485"/>
      <c r="O1735" s="485"/>
      <c r="P1735" s="485"/>
      <c r="Q1735" s="544"/>
    </row>
    <row r="1736" spans="1:17" x14ac:dyDescent="0.15">
      <c r="A1736" s="485"/>
      <c r="B1736" s="485"/>
      <c r="C1736" s="485"/>
      <c r="D1736" s="485"/>
      <c r="E1736" s="485"/>
      <c r="F1736" s="485"/>
      <c r="G1736" s="485"/>
      <c r="H1736" s="485"/>
      <c r="I1736" s="485"/>
      <c r="J1736" s="485"/>
      <c r="K1736" s="485"/>
      <c r="L1736" s="485"/>
      <c r="M1736" s="485"/>
      <c r="N1736" s="485"/>
      <c r="O1736" s="485"/>
      <c r="P1736" s="485"/>
      <c r="Q1736" s="544"/>
    </row>
    <row r="1737" spans="1:17" x14ac:dyDescent="0.15">
      <c r="A1737" s="485"/>
      <c r="B1737" s="485"/>
      <c r="C1737" s="485"/>
      <c r="D1737" s="485"/>
      <c r="E1737" s="485"/>
      <c r="F1737" s="485"/>
      <c r="G1737" s="485"/>
      <c r="H1737" s="485"/>
      <c r="I1737" s="485"/>
      <c r="J1737" s="485"/>
      <c r="K1737" s="485"/>
      <c r="L1737" s="485"/>
      <c r="M1737" s="485"/>
      <c r="N1737" s="485"/>
      <c r="O1737" s="485"/>
      <c r="P1737" s="485"/>
      <c r="Q1737" s="544"/>
    </row>
    <row r="1738" spans="1:17" x14ac:dyDescent="0.15">
      <c r="A1738" s="485"/>
      <c r="B1738" s="485"/>
      <c r="C1738" s="485"/>
      <c r="D1738" s="485"/>
      <c r="E1738" s="485"/>
      <c r="F1738" s="485"/>
      <c r="G1738" s="485"/>
      <c r="H1738" s="485"/>
      <c r="I1738" s="485"/>
      <c r="J1738" s="485"/>
      <c r="K1738" s="485"/>
      <c r="L1738" s="485"/>
      <c r="M1738" s="485"/>
      <c r="N1738" s="485"/>
      <c r="O1738" s="485"/>
      <c r="P1738" s="485"/>
      <c r="Q1738" s="544"/>
    </row>
    <row r="1739" spans="1:17" x14ac:dyDescent="0.15">
      <c r="A1739" s="485"/>
      <c r="B1739" s="485"/>
      <c r="C1739" s="485"/>
      <c r="D1739" s="485"/>
      <c r="E1739" s="485"/>
      <c r="F1739" s="485"/>
      <c r="G1739" s="485"/>
      <c r="H1739" s="485"/>
      <c r="I1739" s="485"/>
      <c r="J1739" s="485"/>
      <c r="K1739" s="485"/>
      <c r="L1739" s="485"/>
      <c r="M1739" s="485"/>
      <c r="N1739" s="485"/>
      <c r="O1739" s="485"/>
      <c r="P1739" s="485"/>
      <c r="Q1739" s="544"/>
    </row>
    <row r="1740" spans="1:17" x14ac:dyDescent="0.15">
      <c r="A1740" s="485"/>
      <c r="B1740" s="485"/>
      <c r="C1740" s="485"/>
      <c r="D1740" s="485"/>
      <c r="E1740" s="485"/>
      <c r="F1740" s="485"/>
      <c r="G1740" s="485"/>
      <c r="H1740" s="485"/>
      <c r="I1740" s="485"/>
      <c r="J1740" s="485"/>
      <c r="K1740" s="485"/>
      <c r="L1740" s="485"/>
      <c r="M1740" s="485"/>
      <c r="N1740" s="485"/>
      <c r="O1740" s="485"/>
      <c r="P1740" s="485"/>
      <c r="Q1740" s="544"/>
    </row>
    <row r="1741" spans="1:17" x14ac:dyDescent="0.15">
      <c r="A1741" s="485"/>
      <c r="B1741" s="485"/>
      <c r="C1741" s="485"/>
      <c r="D1741" s="485"/>
      <c r="E1741" s="485"/>
      <c r="F1741" s="485"/>
      <c r="G1741" s="485"/>
      <c r="H1741" s="485"/>
      <c r="I1741" s="485"/>
      <c r="J1741" s="485"/>
      <c r="K1741" s="485"/>
      <c r="L1741" s="485"/>
      <c r="M1741" s="485"/>
      <c r="N1741" s="485"/>
      <c r="O1741" s="485"/>
      <c r="P1741" s="485"/>
      <c r="Q1741" s="544"/>
    </row>
    <row r="1742" spans="1:17" x14ac:dyDescent="0.15">
      <c r="A1742" s="485"/>
      <c r="B1742" s="485"/>
      <c r="C1742" s="485"/>
      <c r="D1742" s="485"/>
      <c r="E1742" s="485"/>
      <c r="F1742" s="485"/>
      <c r="G1742" s="485"/>
      <c r="H1742" s="485"/>
      <c r="I1742" s="485"/>
      <c r="J1742" s="485"/>
      <c r="K1742" s="485"/>
      <c r="L1742" s="485"/>
      <c r="M1742" s="485"/>
      <c r="N1742" s="485"/>
      <c r="O1742" s="485"/>
      <c r="P1742" s="485"/>
      <c r="Q1742" s="544"/>
    </row>
    <row r="1743" spans="1:17" x14ac:dyDescent="0.15">
      <c r="A1743" s="485"/>
      <c r="B1743" s="485"/>
      <c r="C1743" s="485"/>
      <c r="D1743" s="485"/>
      <c r="E1743" s="485"/>
      <c r="F1743" s="485"/>
      <c r="G1743" s="485"/>
      <c r="H1743" s="485"/>
      <c r="I1743" s="485"/>
      <c r="J1743" s="485"/>
      <c r="K1743" s="485"/>
      <c r="L1743" s="485"/>
      <c r="M1743" s="485"/>
      <c r="N1743" s="485"/>
      <c r="O1743" s="485"/>
      <c r="P1743" s="485"/>
      <c r="Q1743" s="544"/>
    </row>
    <row r="1744" spans="1:17" x14ac:dyDescent="0.15">
      <c r="A1744" s="485"/>
      <c r="B1744" s="485"/>
      <c r="C1744" s="485"/>
      <c r="D1744" s="485"/>
      <c r="E1744" s="485"/>
      <c r="F1744" s="485"/>
      <c r="G1744" s="485"/>
      <c r="H1744" s="485"/>
      <c r="I1744" s="485"/>
      <c r="J1744" s="485"/>
      <c r="K1744" s="485"/>
      <c r="L1744" s="485"/>
      <c r="M1744" s="485"/>
      <c r="N1744" s="485"/>
      <c r="O1744" s="485"/>
      <c r="P1744" s="485"/>
      <c r="Q1744" s="544"/>
    </row>
    <row r="1745" spans="1:17" x14ac:dyDescent="0.15">
      <c r="A1745" s="485"/>
      <c r="B1745" s="485"/>
      <c r="C1745" s="485"/>
      <c r="D1745" s="485"/>
      <c r="E1745" s="485"/>
      <c r="F1745" s="485"/>
      <c r="G1745" s="485"/>
      <c r="H1745" s="485"/>
      <c r="I1745" s="485"/>
      <c r="J1745" s="485"/>
      <c r="K1745" s="485"/>
      <c r="L1745" s="485"/>
      <c r="M1745" s="485"/>
      <c r="N1745" s="485"/>
      <c r="O1745" s="485"/>
      <c r="P1745" s="485"/>
      <c r="Q1745" s="544"/>
    </row>
    <row r="1746" spans="1:17" x14ac:dyDescent="0.15">
      <c r="A1746" s="485"/>
      <c r="B1746" s="485"/>
      <c r="C1746" s="485"/>
      <c r="D1746" s="485"/>
      <c r="E1746" s="485"/>
      <c r="F1746" s="485"/>
      <c r="G1746" s="485"/>
      <c r="H1746" s="485"/>
      <c r="I1746" s="485"/>
      <c r="J1746" s="485"/>
      <c r="K1746" s="485"/>
      <c r="L1746" s="485"/>
      <c r="M1746" s="485"/>
      <c r="N1746" s="485"/>
      <c r="O1746" s="485"/>
      <c r="P1746" s="485"/>
      <c r="Q1746" s="544"/>
    </row>
    <row r="1747" spans="1:17" x14ac:dyDescent="0.15">
      <c r="A1747" s="485"/>
      <c r="B1747" s="485"/>
      <c r="C1747" s="485"/>
      <c r="D1747" s="485"/>
      <c r="E1747" s="485"/>
      <c r="F1747" s="485"/>
      <c r="G1747" s="485"/>
      <c r="H1747" s="485"/>
      <c r="I1747" s="485"/>
      <c r="J1747" s="485"/>
      <c r="K1747" s="485"/>
      <c r="L1747" s="485"/>
      <c r="M1747" s="485"/>
      <c r="N1747" s="485"/>
      <c r="O1747" s="485"/>
      <c r="P1747" s="485"/>
      <c r="Q1747" s="544"/>
    </row>
    <row r="1748" spans="1:17" x14ac:dyDescent="0.15">
      <c r="A1748" s="485"/>
      <c r="B1748" s="485"/>
      <c r="C1748" s="485"/>
      <c r="D1748" s="485"/>
      <c r="E1748" s="485"/>
      <c r="F1748" s="485"/>
      <c r="G1748" s="485"/>
      <c r="H1748" s="485"/>
      <c r="I1748" s="485"/>
      <c r="J1748" s="485"/>
      <c r="K1748" s="485"/>
      <c r="L1748" s="485"/>
      <c r="M1748" s="485"/>
      <c r="N1748" s="485"/>
      <c r="O1748" s="485"/>
      <c r="P1748" s="485"/>
      <c r="Q1748" s="544"/>
    </row>
    <row r="1749" spans="1:17" x14ac:dyDescent="0.15">
      <c r="A1749" s="485"/>
      <c r="B1749" s="485"/>
      <c r="C1749" s="485"/>
      <c r="D1749" s="485"/>
      <c r="E1749" s="485"/>
      <c r="F1749" s="485"/>
      <c r="G1749" s="485"/>
      <c r="H1749" s="485"/>
      <c r="I1749" s="485"/>
      <c r="J1749" s="485"/>
      <c r="K1749" s="485"/>
      <c r="L1749" s="485"/>
      <c r="M1749" s="485"/>
      <c r="N1749" s="485"/>
      <c r="O1749" s="485"/>
      <c r="P1749" s="485"/>
      <c r="Q1749" s="544"/>
    </row>
    <row r="1750" spans="1:17" x14ac:dyDescent="0.15">
      <c r="A1750" s="485"/>
      <c r="B1750" s="485"/>
      <c r="C1750" s="485"/>
      <c r="D1750" s="485"/>
      <c r="E1750" s="485"/>
      <c r="F1750" s="485"/>
      <c r="G1750" s="485"/>
      <c r="H1750" s="485"/>
      <c r="I1750" s="485"/>
      <c r="J1750" s="485"/>
      <c r="K1750" s="485"/>
      <c r="L1750" s="485"/>
      <c r="M1750" s="485"/>
      <c r="N1750" s="485"/>
      <c r="O1750" s="485"/>
      <c r="P1750" s="485"/>
      <c r="Q1750" s="544"/>
    </row>
    <row r="1751" spans="1:17" x14ac:dyDescent="0.15">
      <c r="A1751" s="485"/>
      <c r="B1751" s="485"/>
      <c r="C1751" s="485"/>
      <c r="D1751" s="485"/>
      <c r="E1751" s="485"/>
      <c r="F1751" s="485"/>
      <c r="G1751" s="485"/>
      <c r="H1751" s="485"/>
      <c r="I1751" s="485"/>
      <c r="J1751" s="485"/>
      <c r="K1751" s="485"/>
      <c r="L1751" s="485"/>
      <c r="M1751" s="485"/>
      <c r="N1751" s="485"/>
      <c r="O1751" s="485"/>
      <c r="P1751" s="485"/>
      <c r="Q1751" s="544"/>
    </row>
    <row r="1752" spans="1:17" x14ac:dyDescent="0.15">
      <c r="A1752" s="485"/>
      <c r="B1752" s="485"/>
      <c r="C1752" s="485"/>
      <c r="D1752" s="485"/>
      <c r="E1752" s="485"/>
      <c r="F1752" s="485"/>
      <c r="G1752" s="485"/>
      <c r="H1752" s="485"/>
      <c r="I1752" s="485"/>
      <c r="J1752" s="485"/>
      <c r="K1752" s="485"/>
      <c r="L1752" s="485"/>
      <c r="M1752" s="485"/>
      <c r="N1752" s="485"/>
      <c r="O1752" s="485"/>
      <c r="P1752" s="485"/>
      <c r="Q1752" s="544"/>
    </row>
    <row r="1753" spans="1:17" x14ac:dyDescent="0.15">
      <c r="A1753" s="485"/>
      <c r="B1753" s="485"/>
      <c r="C1753" s="485"/>
      <c r="D1753" s="485"/>
      <c r="E1753" s="485"/>
      <c r="F1753" s="485"/>
      <c r="G1753" s="485"/>
      <c r="H1753" s="485"/>
      <c r="I1753" s="485"/>
      <c r="J1753" s="485"/>
      <c r="K1753" s="485"/>
      <c r="L1753" s="485"/>
      <c r="M1753" s="485"/>
      <c r="N1753" s="485"/>
      <c r="O1753" s="485"/>
      <c r="P1753" s="485"/>
      <c r="Q1753" s="544"/>
    </row>
    <row r="1754" spans="1:17" x14ac:dyDescent="0.15">
      <c r="A1754" s="485"/>
      <c r="B1754" s="485"/>
      <c r="C1754" s="485"/>
      <c r="D1754" s="485"/>
      <c r="E1754" s="485"/>
      <c r="F1754" s="485"/>
      <c r="G1754" s="485"/>
      <c r="H1754" s="485"/>
      <c r="I1754" s="485"/>
      <c r="J1754" s="485"/>
      <c r="K1754" s="485"/>
      <c r="L1754" s="485"/>
      <c r="M1754" s="485"/>
      <c r="N1754" s="485"/>
      <c r="O1754" s="485"/>
      <c r="P1754" s="485"/>
      <c r="Q1754" s="544"/>
    </row>
    <row r="1755" spans="1:17" x14ac:dyDescent="0.15">
      <c r="A1755" s="485"/>
      <c r="B1755" s="485"/>
      <c r="C1755" s="485"/>
      <c r="D1755" s="485"/>
      <c r="E1755" s="485"/>
      <c r="F1755" s="485"/>
      <c r="G1755" s="485"/>
      <c r="H1755" s="485"/>
      <c r="I1755" s="485"/>
      <c r="J1755" s="485"/>
      <c r="K1755" s="485"/>
      <c r="L1755" s="485"/>
      <c r="M1755" s="485"/>
      <c r="N1755" s="485"/>
      <c r="O1755" s="485"/>
      <c r="P1755" s="485"/>
      <c r="Q1755" s="544"/>
    </row>
    <row r="1756" spans="1:17" x14ac:dyDescent="0.15">
      <c r="A1756" s="485"/>
      <c r="B1756" s="485"/>
      <c r="C1756" s="485"/>
      <c r="D1756" s="485"/>
      <c r="E1756" s="485"/>
      <c r="F1756" s="485"/>
      <c r="G1756" s="485"/>
      <c r="H1756" s="485"/>
      <c r="I1756" s="485"/>
      <c r="J1756" s="485"/>
      <c r="K1756" s="485"/>
      <c r="L1756" s="485"/>
      <c r="M1756" s="485"/>
      <c r="N1756" s="485"/>
      <c r="O1756" s="485"/>
      <c r="P1756" s="485"/>
      <c r="Q1756" s="544"/>
    </row>
    <row r="1757" spans="1:17" x14ac:dyDescent="0.15">
      <c r="A1757" s="485"/>
      <c r="B1757" s="485"/>
      <c r="C1757" s="485"/>
      <c r="D1757" s="485"/>
      <c r="E1757" s="485"/>
      <c r="F1757" s="485"/>
      <c r="G1757" s="485"/>
      <c r="H1757" s="485"/>
      <c r="I1757" s="485"/>
      <c r="J1757" s="485"/>
      <c r="K1757" s="485"/>
      <c r="L1757" s="485"/>
      <c r="M1757" s="485"/>
      <c r="N1757" s="485"/>
      <c r="O1757" s="485"/>
      <c r="P1757" s="485"/>
      <c r="Q1757" s="544"/>
    </row>
    <row r="1758" spans="1:17" x14ac:dyDescent="0.15">
      <c r="A1758" s="485"/>
      <c r="B1758" s="485"/>
      <c r="C1758" s="485"/>
      <c r="D1758" s="485"/>
      <c r="E1758" s="485"/>
      <c r="F1758" s="485"/>
      <c r="G1758" s="485"/>
      <c r="H1758" s="485"/>
      <c r="I1758" s="485"/>
      <c r="J1758" s="485"/>
      <c r="K1758" s="485"/>
      <c r="L1758" s="485"/>
      <c r="M1758" s="485"/>
      <c r="N1758" s="485"/>
      <c r="O1758" s="485"/>
      <c r="P1758" s="485"/>
      <c r="Q1758" s="544"/>
    </row>
    <row r="1759" spans="1:17" x14ac:dyDescent="0.15">
      <c r="A1759" s="485"/>
      <c r="B1759" s="485"/>
      <c r="C1759" s="485"/>
      <c r="D1759" s="485"/>
      <c r="E1759" s="485"/>
      <c r="F1759" s="485"/>
      <c r="G1759" s="485"/>
      <c r="H1759" s="485"/>
      <c r="I1759" s="485"/>
      <c r="J1759" s="485"/>
      <c r="K1759" s="485"/>
      <c r="L1759" s="485"/>
      <c r="M1759" s="485"/>
      <c r="N1759" s="485"/>
      <c r="O1759" s="485"/>
      <c r="P1759" s="485"/>
      <c r="Q1759" s="544"/>
    </row>
    <row r="1760" spans="1:17" x14ac:dyDescent="0.15">
      <c r="A1760" s="485"/>
      <c r="B1760" s="485"/>
      <c r="C1760" s="485"/>
      <c r="D1760" s="485"/>
      <c r="E1760" s="485"/>
      <c r="F1760" s="485"/>
      <c r="G1760" s="485"/>
      <c r="H1760" s="485"/>
      <c r="I1760" s="485"/>
      <c r="J1760" s="485"/>
      <c r="K1760" s="485"/>
      <c r="L1760" s="485"/>
      <c r="M1760" s="485"/>
      <c r="N1760" s="485"/>
      <c r="O1760" s="485"/>
      <c r="P1760" s="485"/>
      <c r="Q1760" s="544"/>
    </row>
    <row r="1761" spans="1:17" x14ac:dyDescent="0.15">
      <c r="A1761" s="485"/>
      <c r="B1761" s="485"/>
      <c r="C1761" s="485"/>
      <c r="D1761" s="485"/>
      <c r="E1761" s="485"/>
      <c r="F1761" s="485"/>
      <c r="G1761" s="485"/>
      <c r="H1761" s="485"/>
      <c r="I1761" s="485"/>
      <c r="J1761" s="485"/>
      <c r="K1761" s="485"/>
      <c r="L1761" s="485"/>
      <c r="M1761" s="485"/>
      <c r="N1761" s="485"/>
      <c r="O1761" s="485"/>
      <c r="P1761" s="485"/>
      <c r="Q1761" s="544"/>
    </row>
    <row r="1762" spans="1:17" x14ac:dyDescent="0.15">
      <c r="A1762" s="485"/>
      <c r="B1762" s="485"/>
      <c r="C1762" s="485"/>
      <c r="D1762" s="485"/>
      <c r="E1762" s="485"/>
      <c r="F1762" s="485"/>
      <c r="G1762" s="485"/>
      <c r="H1762" s="485"/>
      <c r="I1762" s="485"/>
      <c r="J1762" s="485"/>
      <c r="K1762" s="485"/>
      <c r="L1762" s="485"/>
      <c r="M1762" s="485"/>
      <c r="N1762" s="485"/>
      <c r="O1762" s="485"/>
      <c r="P1762" s="485"/>
      <c r="Q1762" s="544"/>
    </row>
    <row r="1763" spans="1:17" x14ac:dyDescent="0.15">
      <c r="A1763" s="485"/>
      <c r="B1763" s="485"/>
      <c r="C1763" s="485"/>
      <c r="D1763" s="485"/>
      <c r="E1763" s="485"/>
      <c r="F1763" s="485"/>
      <c r="G1763" s="485"/>
      <c r="H1763" s="485"/>
      <c r="I1763" s="485"/>
      <c r="J1763" s="485"/>
      <c r="K1763" s="485"/>
      <c r="L1763" s="485"/>
      <c r="M1763" s="485"/>
      <c r="N1763" s="485"/>
      <c r="O1763" s="485"/>
      <c r="P1763" s="485"/>
      <c r="Q1763" s="544"/>
    </row>
    <row r="1764" spans="1:17" x14ac:dyDescent="0.15">
      <c r="A1764" s="485"/>
      <c r="B1764" s="485"/>
      <c r="C1764" s="485"/>
      <c r="D1764" s="485"/>
      <c r="E1764" s="485"/>
      <c r="F1764" s="485"/>
      <c r="G1764" s="485"/>
      <c r="H1764" s="485"/>
      <c r="I1764" s="485"/>
      <c r="J1764" s="485"/>
      <c r="K1764" s="485"/>
      <c r="L1764" s="485"/>
      <c r="M1764" s="485"/>
      <c r="N1764" s="485"/>
      <c r="O1764" s="485"/>
      <c r="P1764" s="485"/>
      <c r="Q1764" s="544"/>
    </row>
    <row r="1765" spans="1:17" x14ac:dyDescent="0.15">
      <c r="A1765" s="485"/>
      <c r="B1765" s="485"/>
      <c r="C1765" s="485"/>
      <c r="D1765" s="485"/>
      <c r="E1765" s="485"/>
      <c r="F1765" s="485"/>
      <c r="G1765" s="485"/>
      <c r="H1765" s="485"/>
      <c r="I1765" s="485"/>
      <c r="J1765" s="485"/>
      <c r="K1765" s="485"/>
      <c r="L1765" s="485"/>
      <c r="M1765" s="485"/>
      <c r="N1765" s="485"/>
      <c r="O1765" s="485"/>
      <c r="P1765" s="485"/>
      <c r="Q1765" s="544"/>
    </row>
    <row r="1766" spans="1:17" x14ac:dyDescent="0.15">
      <c r="A1766" s="485"/>
      <c r="B1766" s="485"/>
      <c r="C1766" s="485"/>
      <c r="D1766" s="485"/>
      <c r="E1766" s="485"/>
      <c r="F1766" s="485"/>
      <c r="G1766" s="485"/>
      <c r="H1766" s="485"/>
      <c r="I1766" s="485"/>
      <c r="J1766" s="485"/>
      <c r="K1766" s="485"/>
      <c r="L1766" s="485"/>
      <c r="M1766" s="485"/>
      <c r="N1766" s="485"/>
      <c r="O1766" s="485"/>
      <c r="P1766" s="485"/>
      <c r="Q1766" s="544"/>
    </row>
    <row r="1767" spans="1:17" x14ac:dyDescent="0.15">
      <c r="A1767" s="485"/>
      <c r="B1767" s="485"/>
      <c r="C1767" s="485"/>
      <c r="D1767" s="485"/>
      <c r="E1767" s="485"/>
      <c r="F1767" s="485"/>
      <c r="G1767" s="485"/>
      <c r="H1767" s="485"/>
      <c r="I1767" s="485"/>
      <c r="J1767" s="485"/>
      <c r="K1767" s="485"/>
      <c r="L1767" s="485"/>
      <c r="M1767" s="485"/>
      <c r="N1767" s="485"/>
      <c r="O1767" s="485"/>
      <c r="P1767" s="485"/>
      <c r="Q1767" s="544"/>
    </row>
    <row r="1768" spans="1:17" x14ac:dyDescent="0.15">
      <c r="A1768" s="485"/>
      <c r="B1768" s="485"/>
      <c r="C1768" s="485"/>
      <c r="D1768" s="485"/>
      <c r="E1768" s="485"/>
      <c r="F1768" s="485"/>
      <c r="G1768" s="485"/>
      <c r="H1768" s="485"/>
      <c r="I1768" s="485"/>
      <c r="J1768" s="485"/>
      <c r="K1768" s="485"/>
      <c r="L1768" s="485"/>
      <c r="M1768" s="485"/>
      <c r="N1768" s="485"/>
      <c r="O1768" s="485"/>
      <c r="P1768" s="485"/>
      <c r="Q1768" s="544"/>
    </row>
    <row r="1769" spans="1:17" x14ac:dyDescent="0.15">
      <c r="A1769" s="485"/>
      <c r="B1769" s="485"/>
      <c r="C1769" s="485"/>
      <c r="D1769" s="485"/>
      <c r="E1769" s="485"/>
      <c r="F1769" s="485"/>
      <c r="G1769" s="485"/>
      <c r="H1769" s="485"/>
      <c r="I1769" s="485"/>
      <c r="J1769" s="485"/>
      <c r="K1769" s="485"/>
      <c r="L1769" s="485"/>
      <c r="M1769" s="485"/>
      <c r="N1769" s="485"/>
      <c r="O1769" s="485"/>
      <c r="P1769" s="485"/>
      <c r="Q1769" s="544"/>
    </row>
    <row r="1770" spans="1:17" x14ac:dyDescent="0.15">
      <c r="A1770" s="485"/>
      <c r="B1770" s="485"/>
      <c r="C1770" s="485"/>
      <c r="D1770" s="485"/>
      <c r="E1770" s="485"/>
      <c r="F1770" s="485"/>
      <c r="G1770" s="485"/>
      <c r="H1770" s="485"/>
      <c r="I1770" s="485"/>
      <c r="J1770" s="485"/>
      <c r="K1770" s="485"/>
      <c r="L1770" s="485"/>
      <c r="M1770" s="485"/>
      <c r="N1770" s="485"/>
      <c r="O1770" s="485"/>
      <c r="P1770" s="485"/>
      <c r="Q1770" s="544"/>
    </row>
    <row r="1771" spans="1:17" x14ac:dyDescent="0.15">
      <c r="A1771" s="485"/>
      <c r="B1771" s="485"/>
      <c r="C1771" s="485"/>
      <c r="D1771" s="485"/>
      <c r="E1771" s="485"/>
      <c r="F1771" s="485"/>
      <c r="G1771" s="485"/>
      <c r="H1771" s="485"/>
      <c r="I1771" s="485"/>
      <c r="J1771" s="485"/>
      <c r="K1771" s="485"/>
      <c r="L1771" s="485"/>
      <c r="M1771" s="485"/>
      <c r="N1771" s="485"/>
      <c r="O1771" s="485"/>
      <c r="P1771" s="485"/>
      <c r="Q1771" s="544"/>
    </row>
    <row r="1772" spans="1:17" x14ac:dyDescent="0.15">
      <c r="A1772" s="485"/>
      <c r="B1772" s="485"/>
      <c r="C1772" s="485"/>
      <c r="D1772" s="485"/>
      <c r="E1772" s="485"/>
      <c r="F1772" s="485"/>
      <c r="G1772" s="485"/>
      <c r="H1772" s="485"/>
      <c r="I1772" s="485"/>
      <c r="J1772" s="485"/>
      <c r="K1772" s="485"/>
      <c r="L1772" s="485"/>
      <c r="M1772" s="485"/>
      <c r="N1772" s="485"/>
      <c r="O1772" s="485"/>
      <c r="P1772" s="485"/>
      <c r="Q1772" s="544"/>
    </row>
    <row r="1773" spans="1:17" x14ac:dyDescent="0.15">
      <c r="A1773" s="485"/>
      <c r="B1773" s="485"/>
      <c r="C1773" s="485"/>
      <c r="D1773" s="485"/>
      <c r="E1773" s="485"/>
      <c r="F1773" s="485"/>
      <c r="G1773" s="485"/>
      <c r="H1773" s="485"/>
      <c r="I1773" s="485"/>
      <c r="J1773" s="485"/>
      <c r="K1773" s="485"/>
      <c r="L1773" s="485"/>
      <c r="M1773" s="485"/>
      <c r="N1773" s="485"/>
      <c r="O1773" s="485"/>
      <c r="P1773" s="485"/>
      <c r="Q1773" s="544"/>
    </row>
    <row r="1774" spans="1:17" x14ac:dyDescent="0.15">
      <c r="A1774" s="485"/>
      <c r="B1774" s="485"/>
      <c r="C1774" s="485"/>
      <c r="D1774" s="485"/>
      <c r="E1774" s="485"/>
      <c r="F1774" s="485"/>
      <c r="G1774" s="485"/>
      <c r="H1774" s="485"/>
      <c r="I1774" s="485"/>
      <c r="J1774" s="485"/>
      <c r="K1774" s="485"/>
      <c r="L1774" s="485"/>
      <c r="M1774" s="485"/>
      <c r="N1774" s="485"/>
      <c r="O1774" s="485"/>
      <c r="P1774" s="485"/>
      <c r="Q1774" s="544"/>
    </row>
    <row r="1775" spans="1:17" x14ac:dyDescent="0.15">
      <c r="A1775" s="485"/>
      <c r="B1775" s="485"/>
      <c r="C1775" s="485"/>
      <c r="D1775" s="485"/>
      <c r="E1775" s="485"/>
      <c r="F1775" s="485"/>
      <c r="G1775" s="485"/>
      <c r="H1775" s="485"/>
      <c r="I1775" s="485"/>
      <c r="J1775" s="485"/>
      <c r="K1775" s="485"/>
      <c r="L1775" s="485"/>
      <c r="M1775" s="485"/>
      <c r="N1775" s="485"/>
      <c r="O1775" s="485"/>
      <c r="P1775" s="485"/>
      <c r="Q1775" s="544"/>
    </row>
    <row r="1776" spans="1:17" x14ac:dyDescent="0.15">
      <c r="A1776" s="485"/>
      <c r="B1776" s="485"/>
      <c r="C1776" s="485"/>
      <c r="D1776" s="485"/>
      <c r="E1776" s="485"/>
      <c r="F1776" s="485"/>
      <c r="G1776" s="485"/>
      <c r="H1776" s="485"/>
      <c r="I1776" s="485"/>
      <c r="J1776" s="485"/>
      <c r="K1776" s="485"/>
      <c r="L1776" s="485"/>
      <c r="M1776" s="485"/>
      <c r="N1776" s="485"/>
      <c r="O1776" s="485"/>
      <c r="P1776" s="485"/>
      <c r="Q1776" s="544"/>
    </row>
    <row r="1777" spans="1:17" x14ac:dyDescent="0.15">
      <c r="A1777" s="485"/>
      <c r="B1777" s="485"/>
      <c r="C1777" s="485"/>
      <c r="D1777" s="485"/>
      <c r="E1777" s="485"/>
      <c r="F1777" s="485"/>
      <c r="G1777" s="485"/>
      <c r="H1777" s="485"/>
      <c r="I1777" s="485"/>
      <c r="J1777" s="485"/>
      <c r="K1777" s="485"/>
      <c r="L1777" s="485"/>
      <c r="M1777" s="485"/>
      <c r="N1777" s="485"/>
      <c r="O1777" s="485"/>
      <c r="P1777" s="485"/>
      <c r="Q1777" s="544"/>
    </row>
    <row r="1778" spans="1:17" x14ac:dyDescent="0.15">
      <c r="A1778" s="485"/>
      <c r="B1778" s="485"/>
      <c r="C1778" s="485"/>
      <c r="D1778" s="485"/>
      <c r="E1778" s="485"/>
      <c r="F1778" s="485"/>
      <c r="G1778" s="485"/>
      <c r="H1778" s="485"/>
      <c r="I1778" s="485"/>
      <c r="J1778" s="485"/>
      <c r="K1778" s="485"/>
      <c r="L1778" s="485"/>
      <c r="M1778" s="485"/>
      <c r="N1778" s="485"/>
      <c r="O1778" s="485"/>
      <c r="P1778" s="485"/>
      <c r="Q1778" s="544"/>
    </row>
    <row r="1779" spans="1:17" x14ac:dyDescent="0.15">
      <c r="A1779" s="485"/>
      <c r="B1779" s="485"/>
      <c r="C1779" s="485"/>
      <c r="D1779" s="485"/>
      <c r="E1779" s="485"/>
      <c r="F1779" s="485"/>
      <c r="G1779" s="485"/>
      <c r="H1779" s="485"/>
      <c r="I1779" s="485"/>
      <c r="J1779" s="485"/>
      <c r="K1779" s="485"/>
      <c r="L1779" s="485"/>
      <c r="M1779" s="485"/>
      <c r="N1779" s="485"/>
      <c r="O1779" s="485"/>
      <c r="P1779" s="485"/>
      <c r="Q1779" s="544"/>
    </row>
    <row r="1780" spans="1:17" x14ac:dyDescent="0.15">
      <c r="A1780" s="485"/>
      <c r="B1780" s="485"/>
      <c r="C1780" s="485"/>
      <c r="D1780" s="485"/>
      <c r="E1780" s="485"/>
      <c r="F1780" s="485"/>
      <c r="G1780" s="485"/>
      <c r="H1780" s="485"/>
      <c r="I1780" s="485"/>
      <c r="J1780" s="485"/>
      <c r="K1780" s="485"/>
      <c r="L1780" s="485"/>
      <c r="M1780" s="485"/>
      <c r="N1780" s="485"/>
      <c r="O1780" s="485"/>
      <c r="P1780" s="485"/>
      <c r="Q1780" s="544"/>
    </row>
    <row r="1781" spans="1:17" x14ac:dyDescent="0.15">
      <c r="A1781" s="485"/>
      <c r="B1781" s="485"/>
      <c r="C1781" s="485"/>
      <c r="D1781" s="485"/>
      <c r="E1781" s="485"/>
      <c r="F1781" s="485"/>
      <c r="G1781" s="485"/>
      <c r="H1781" s="485"/>
      <c r="I1781" s="485"/>
      <c r="J1781" s="485"/>
      <c r="K1781" s="485"/>
      <c r="L1781" s="485"/>
      <c r="M1781" s="485"/>
      <c r="N1781" s="485"/>
      <c r="O1781" s="485"/>
      <c r="P1781" s="485"/>
      <c r="Q1781" s="544"/>
    </row>
    <row r="1782" spans="1:17" x14ac:dyDescent="0.15">
      <c r="A1782" s="485"/>
      <c r="B1782" s="485"/>
      <c r="C1782" s="485"/>
      <c r="D1782" s="485"/>
      <c r="E1782" s="485"/>
      <c r="F1782" s="485"/>
      <c r="G1782" s="485"/>
      <c r="H1782" s="485"/>
      <c r="I1782" s="485"/>
      <c r="J1782" s="485"/>
      <c r="K1782" s="485"/>
      <c r="L1782" s="485"/>
      <c r="M1782" s="485"/>
      <c r="N1782" s="485"/>
      <c r="O1782" s="485"/>
      <c r="P1782" s="485"/>
      <c r="Q1782" s="544"/>
    </row>
    <row r="1783" spans="1:17" x14ac:dyDescent="0.15">
      <c r="A1783" s="485"/>
      <c r="B1783" s="485"/>
      <c r="C1783" s="485"/>
      <c r="D1783" s="485"/>
      <c r="E1783" s="485"/>
      <c r="F1783" s="485"/>
      <c r="G1783" s="485"/>
      <c r="H1783" s="485"/>
      <c r="I1783" s="485"/>
      <c r="J1783" s="485"/>
      <c r="K1783" s="485"/>
      <c r="L1783" s="485"/>
      <c r="M1783" s="485"/>
      <c r="N1783" s="485"/>
      <c r="O1783" s="485"/>
      <c r="P1783" s="485"/>
      <c r="Q1783" s="544"/>
    </row>
    <row r="1784" spans="1:17" x14ac:dyDescent="0.15">
      <c r="A1784" s="485"/>
      <c r="B1784" s="485"/>
      <c r="C1784" s="485"/>
      <c r="D1784" s="485"/>
      <c r="E1784" s="485"/>
      <c r="F1784" s="485"/>
      <c r="G1784" s="485"/>
      <c r="H1784" s="485"/>
      <c r="I1784" s="485"/>
      <c r="J1784" s="485"/>
      <c r="K1784" s="485"/>
      <c r="L1784" s="485"/>
      <c r="M1784" s="485"/>
      <c r="N1784" s="485"/>
      <c r="O1784" s="485"/>
      <c r="P1784" s="485"/>
      <c r="Q1784" s="544"/>
    </row>
    <row r="1785" spans="1:17" x14ac:dyDescent="0.15">
      <c r="A1785" s="485"/>
      <c r="B1785" s="485"/>
      <c r="C1785" s="485"/>
      <c r="D1785" s="485"/>
      <c r="E1785" s="485"/>
      <c r="F1785" s="485"/>
      <c r="G1785" s="485"/>
      <c r="H1785" s="485"/>
      <c r="I1785" s="485"/>
      <c r="J1785" s="485"/>
      <c r="K1785" s="485"/>
      <c r="L1785" s="485"/>
      <c r="M1785" s="485"/>
      <c r="N1785" s="485"/>
      <c r="O1785" s="485"/>
      <c r="P1785" s="485"/>
      <c r="Q1785" s="544"/>
    </row>
    <row r="1786" spans="1:17" x14ac:dyDescent="0.15">
      <c r="A1786" s="485"/>
      <c r="B1786" s="485"/>
      <c r="C1786" s="485"/>
      <c r="D1786" s="485"/>
      <c r="E1786" s="485"/>
      <c r="F1786" s="485"/>
      <c r="G1786" s="485"/>
      <c r="H1786" s="485"/>
      <c r="I1786" s="485"/>
      <c r="J1786" s="485"/>
      <c r="K1786" s="485"/>
      <c r="L1786" s="485"/>
      <c r="M1786" s="485"/>
      <c r="N1786" s="485"/>
      <c r="O1786" s="485"/>
      <c r="P1786" s="485"/>
      <c r="Q1786" s="544"/>
    </row>
    <row r="1787" spans="1:17" x14ac:dyDescent="0.15">
      <c r="A1787" s="485"/>
      <c r="B1787" s="485"/>
      <c r="C1787" s="485"/>
      <c r="D1787" s="485"/>
      <c r="E1787" s="485"/>
      <c r="F1787" s="485"/>
      <c r="G1787" s="485"/>
      <c r="H1787" s="485"/>
      <c r="I1787" s="485"/>
      <c r="J1787" s="485"/>
      <c r="K1787" s="485"/>
      <c r="L1787" s="485"/>
      <c r="M1787" s="485"/>
      <c r="N1787" s="485"/>
      <c r="O1787" s="485"/>
      <c r="P1787" s="485"/>
      <c r="Q1787" s="544"/>
    </row>
    <row r="1788" spans="1:17" x14ac:dyDescent="0.15">
      <c r="A1788" s="485"/>
      <c r="B1788" s="485"/>
      <c r="C1788" s="485"/>
      <c r="D1788" s="485"/>
      <c r="E1788" s="485"/>
      <c r="F1788" s="485"/>
      <c r="G1788" s="485"/>
      <c r="H1788" s="485"/>
      <c r="I1788" s="485"/>
      <c r="J1788" s="485"/>
      <c r="K1788" s="485"/>
      <c r="L1788" s="485"/>
      <c r="M1788" s="485"/>
      <c r="N1788" s="485"/>
      <c r="O1788" s="485"/>
      <c r="P1788" s="485"/>
      <c r="Q1788" s="544"/>
    </row>
    <row r="1789" spans="1:17" x14ac:dyDescent="0.15">
      <c r="A1789" s="485"/>
      <c r="B1789" s="485"/>
      <c r="C1789" s="485"/>
      <c r="D1789" s="485"/>
      <c r="E1789" s="485"/>
      <c r="F1789" s="485"/>
      <c r="G1789" s="485"/>
      <c r="H1789" s="485"/>
      <c r="I1789" s="485"/>
      <c r="J1789" s="485"/>
      <c r="K1789" s="485"/>
      <c r="L1789" s="485"/>
      <c r="M1789" s="485"/>
      <c r="N1789" s="485"/>
      <c r="O1789" s="485"/>
      <c r="P1789" s="485"/>
      <c r="Q1789" s="544"/>
    </row>
    <row r="1790" spans="1:17" x14ac:dyDescent="0.15">
      <c r="A1790" s="485"/>
      <c r="B1790" s="485"/>
      <c r="C1790" s="485"/>
      <c r="D1790" s="485"/>
      <c r="E1790" s="485"/>
      <c r="F1790" s="485"/>
      <c r="G1790" s="485"/>
      <c r="H1790" s="485"/>
      <c r="I1790" s="485"/>
      <c r="J1790" s="485"/>
      <c r="K1790" s="485"/>
      <c r="L1790" s="485"/>
      <c r="M1790" s="485"/>
      <c r="N1790" s="485"/>
      <c r="O1790" s="485"/>
      <c r="P1790" s="485"/>
      <c r="Q1790" s="544"/>
    </row>
    <row r="1791" spans="1:17" x14ac:dyDescent="0.15">
      <c r="A1791" s="485"/>
      <c r="B1791" s="485"/>
      <c r="C1791" s="485"/>
      <c r="D1791" s="485"/>
      <c r="E1791" s="485"/>
      <c r="F1791" s="485"/>
      <c r="G1791" s="485"/>
      <c r="H1791" s="485"/>
      <c r="I1791" s="485"/>
      <c r="J1791" s="485"/>
      <c r="K1791" s="485"/>
      <c r="L1791" s="485"/>
      <c r="M1791" s="485"/>
      <c r="N1791" s="485"/>
      <c r="O1791" s="485"/>
      <c r="P1791" s="485"/>
      <c r="Q1791" s="544"/>
    </row>
    <row r="1792" spans="1:17" x14ac:dyDescent="0.15">
      <c r="A1792" s="485"/>
      <c r="B1792" s="485"/>
      <c r="C1792" s="485"/>
      <c r="D1792" s="485"/>
      <c r="E1792" s="485"/>
      <c r="F1792" s="485"/>
      <c r="G1792" s="485"/>
      <c r="H1792" s="485"/>
      <c r="I1792" s="485"/>
      <c r="J1792" s="485"/>
      <c r="K1792" s="485"/>
      <c r="L1792" s="485"/>
      <c r="M1792" s="485"/>
      <c r="N1792" s="485"/>
      <c r="O1792" s="485"/>
      <c r="P1792" s="485"/>
      <c r="Q1792" s="544"/>
    </row>
    <row r="1793" spans="1:17" x14ac:dyDescent="0.15">
      <c r="A1793" s="485"/>
      <c r="B1793" s="485"/>
      <c r="C1793" s="485"/>
      <c r="D1793" s="485"/>
      <c r="E1793" s="485"/>
      <c r="F1793" s="485"/>
      <c r="G1793" s="485"/>
      <c r="H1793" s="485"/>
      <c r="I1793" s="485"/>
      <c r="J1793" s="485"/>
      <c r="K1793" s="485"/>
      <c r="L1793" s="485"/>
      <c r="M1793" s="485"/>
      <c r="N1793" s="485"/>
      <c r="O1793" s="485"/>
      <c r="P1793" s="485"/>
      <c r="Q1793" s="544"/>
    </row>
    <row r="1794" spans="1:17" x14ac:dyDescent="0.15">
      <c r="A1794" s="485"/>
      <c r="B1794" s="485"/>
      <c r="C1794" s="485"/>
      <c r="D1794" s="485"/>
      <c r="E1794" s="485"/>
      <c r="F1794" s="485"/>
      <c r="G1794" s="485"/>
      <c r="H1794" s="485"/>
      <c r="I1794" s="485"/>
      <c r="J1794" s="485"/>
      <c r="K1794" s="485"/>
      <c r="L1794" s="485"/>
      <c r="M1794" s="485"/>
      <c r="N1794" s="485"/>
      <c r="O1794" s="485"/>
      <c r="P1794" s="485"/>
      <c r="Q1794" s="544"/>
    </row>
    <row r="1795" spans="1:17" x14ac:dyDescent="0.15">
      <c r="A1795" s="485"/>
      <c r="B1795" s="485"/>
      <c r="C1795" s="485"/>
      <c r="D1795" s="485"/>
      <c r="E1795" s="485"/>
      <c r="F1795" s="485"/>
      <c r="G1795" s="485"/>
      <c r="H1795" s="485"/>
      <c r="I1795" s="485"/>
      <c r="J1795" s="485"/>
      <c r="K1795" s="485"/>
      <c r="L1795" s="485"/>
      <c r="M1795" s="485"/>
      <c r="N1795" s="485"/>
      <c r="O1795" s="485"/>
      <c r="P1795" s="485"/>
      <c r="Q1795" s="544"/>
    </row>
    <row r="1796" spans="1:17" x14ac:dyDescent="0.15">
      <c r="A1796" s="485"/>
      <c r="B1796" s="485"/>
      <c r="C1796" s="485"/>
      <c r="D1796" s="485"/>
      <c r="E1796" s="485"/>
      <c r="F1796" s="485"/>
      <c r="G1796" s="485"/>
      <c r="H1796" s="485"/>
      <c r="I1796" s="485"/>
      <c r="J1796" s="485"/>
      <c r="K1796" s="485"/>
      <c r="L1796" s="485"/>
      <c r="M1796" s="485"/>
      <c r="N1796" s="485"/>
      <c r="O1796" s="485"/>
      <c r="P1796" s="485"/>
      <c r="Q1796" s="544"/>
    </row>
    <row r="1797" spans="1:17" x14ac:dyDescent="0.15">
      <c r="A1797" s="485"/>
      <c r="B1797" s="485"/>
      <c r="C1797" s="485"/>
      <c r="D1797" s="485"/>
      <c r="E1797" s="485"/>
      <c r="F1797" s="485"/>
      <c r="G1797" s="485"/>
      <c r="H1797" s="485"/>
      <c r="I1797" s="485"/>
      <c r="J1797" s="485"/>
      <c r="K1797" s="485"/>
      <c r="L1797" s="485"/>
      <c r="M1797" s="485"/>
      <c r="N1797" s="485"/>
      <c r="O1797" s="485"/>
      <c r="P1797" s="485"/>
      <c r="Q1797" s="544"/>
    </row>
    <row r="1798" spans="1:17" x14ac:dyDescent="0.15">
      <c r="A1798" s="485"/>
      <c r="B1798" s="485"/>
      <c r="C1798" s="485"/>
      <c r="D1798" s="485"/>
      <c r="E1798" s="485"/>
      <c r="F1798" s="485"/>
      <c r="G1798" s="485"/>
      <c r="H1798" s="485"/>
      <c r="I1798" s="485"/>
      <c r="J1798" s="485"/>
      <c r="K1798" s="485"/>
      <c r="L1798" s="485"/>
      <c r="M1798" s="485"/>
      <c r="N1798" s="485"/>
      <c r="O1798" s="485"/>
      <c r="P1798" s="485"/>
      <c r="Q1798" s="544"/>
    </row>
    <row r="1799" spans="1:17" x14ac:dyDescent="0.15">
      <c r="A1799" s="485"/>
      <c r="B1799" s="485"/>
      <c r="C1799" s="485"/>
      <c r="D1799" s="485"/>
      <c r="E1799" s="485"/>
      <c r="F1799" s="485"/>
      <c r="G1799" s="485"/>
      <c r="H1799" s="485"/>
      <c r="I1799" s="485"/>
      <c r="J1799" s="485"/>
      <c r="K1799" s="485"/>
      <c r="L1799" s="485"/>
      <c r="M1799" s="485"/>
      <c r="N1799" s="485"/>
      <c r="O1799" s="485"/>
      <c r="P1799" s="485"/>
      <c r="Q1799" s="544"/>
    </row>
    <row r="1800" spans="1:17" x14ac:dyDescent="0.15">
      <c r="A1800" s="485"/>
      <c r="B1800" s="485"/>
      <c r="C1800" s="485"/>
      <c r="D1800" s="485"/>
      <c r="E1800" s="485"/>
      <c r="F1800" s="485"/>
      <c r="G1800" s="485"/>
      <c r="H1800" s="485"/>
      <c r="I1800" s="485"/>
      <c r="J1800" s="485"/>
      <c r="K1800" s="485"/>
      <c r="L1800" s="485"/>
      <c r="M1800" s="485"/>
      <c r="N1800" s="485"/>
      <c r="O1800" s="485"/>
      <c r="P1800" s="485"/>
      <c r="Q1800" s="544"/>
    </row>
    <row r="1801" spans="1:17" x14ac:dyDescent="0.15">
      <c r="A1801" s="485"/>
      <c r="B1801" s="485"/>
      <c r="C1801" s="485"/>
      <c r="D1801" s="485"/>
      <c r="E1801" s="485"/>
      <c r="F1801" s="485"/>
      <c r="G1801" s="485"/>
      <c r="H1801" s="485"/>
      <c r="I1801" s="485"/>
      <c r="J1801" s="485"/>
      <c r="K1801" s="485"/>
      <c r="L1801" s="485"/>
      <c r="M1801" s="485"/>
      <c r="N1801" s="485"/>
      <c r="O1801" s="485"/>
      <c r="P1801" s="485"/>
      <c r="Q1801" s="544"/>
    </row>
    <row r="1802" spans="1:17" x14ac:dyDescent="0.15">
      <c r="A1802" s="485"/>
      <c r="B1802" s="485"/>
      <c r="C1802" s="485"/>
      <c r="D1802" s="485"/>
      <c r="E1802" s="485"/>
      <c r="F1802" s="485"/>
      <c r="G1802" s="485"/>
      <c r="H1802" s="485"/>
      <c r="I1802" s="485"/>
      <c r="J1802" s="485"/>
      <c r="K1802" s="485"/>
      <c r="L1802" s="485"/>
      <c r="M1802" s="485"/>
      <c r="N1802" s="485"/>
      <c r="O1802" s="485"/>
      <c r="P1802" s="485"/>
      <c r="Q1802" s="544"/>
    </row>
    <row r="1803" spans="1:17" x14ac:dyDescent="0.15">
      <c r="A1803" s="485"/>
      <c r="B1803" s="485"/>
      <c r="C1803" s="485"/>
      <c r="D1803" s="485"/>
      <c r="E1803" s="485"/>
      <c r="F1803" s="485"/>
      <c r="G1803" s="485"/>
      <c r="H1803" s="485"/>
      <c r="I1803" s="485"/>
      <c r="J1803" s="485"/>
      <c r="K1803" s="485"/>
      <c r="L1803" s="485"/>
      <c r="M1803" s="485"/>
      <c r="N1803" s="485"/>
      <c r="O1803" s="485"/>
      <c r="P1803" s="485"/>
      <c r="Q1803" s="544"/>
    </row>
    <row r="1804" spans="1:17" x14ac:dyDescent="0.15">
      <c r="A1804" s="485"/>
      <c r="B1804" s="485"/>
      <c r="C1804" s="485"/>
      <c r="D1804" s="485"/>
      <c r="E1804" s="485"/>
      <c r="F1804" s="485"/>
      <c r="G1804" s="485"/>
      <c r="H1804" s="485"/>
      <c r="I1804" s="485"/>
      <c r="J1804" s="485"/>
      <c r="K1804" s="485"/>
      <c r="L1804" s="485"/>
      <c r="M1804" s="485"/>
      <c r="N1804" s="485"/>
      <c r="O1804" s="485"/>
      <c r="P1804" s="485"/>
      <c r="Q1804" s="544"/>
    </row>
    <row r="1805" spans="1:17" x14ac:dyDescent="0.15">
      <c r="A1805" s="485"/>
      <c r="B1805" s="485"/>
      <c r="C1805" s="485"/>
      <c r="D1805" s="485"/>
      <c r="E1805" s="485"/>
      <c r="F1805" s="485"/>
      <c r="G1805" s="485"/>
      <c r="H1805" s="485"/>
      <c r="I1805" s="485"/>
      <c r="J1805" s="485"/>
      <c r="K1805" s="485"/>
      <c r="L1805" s="485"/>
      <c r="M1805" s="485"/>
      <c r="N1805" s="485"/>
      <c r="O1805" s="485"/>
      <c r="P1805" s="485"/>
      <c r="Q1805" s="544"/>
    </row>
    <row r="1806" spans="1:17" x14ac:dyDescent="0.15">
      <c r="A1806" s="485"/>
      <c r="B1806" s="485"/>
      <c r="C1806" s="485"/>
      <c r="D1806" s="485"/>
      <c r="E1806" s="485"/>
      <c r="F1806" s="485"/>
      <c r="G1806" s="485"/>
      <c r="H1806" s="485"/>
      <c r="I1806" s="485"/>
      <c r="J1806" s="485"/>
      <c r="K1806" s="485"/>
      <c r="L1806" s="485"/>
      <c r="M1806" s="485"/>
      <c r="N1806" s="485"/>
      <c r="O1806" s="485"/>
      <c r="P1806" s="485"/>
      <c r="Q1806" s="544"/>
    </row>
    <row r="1807" spans="1:17" x14ac:dyDescent="0.15">
      <c r="A1807" s="485"/>
      <c r="B1807" s="485"/>
      <c r="C1807" s="485"/>
      <c r="D1807" s="485"/>
      <c r="E1807" s="485"/>
      <c r="F1807" s="485"/>
      <c r="G1807" s="485"/>
      <c r="H1807" s="485"/>
      <c r="I1807" s="485"/>
      <c r="J1807" s="485"/>
      <c r="K1807" s="485"/>
      <c r="L1807" s="485"/>
      <c r="M1807" s="485"/>
      <c r="N1807" s="485"/>
      <c r="O1807" s="485"/>
      <c r="P1807" s="485"/>
      <c r="Q1807" s="544"/>
    </row>
    <row r="1808" spans="1:17" x14ac:dyDescent="0.15">
      <c r="A1808" s="485"/>
      <c r="B1808" s="485"/>
      <c r="C1808" s="485"/>
      <c r="D1808" s="485"/>
      <c r="E1808" s="485"/>
      <c r="F1808" s="485"/>
      <c r="G1808" s="485"/>
      <c r="H1808" s="485"/>
      <c r="I1808" s="485"/>
      <c r="J1808" s="485"/>
      <c r="K1808" s="485"/>
      <c r="L1808" s="485"/>
      <c r="M1808" s="485"/>
      <c r="N1808" s="485"/>
      <c r="O1808" s="485"/>
      <c r="P1808" s="485"/>
      <c r="Q1808" s="544"/>
    </row>
    <row r="1809" spans="1:17" x14ac:dyDescent="0.15">
      <c r="A1809" s="485"/>
      <c r="B1809" s="485"/>
      <c r="C1809" s="485"/>
      <c r="D1809" s="485"/>
      <c r="E1809" s="485"/>
      <c r="F1809" s="485"/>
      <c r="G1809" s="485"/>
      <c r="H1809" s="485"/>
      <c r="I1809" s="485"/>
      <c r="J1809" s="485"/>
      <c r="K1809" s="485"/>
      <c r="L1809" s="485"/>
      <c r="M1809" s="485"/>
      <c r="N1809" s="485"/>
      <c r="O1809" s="485"/>
      <c r="P1809" s="485"/>
      <c r="Q1809" s="544"/>
    </row>
    <row r="1810" spans="1:17" x14ac:dyDescent="0.15">
      <c r="A1810" s="485"/>
      <c r="B1810" s="485"/>
      <c r="C1810" s="485"/>
      <c r="D1810" s="485"/>
      <c r="E1810" s="485"/>
      <c r="F1810" s="485"/>
      <c r="G1810" s="485"/>
      <c r="H1810" s="485"/>
      <c r="I1810" s="485"/>
      <c r="J1810" s="485"/>
      <c r="K1810" s="485"/>
      <c r="L1810" s="485"/>
      <c r="M1810" s="485"/>
      <c r="N1810" s="485"/>
      <c r="O1810" s="485"/>
      <c r="P1810" s="485"/>
      <c r="Q1810" s="544"/>
    </row>
    <row r="1811" spans="1:17" x14ac:dyDescent="0.15">
      <c r="A1811" s="485"/>
      <c r="B1811" s="485"/>
      <c r="C1811" s="485"/>
      <c r="D1811" s="485"/>
      <c r="E1811" s="485"/>
      <c r="F1811" s="485"/>
      <c r="G1811" s="485"/>
      <c r="H1811" s="485"/>
      <c r="I1811" s="485"/>
      <c r="J1811" s="485"/>
      <c r="K1811" s="485"/>
      <c r="L1811" s="485"/>
      <c r="M1811" s="485"/>
      <c r="N1811" s="485"/>
      <c r="O1811" s="485"/>
      <c r="P1811" s="485"/>
      <c r="Q1811" s="544"/>
    </row>
    <row r="1812" spans="1:17" x14ac:dyDescent="0.15">
      <c r="A1812" s="485"/>
      <c r="B1812" s="485"/>
      <c r="C1812" s="485"/>
      <c r="D1812" s="485"/>
      <c r="E1812" s="485"/>
      <c r="F1812" s="485"/>
      <c r="G1812" s="485"/>
      <c r="H1812" s="485"/>
      <c r="I1812" s="485"/>
      <c r="J1812" s="485"/>
      <c r="K1812" s="485"/>
      <c r="L1812" s="485"/>
      <c r="M1812" s="485"/>
      <c r="N1812" s="485"/>
      <c r="O1812" s="485"/>
      <c r="P1812" s="485"/>
      <c r="Q1812" s="544"/>
    </row>
    <row r="1813" spans="1:17" x14ac:dyDescent="0.15">
      <c r="A1813" s="485"/>
      <c r="B1813" s="485"/>
      <c r="C1813" s="485"/>
      <c r="D1813" s="485"/>
      <c r="E1813" s="485"/>
      <c r="F1813" s="485"/>
      <c r="G1813" s="485"/>
      <c r="H1813" s="485"/>
      <c r="I1813" s="485"/>
      <c r="J1813" s="485"/>
      <c r="K1813" s="485"/>
      <c r="L1813" s="485"/>
      <c r="M1813" s="485"/>
      <c r="N1813" s="485"/>
      <c r="O1813" s="485"/>
      <c r="P1813" s="485"/>
      <c r="Q1813" s="544"/>
    </row>
    <row r="1814" spans="1:17" x14ac:dyDescent="0.15">
      <c r="A1814" s="485"/>
      <c r="B1814" s="485"/>
      <c r="C1814" s="485"/>
      <c r="D1814" s="485"/>
      <c r="E1814" s="485"/>
      <c r="F1814" s="485"/>
      <c r="G1814" s="485"/>
      <c r="H1814" s="485"/>
      <c r="I1814" s="485"/>
      <c r="J1814" s="485"/>
      <c r="K1814" s="485"/>
      <c r="L1814" s="485"/>
      <c r="M1814" s="485"/>
      <c r="N1814" s="485"/>
      <c r="O1814" s="485"/>
      <c r="P1814" s="485"/>
      <c r="Q1814" s="544"/>
    </row>
    <row r="1815" spans="1:17" x14ac:dyDescent="0.15">
      <c r="A1815" s="485"/>
      <c r="B1815" s="485"/>
      <c r="C1815" s="485"/>
      <c r="D1815" s="485"/>
      <c r="E1815" s="485"/>
      <c r="F1815" s="485"/>
      <c r="G1815" s="485"/>
      <c r="H1815" s="485"/>
      <c r="I1815" s="485"/>
      <c r="J1815" s="485"/>
      <c r="K1815" s="485"/>
      <c r="L1815" s="485"/>
      <c r="M1815" s="485"/>
      <c r="N1815" s="485"/>
      <c r="O1815" s="485"/>
      <c r="P1815" s="485"/>
      <c r="Q1815" s="544"/>
    </row>
    <row r="1816" spans="1:17" x14ac:dyDescent="0.15">
      <c r="A1816" s="485"/>
      <c r="B1816" s="485"/>
      <c r="C1816" s="485"/>
      <c r="D1816" s="485"/>
      <c r="E1816" s="485"/>
      <c r="F1816" s="485"/>
      <c r="G1816" s="485"/>
      <c r="H1816" s="485"/>
      <c r="I1816" s="485"/>
      <c r="J1816" s="485"/>
      <c r="K1816" s="485"/>
      <c r="L1816" s="485"/>
      <c r="M1816" s="485"/>
      <c r="N1816" s="485"/>
      <c r="O1816" s="485"/>
      <c r="P1816" s="485"/>
      <c r="Q1816" s="544"/>
    </row>
    <row r="1817" spans="1:17" x14ac:dyDescent="0.15">
      <c r="A1817" s="485"/>
      <c r="B1817" s="485"/>
      <c r="C1817" s="485"/>
      <c r="D1817" s="485"/>
      <c r="E1817" s="485"/>
      <c r="F1817" s="485"/>
      <c r="G1817" s="485"/>
      <c r="H1817" s="485"/>
      <c r="I1817" s="485"/>
      <c r="J1817" s="485"/>
      <c r="K1817" s="485"/>
      <c r="L1817" s="485"/>
      <c r="M1817" s="485"/>
      <c r="N1817" s="485"/>
      <c r="O1817" s="485"/>
      <c r="P1817" s="485"/>
      <c r="Q1817" s="544"/>
    </row>
    <row r="1818" spans="1:17" x14ac:dyDescent="0.15">
      <c r="A1818" s="485"/>
      <c r="B1818" s="485"/>
      <c r="C1818" s="485"/>
      <c r="D1818" s="485"/>
      <c r="E1818" s="485"/>
      <c r="F1818" s="485"/>
      <c r="G1818" s="485"/>
      <c r="H1818" s="485"/>
      <c r="I1818" s="485"/>
      <c r="J1818" s="485"/>
      <c r="K1818" s="485"/>
      <c r="L1818" s="485"/>
      <c r="M1818" s="485"/>
      <c r="N1818" s="485"/>
      <c r="O1818" s="485"/>
      <c r="P1818" s="485"/>
      <c r="Q1818" s="544"/>
    </row>
    <row r="1819" spans="1:17" x14ac:dyDescent="0.15">
      <c r="A1819" s="485"/>
      <c r="B1819" s="485"/>
      <c r="C1819" s="485"/>
      <c r="D1819" s="485"/>
      <c r="E1819" s="485"/>
      <c r="F1819" s="485"/>
      <c r="G1819" s="485"/>
      <c r="H1819" s="485"/>
      <c r="I1819" s="485"/>
      <c r="J1819" s="485"/>
      <c r="K1819" s="485"/>
      <c r="L1819" s="485"/>
      <c r="M1819" s="485"/>
      <c r="N1819" s="485"/>
      <c r="O1819" s="485"/>
      <c r="P1819" s="485"/>
      <c r="Q1819" s="544"/>
    </row>
    <row r="1820" spans="1:17" x14ac:dyDescent="0.15">
      <c r="A1820" s="485"/>
      <c r="B1820" s="485"/>
      <c r="C1820" s="485"/>
      <c r="D1820" s="485"/>
      <c r="E1820" s="485"/>
      <c r="F1820" s="485"/>
      <c r="G1820" s="485"/>
      <c r="H1820" s="485"/>
      <c r="I1820" s="485"/>
      <c r="J1820" s="485"/>
      <c r="K1820" s="485"/>
      <c r="L1820" s="485"/>
      <c r="M1820" s="485"/>
      <c r="N1820" s="485"/>
      <c r="O1820" s="485"/>
      <c r="P1820" s="485"/>
      <c r="Q1820" s="544"/>
    </row>
    <row r="1821" spans="1:17" x14ac:dyDescent="0.15">
      <c r="A1821" s="485"/>
      <c r="B1821" s="485"/>
      <c r="C1821" s="485"/>
      <c r="D1821" s="485"/>
      <c r="E1821" s="485"/>
      <c r="F1821" s="485"/>
      <c r="G1821" s="485"/>
      <c r="H1821" s="485"/>
      <c r="I1821" s="485"/>
      <c r="J1821" s="485"/>
      <c r="K1821" s="485"/>
      <c r="L1821" s="485"/>
      <c r="M1821" s="485"/>
      <c r="N1821" s="485"/>
      <c r="O1821" s="485"/>
      <c r="P1821" s="485"/>
      <c r="Q1821" s="544"/>
    </row>
    <row r="1822" spans="1:17" x14ac:dyDescent="0.15">
      <c r="A1822" s="485"/>
      <c r="B1822" s="485"/>
      <c r="C1822" s="485"/>
      <c r="D1822" s="485"/>
      <c r="E1822" s="485"/>
      <c r="F1822" s="485"/>
      <c r="G1822" s="485"/>
      <c r="H1822" s="485"/>
      <c r="I1822" s="485"/>
      <c r="J1822" s="485"/>
      <c r="K1822" s="485"/>
      <c r="L1822" s="485"/>
      <c r="M1822" s="485"/>
      <c r="N1822" s="485"/>
      <c r="O1822" s="485"/>
      <c r="P1822" s="485"/>
      <c r="Q1822" s="544"/>
    </row>
    <row r="1823" spans="1:17" x14ac:dyDescent="0.15">
      <c r="A1823" s="485"/>
      <c r="B1823" s="485"/>
      <c r="C1823" s="485"/>
      <c r="D1823" s="485"/>
      <c r="E1823" s="485"/>
      <c r="F1823" s="485"/>
      <c r="G1823" s="485"/>
      <c r="H1823" s="485"/>
      <c r="I1823" s="485"/>
      <c r="J1823" s="485"/>
      <c r="K1823" s="485"/>
      <c r="L1823" s="485"/>
      <c r="M1823" s="485"/>
      <c r="N1823" s="485"/>
      <c r="O1823" s="485"/>
      <c r="P1823" s="485"/>
      <c r="Q1823" s="544"/>
    </row>
    <row r="1824" spans="1:17" x14ac:dyDescent="0.15">
      <c r="A1824" s="485"/>
      <c r="B1824" s="485"/>
      <c r="C1824" s="485"/>
      <c r="D1824" s="485"/>
      <c r="E1824" s="485"/>
      <c r="F1824" s="485"/>
      <c r="G1824" s="485"/>
      <c r="H1824" s="485"/>
      <c r="I1824" s="485"/>
      <c r="J1824" s="485"/>
      <c r="K1824" s="485"/>
      <c r="L1824" s="485"/>
      <c r="M1824" s="485"/>
      <c r="N1824" s="485"/>
      <c r="O1824" s="485"/>
      <c r="P1824" s="485"/>
      <c r="Q1824" s="544"/>
    </row>
    <row r="1825" spans="1:17" x14ac:dyDescent="0.15">
      <c r="A1825" s="485"/>
      <c r="B1825" s="485"/>
      <c r="C1825" s="485"/>
      <c r="D1825" s="485"/>
      <c r="E1825" s="485"/>
      <c r="F1825" s="485"/>
      <c r="G1825" s="485"/>
      <c r="H1825" s="485"/>
      <c r="I1825" s="485"/>
      <c r="J1825" s="485"/>
      <c r="K1825" s="485"/>
      <c r="L1825" s="485"/>
      <c r="M1825" s="485"/>
      <c r="N1825" s="485"/>
      <c r="O1825" s="485"/>
      <c r="P1825" s="485"/>
      <c r="Q1825" s="544"/>
    </row>
    <row r="1826" spans="1:17" x14ac:dyDescent="0.15">
      <c r="A1826" s="485"/>
      <c r="B1826" s="485"/>
      <c r="C1826" s="485"/>
      <c r="D1826" s="485"/>
      <c r="E1826" s="485"/>
      <c r="F1826" s="485"/>
      <c r="G1826" s="485"/>
      <c r="H1826" s="485"/>
      <c r="I1826" s="485"/>
      <c r="J1826" s="485"/>
      <c r="K1826" s="485"/>
      <c r="L1826" s="485"/>
      <c r="M1826" s="485"/>
      <c r="N1826" s="485"/>
      <c r="O1826" s="485"/>
      <c r="P1826" s="485"/>
      <c r="Q1826" s="544"/>
    </row>
    <row r="1827" spans="1:17" x14ac:dyDescent="0.15">
      <c r="A1827" s="485"/>
      <c r="B1827" s="485"/>
      <c r="C1827" s="485"/>
      <c r="D1827" s="485"/>
      <c r="E1827" s="485"/>
      <c r="F1827" s="485"/>
      <c r="G1827" s="485"/>
      <c r="H1827" s="485"/>
      <c r="I1827" s="485"/>
      <c r="J1827" s="485"/>
      <c r="K1827" s="485"/>
      <c r="L1827" s="485"/>
      <c r="M1827" s="485"/>
      <c r="N1827" s="485"/>
      <c r="O1827" s="485"/>
      <c r="P1827" s="485"/>
      <c r="Q1827" s="544"/>
    </row>
    <row r="1828" spans="1:17" x14ac:dyDescent="0.15">
      <c r="A1828" s="485"/>
      <c r="B1828" s="485"/>
      <c r="C1828" s="485"/>
      <c r="D1828" s="485"/>
      <c r="E1828" s="485"/>
      <c r="F1828" s="485"/>
      <c r="G1828" s="485"/>
      <c r="H1828" s="485"/>
      <c r="I1828" s="485"/>
      <c r="J1828" s="485"/>
      <c r="K1828" s="485"/>
      <c r="L1828" s="485"/>
      <c r="M1828" s="485"/>
      <c r="N1828" s="485"/>
      <c r="O1828" s="485"/>
      <c r="P1828" s="485"/>
      <c r="Q1828" s="544"/>
    </row>
    <row r="1829" spans="1:17" x14ac:dyDescent="0.15">
      <c r="A1829" s="485"/>
      <c r="B1829" s="485"/>
      <c r="C1829" s="485"/>
      <c r="D1829" s="485"/>
      <c r="E1829" s="485"/>
      <c r="F1829" s="485"/>
      <c r="G1829" s="485"/>
      <c r="H1829" s="485"/>
      <c r="I1829" s="485"/>
      <c r="J1829" s="485"/>
      <c r="K1829" s="485"/>
      <c r="L1829" s="485"/>
      <c r="M1829" s="485"/>
      <c r="N1829" s="485"/>
      <c r="O1829" s="485"/>
      <c r="P1829" s="485"/>
      <c r="Q1829" s="544"/>
    </row>
    <row r="1830" spans="1:17" x14ac:dyDescent="0.15">
      <c r="A1830" s="485"/>
      <c r="B1830" s="485"/>
      <c r="C1830" s="485"/>
      <c r="D1830" s="485"/>
      <c r="E1830" s="485"/>
      <c r="F1830" s="485"/>
      <c r="G1830" s="485"/>
      <c r="H1830" s="485"/>
      <c r="I1830" s="485"/>
      <c r="J1830" s="485"/>
      <c r="K1830" s="485"/>
      <c r="L1830" s="485"/>
      <c r="M1830" s="485"/>
      <c r="N1830" s="485"/>
      <c r="O1830" s="485"/>
      <c r="P1830" s="485"/>
      <c r="Q1830" s="544"/>
    </row>
    <row r="1831" spans="1:17" x14ac:dyDescent="0.15">
      <c r="A1831" s="485"/>
      <c r="B1831" s="485"/>
      <c r="C1831" s="485"/>
      <c r="D1831" s="485"/>
      <c r="E1831" s="485"/>
      <c r="F1831" s="485"/>
      <c r="G1831" s="485"/>
      <c r="H1831" s="485"/>
      <c r="I1831" s="485"/>
      <c r="J1831" s="485"/>
      <c r="K1831" s="485"/>
      <c r="L1831" s="485"/>
      <c r="M1831" s="485"/>
      <c r="N1831" s="485"/>
      <c r="O1831" s="485"/>
      <c r="P1831" s="485"/>
      <c r="Q1831" s="544"/>
    </row>
    <row r="1832" spans="1:17" x14ac:dyDescent="0.15">
      <c r="A1832" s="485"/>
      <c r="B1832" s="485"/>
      <c r="C1832" s="485"/>
      <c r="D1832" s="485"/>
      <c r="E1832" s="485"/>
      <c r="F1832" s="485"/>
      <c r="G1832" s="485"/>
      <c r="H1832" s="485"/>
      <c r="I1832" s="485"/>
      <c r="J1832" s="485"/>
      <c r="K1832" s="485"/>
      <c r="L1832" s="485"/>
      <c r="M1832" s="485"/>
      <c r="N1832" s="485"/>
      <c r="O1832" s="485"/>
      <c r="P1832" s="485"/>
      <c r="Q1832" s="544"/>
    </row>
    <row r="1833" spans="1:17" x14ac:dyDescent="0.15">
      <c r="A1833" s="485"/>
      <c r="B1833" s="485"/>
      <c r="C1833" s="485"/>
      <c r="D1833" s="485"/>
      <c r="E1833" s="485"/>
      <c r="F1833" s="485"/>
      <c r="G1833" s="485"/>
      <c r="H1833" s="485"/>
      <c r="I1833" s="485"/>
      <c r="J1833" s="485"/>
      <c r="K1833" s="485"/>
      <c r="L1833" s="485"/>
      <c r="M1833" s="485"/>
      <c r="N1833" s="485"/>
      <c r="O1833" s="485"/>
      <c r="P1833" s="485"/>
      <c r="Q1833" s="544"/>
    </row>
    <row r="1834" spans="1:17" x14ac:dyDescent="0.15">
      <c r="A1834" s="485"/>
      <c r="B1834" s="485"/>
      <c r="C1834" s="485"/>
      <c r="D1834" s="485"/>
      <c r="E1834" s="485"/>
      <c r="F1834" s="485"/>
      <c r="G1834" s="485"/>
      <c r="H1834" s="485"/>
      <c r="I1834" s="485"/>
      <c r="J1834" s="485"/>
      <c r="K1834" s="485"/>
      <c r="L1834" s="485"/>
      <c r="M1834" s="485"/>
      <c r="N1834" s="485"/>
      <c r="O1834" s="485"/>
      <c r="P1834" s="485"/>
      <c r="Q1834" s="544"/>
    </row>
    <row r="1835" spans="1:17" x14ac:dyDescent="0.15">
      <c r="A1835" s="485"/>
      <c r="B1835" s="485"/>
      <c r="C1835" s="485"/>
      <c r="D1835" s="485"/>
      <c r="E1835" s="485"/>
      <c r="F1835" s="485"/>
      <c r="G1835" s="485"/>
      <c r="H1835" s="485"/>
      <c r="I1835" s="485"/>
      <c r="J1835" s="485"/>
      <c r="K1835" s="485"/>
      <c r="L1835" s="485"/>
      <c r="M1835" s="485"/>
      <c r="N1835" s="485"/>
      <c r="O1835" s="485"/>
      <c r="P1835" s="485"/>
      <c r="Q1835" s="544"/>
    </row>
    <row r="1836" spans="1:17" x14ac:dyDescent="0.15">
      <c r="A1836" s="485"/>
      <c r="B1836" s="485"/>
      <c r="C1836" s="485"/>
      <c r="D1836" s="485"/>
      <c r="E1836" s="485"/>
      <c r="F1836" s="485"/>
      <c r="G1836" s="485"/>
      <c r="H1836" s="485"/>
      <c r="I1836" s="485"/>
      <c r="J1836" s="485"/>
      <c r="K1836" s="485"/>
      <c r="L1836" s="485"/>
      <c r="M1836" s="485"/>
      <c r="N1836" s="485"/>
      <c r="O1836" s="485"/>
      <c r="P1836" s="485"/>
      <c r="Q1836" s="544"/>
    </row>
    <row r="1837" spans="1:17" x14ac:dyDescent="0.15">
      <c r="A1837" s="485"/>
      <c r="B1837" s="485"/>
      <c r="C1837" s="485"/>
      <c r="D1837" s="485"/>
      <c r="E1837" s="485"/>
      <c r="F1837" s="485"/>
      <c r="G1837" s="485"/>
      <c r="H1837" s="485"/>
      <c r="I1837" s="485"/>
      <c r="J1837" s="485"/>
      <c r="K1837" s="485"/>
      <c r="L1837" s="485"/>
      <c r="M1837" s="485"/>
      <c r="N1837" s="485"/>
      <c r="O1837" s="485"/>
      <c r="P1837" s="485"/>
      <c r="Q1837" s="544"/>
    </row>
    <row r="1838" spans="1:17" x14ac:dyDescent="0.15">
      <c r="A1838" s="485"/>
      <c r="B1838" s="485"/>
      <c r="C1838" s="485"/>
      <c r="D1838" s="485"/>
      <c r="E1838" s="485"/>
      <c r="F1838" s="485"/>
      <c r="G1838" s="485"/>
      <c r="H1838" s="485"/>
      <c r="I1838" s="485"/>
      <c r="J1838" s="485"/>
      <c r="K1838" s="485"/>
      <c r="L1838" s="485"/>
      <c r="M1838" s="485"/>
      <c r="N1838" s="485"/>
      <c r="O1838" s="485"/>
      <c r="P1838" s="485"/>
      <c r="Q1838" s="544"/>
    </row>
    <row r="1839" spans="1:17" x14ac:dyDescent="0.15">
      <c r="A1839" s="485"/>
      <c r="B1839" s="485"/>
      <c r="C1839" s="485"/>
      <c r="D1839" s="485"/>
      <c r="E1839" s="485"/>
      <c r="F1839" s="485"/>
      <c r="G1839" s="485"/>
      <c r="H1839" s="485"/>
      <c r="I1839" s="485"/>
      <c r="J1839" s="485"/>
      <c r="K1839" s="485"/>
      <c r="L1839" s="485"/>
      <c r="M1839" s="485"/>
      <c r="N1839" s="485"/>
      <c r="O1839" s="485"/>
      <c r="P1839" s="485"/>
      <c r="Q1839" s="544"/>
    </row>
    <row r="1840" spans="1:17" x14ac:dyDescent="0.15">
      <c r="A1840" s="485"/>
      <c r="B1840" s="485"/>
      <c r="C1840" s="485"/>
      <c r="D1840" s="485"/>
      <c r="E1840" s="485"/>
      <c r="F1840" s="485"/>
      <c r="G1840" s="485"/>
      <c r="H1840" s="485"/>
      <c r="I1840" s="485"/>
      <c r="J1840" s="485"/>
      <c r="K1840" s="485"/>
      <c r="L1840" s="485"/>
      <c r="M1840" s="485"/>
      <c r="N1840" s="485"/>
      <c r="O1840" s="485"/>
      <c r="P1840" s="485"/>
      <c r="Q1840" s="544"/>
    </row>
    <row r="1841" spans="1:17" x14ac:dyDescent="0.15">
      <c r="A1841" s="485"/>
      <c r="B1841" s="485"/>
      <c r="C1841" s="485"/>
      <c r="D1841" s="485"/>
      <c r="E1841" s="485"/>
      <c r="F1841" s="485"/>
      <c r="G1841" s="485"/>
      <c r="H1841" s="485"/>
      <c r="I1841" s="485"/>
      <c r="J1841" s="485"/>
      <c r="K1841" s="485"/>
      <c r="L1841" s="485"/>
      <c r="M1841" s="485"/>
      <c r="N1841" s="485"/>
      <c r="O1841" s="485"/>
      <c r="P1841" s="485"/>
      <c r="Q1841" s="544"/>
    </row>
    <row r="1842" spans="1:17" x14ac:dyDescent="0.15">
      <c r="A1842" s="485"/>
      <c r="B1842" s="485"/>
      <c r="C1842" s="485"/>
      <c r="D1842" s="485"/>
      <c r="E1842" s="485"/>
      <c r="F1842" s="485"/>
      <c r="G1842" s="485"/>
      <c r="H1842" s="485"/>
      <c r="I1842" s="485"/>
      <c r="J1842" s="485"/>
      <c r="K1842" s="485"/>
      <c r="L1842" s="485"/>
      <c r="M1842" s="485"/>
      <c r="N1842" s="485"/>
      <c r="O1842" s="485"/>
      <c r="P1842" s="485"/>
      <c r="Q1842" s="544"/>
    </row>
    <row r="1843" spans="1:17" x14ac:dyDescent="0.15">
      <c r="A1843" s="485"/>
      <c r="B1843" s="485"/>
      <c r="C1843" s="485"/>
      <c r="D1843" s="485"/>
      <c r="E1843" s="485"/>
      <c r="F1843" s="485"/>
      <c r="G1843" s="485"/>
      <c r="H1843" s="485"/>
      <c r="I1843" s="485"/>
      <c r="J1843" s="485"/>
      <c r="K1843" s="485"/>
      <c r="L1843" s="485"/>
      <c r="M1843" s="485"/>
      <c r="N1843" s="485"/>
      <c r="O1843" s="485"/>
      <c r="P1843" s="485"/>
      <c r="Q1843" s="544"/>
    </row>
    <row r="1844" spans="1:17" x14ac:dyDescent="0.15">
      <c r="A1844" s="485"/>
      <c r="B1844" s="485"/>
      <c r="C1844" s="485"/>
      <c r="D1844" s="485"/>
      <c r="E1844" s="485"/>
      <c r="F1844" s="485"/>
      <c r="G1844" s="485"/>
      <c r="H1844" s="485"/>
      <c r="I1844" s="485"/>
      <c r="J1844" s="485"/>
      <c r="K1844" s="485"/>
      <c r="L1844" s="485"/>
      <c r="M1844" s="485"/>
      <c r="N1844" s="485"/>
      <c r="O1844" s="485"/>
      <c r="P1844" s="485"/>
      <c r="Q1844" s="544"/>
    </row>
    <row r="1845" spans="1:17" x14ac:dyDescent="0.15">
      <c r="A1845" s="485"/>
      <c r="B1845" s="485"/>
      <c r="C1845" s="485"/>
      <c r="D1845" s="485"/>
      <c r="E1845" s="485"/>
      <c r="F1845" s="485"/>
      <c r="G1845" s="485"/>
      <c r="H1845" s="485"/>
      <c r="I1845" s="485"/>
      <c r="J1845" s="485"/>
      <c r="K1845" s="485"/>
      <c r="L1845" s="485"/>
      <c r="M1845" s="485"/>
      <c r="N1845" s="485"/>
      <c r="O1845" s="485"/>
      <c r="P1845" s="485"/>
      <c r="Q1845" s="544"/>
    </row>
    <row r="1846" spans="1:17" x14ac:dyDescent="0.15">
      <c r="A1846" s="485"/>
      <c r="B1846" s="485"/>
      <c r="C1846" s="485"/>
      <c r="D1846" s="485"/>
      <c r="E1846" s="485"/>
      <c r="F1846" s="485"/>
      <c r="G1846" s="485"/>
      <c r="H1846" s="485"/>
      <c r="I1846" s="485"/>
      <c r="J1846" s="485"/>
      <c r="K1846" s="485"/>
      <c r="L1846" s="485"/>
      <c r="M1846" s="485"/>
      <c r="N1846" s="485"/>
      <c r="O1846" s="485"/>
      <c r="P1846" s="485"/>
      <c r="Q1846" s="544"/>
    </row>
    <row r="1847" spans="1:17" x14ac:dyDescent="0.15">
      <c r="A1847" s="485"/>
      <c r="B1847" s="485"/>
      <c r="C1847" s="485"/>
      <c r="D1847" s="485"/>
      <c r="E1847" s="485"/>
      <c r="F1847" s="485"/>
      <c r="G1847" s="485"/>
      <c r="H1847" s="485"/>
      <c r="I1847" s="485"/>
      <c r="J1847" s="485"/>
      <c r="K1847" s="485"/>
      <c r="L1847" s="485"/>
      <c r="M1847" s="485"/>
      <c r="N1847" s="485"/>
      <c r="O1847" s="485"/>
      <c r="P1847" s="485"/>
      <c r="Q1847" s="544"/>
    </row>
    <row r="1848" spans="1:17" x14ac:dyDescent="0.15">
      <c r="A1848" s="485"/>
      <c r="B1848" s="485"/>
      <c r="C1848" s="485"/>
      <c r="D1848" s="485"/>
      <c r="E1848" s="485"/>
      <c r="F1848" s="485"/>
      <c r="G1848" s="485"/>
      <c r="H1848" s="485"/>
      <c r="I1848" s="485"/>
      <c r="J1848" s="485"/>
      <c r="K1848" s="485"/>
      <c r="L1848" s="485"/>
      <c r="M1848" s="485"/>
      <c r="N1848" s="485"/>
      <c r="O1848" s="485"/>
      <c r="P1848" s="485"/>
      <c r="Q1848" s="544"/>
    </row>
    <row r="1849" spans="1:17" x14ac:dyDescent="0.15">
      <c r="A1849" s="485"/>
      <c r="B1849" s="485"/>
      <c r="C1849" s="485"/>
      <c r="D1849" s="485"/>
      <c r="E1849" s="485"/>
      <c r="F1849" s="485"/>
      <c r="G1849" s="485"/>
      <c r="H1849" s="485"/>
      <c r="I1849" s="485"/>
      <c r="J1849" s="485"/>
      <c r="K1849" s="485"/>
      <c r="L1849" s="485"/>
      <c r="M1849" s="485"/>
      <c r="N1849" s="485"/>
      <c r="O1849" s="485"/>
      <c r="P1849" s="485"/>
      <c r="Q1849" s="544"/>
    </row>
    <row r="1850" spans="1:17" x14ac:dyDescent="0.15">
      <c r="A1850" s="485"/>
      <c r="B1850" s="485"/>
      <c r="C1850" s="485"/>
      <c r="D1850" s="485"/>
      <c r="E1850" s="485"/>
      <c r="F1850" s="485"/>
      <c r="G1850" s="485"/>
      <c r="H1850" s="485"/>
      <c r="I1850" s="485"/>
      <c r="J1850" s="485"/>
      <c r="K1850" s="485"/>
      <c r="L1850" s="485"/>
      <c r="M1850" s="485"/>
      <c r="N1850" s="485"/>
      <c r="O1850" s="485"/>
      <c r="P1850" s="485"/>
      <c r="Q1850" s="544"/>
    </row>
    <row r="1851" spans="1:17" x14ac:dyDescent="0.15">
      <c r="A1851" s="485"/>
      <c r="B1851" s="485"/>
      <c r="C1851" s="485"/>
      <c r="D1851" s="485"/>
      <c r="E1851" s="485"/>
      <c r="F1851" s="485"/>
      <c r="G1851" s="485"/>
      <c r="H1851" s="485"/>
      <c r="I1851" s="485"/>
      <c r="J1851" s="485"/>
      <c r="K1851" s="485"/>
      <c r="L1851" s="485"/>
      <c r="M1851" s="485"/>
      <c r="N1851" s="485"/>
      <c r="O1851" s="485"/>
      <c r="P1851" s="485"/>
      <c r="Q1851" s="544"/>
    </row>
    <row r="1852" spans="1:17" x14ac:dyDescent="0.15">
      <c r="A1852" s="485"/>
      <c r="B1852" s="485"/>
      <c r="C1852" s="485"/>
      <c r="D1852" s="485"/>
      <c r="E1852" s="485"/>
      <c r="F1852" s="485"/>
      <c r="G1852" s="485"/>
      <c r="H1852" s="485"/>
      <c r="I1852" s="485"/>
      <c r="J1852" s="485"/>
      <c r="K1852" s="485"/>
      <c r="L1852" s="485"/>
      <c r="M1852" s="485"/>
      <c r="N1852" s="485"/>
      <c r="O1852" s="485"/>
      <c r="P1852" s="485"/>
      <c r="Q1852" s="544"/>
    </row>
    <row r="1853" spans="1:17" x14ac:dyDescent="0.15">
      <c r="A1853" s="485"/>
      <c r="B1853" s="485"/>
      <c r="C1853" s="485"/>
      <c r="D1853" s="485"/>
      <c r="E1853" s="485"/>
      <c r="F1853" s="485"/>
      <c r="G1853" s="485"/>
      <c r="H1853" s="485"/>
      <c r="I1853" s="485"/>
      <c r="J1853" s="485"/>
      <c r="K1853" s="485"/>
      <c r="L1853" s="485"/>
      <c r="M1853" s="485"/>
      <c r="N1853" s="485"/>
      <c r="O1853" s="485"/>
      <c r="P1853" s="485"/>
      <c r="Q1853" s="544"/>
    </row>
    <row r="1854" spans="1:17" x14ac:dyDescent="0.15">
      <c r="A1854" s="485"/>
      <c r="B1854" s="485"/>
      <c r="C1854" s="485"/>
      <c r="D1854" s="485"/>
      <c r="E1854" s="485"/>
      <c r="F1854" s="485"/>
      <c r="G1854" s="485"/>
      <c r="H1854" s="485"/>
      <c r="I1854" s="485"/>
      <c r="J1854" s="485"/>
      <c r="K1854" s="485"/>
      <c r="L1854" s="485"/>
      <c r="M1854" s="485"/>
      <c r="N1854" s="485"/>
      <c r="O1854" s="485"/>
      <c r="P1854" s="485"/>
      <c r="Q1854" s="544"/>
    </row>
    <row r="1855" spans="1:17" x14ac:dyDescent="0.15">
      <c r="A1855" s="485"/>
      <c r="B1855" s="485"/>
      <c r="C1855" s="485"/>
      <c r="D1855" s="485"/>
      <c r="E1855" s="485"/>
      <c r="F1855" s="485"/>
      <c r="G1855" s="485"/>
      <c r="H1855" s="485"/>
      <c r="I1855" s="485"/>
      <c r="J1855" s="485"/>
      <c r="K1855" s="485"/>
      <c r="L1855" s="485"/>
      <c r="M1855" s="485"/>
      <c r="N1855" s="485"/>
      <c r="O1855" s="485"/>
      <c r="P1855" s="485"/>
      <c r="Q1855" s="544"/>
    </row>
    <row r="1856" spans="1:17" x14ac:dyDescent="0.15">
      <c r="A1856" s="485"/>
      <c r="B1856" s="485"/>
      <c r="C1856" s="485"/>
      <c r="D1856" s="485"/>
      <c r="E1856" s="485"/>
      <c r="F1856" s="485"/>
      <c r="G1856" s="485"/>
      <c r="H1856" s="485"/>
      <c r="I1856" s="485"/>
      <c r="J1856" s="485"/>
      <c r="K1856" s="485"/>
      <c r="L1856" s="485"/>
      <c r="M1856" s="485"/>
      <c r="N1856" s="485"/>
      <c r="O1856" s="485"/>
      <c r="P1856" s="485"/>
      <c r="Q1856" s="544"/>
    </row>
    <row r="1857" spans="1:17" x14ac:dyDescent="0.15">
      <c r="A1857" s="485"/>
      <c r="B1857" s="485"/>
      <c r="C1857" s="485"/>
      <c r="D1857" s="485"/>
      <c r="E1857" s="485"/>
      <c r="F1857" s="485"/>
      <c r="G1857" s="485"/>
      <c r="H1857" s="485"/>
      <c r="I1857" s="485"/>
      <c r="J1857" s="485"/>
      <c r="K1857" s="485"/>
      <c r="L1857" s="485"/>
      <c r="M1857" s="485"/>
      <c r="N1857" s="485"/>
      <c r="O1857" s="485"/>
      <c r="P1857" s="485"/>
      <c r="Q1857" s="544"/>
    </row>
    <row r="1858" spans="1:17" x14ac:dyDescent="0.15">
      <c r="A1858" s="485"/>
      <c r="B1858" s="485"/>
      <c r="C1858" s="485"/>
      <c r="D1858" s="485"/>
      <c r="E1858" s="485"/>
      <c r="F1858" s="485"/>
      <c r="G1858" s="485"/>
      <c r="H1858" s="485"/>
      <c r="I1858" s="485"/>
      <c r="J1858" s="485"/>
      <c r="K1858" s="485"/>
      <c r="L1858" s="485"/>
      <c r="M1858" s="485"/>
      <c r="N1858" s="485"/>
      <c r="O1858" s="485"/>
      <c r="P1858" s="485"/>
      <c r="Q1858" s="544"/>
    </row>
    <row r="1859" spans="1:17" x14ac:dyDescent="0.15">
      <c r="A1859" s="485"/>
      <c r="B1859" s="485"/>
      <c r="C1859" s="485"/>
      <c r="D1859" s="485"/>
      <c r="E1859" s="485"/>
      <c r="F1859" s="485"/>
      <c r="G1859" s="485"/>
      <c r="H1859" s="485"/>
      <c r="I1859" s="485"/>
      <c r="J1859" s="485"/>
      <c r="K1859" s="485"/>
      <c r="L1859" s="485"/>
      <c r="M1859" s="485"/>
      <c r="N1859" s="485"/>
      <c r="O1859" s="485"/>
      <c r="P1859" s="485"/>
      <c r="Q1859" s="544"/>
    </row>
    <row r="1860" spans="1:17" x14ac:dyDescent="0.15">
      <c r="A1860" s="485"/>
      <c r="B1860" s="485"/>
      <c r="C1860" s="485"/>
      <c r="D1860" s="485"/>
      <c r="E1860" s="485"/>
      <c r="F1860" s="485"/>
      <c r="G1860" s="485"/>
      <c r="H1860" s="485"/>
      <c r="I1860" s="485"/>
      <c r="J1860" s="485"/>
      <c r="K1860" s="485"/>
      <c r="L1860" s="485"/>
      <c r="M1860" s="485"/>
      <c r="N1860" s="485"/>
      <c r="O1860" s="485"/>
      <c r="P1860" s="485"/>
      <c r="Q1860" s="544"/>
    </row>
    <row r="1861" spans="1:17" x14ac:dyDescent="0.15">
      <c r="A1861" s="485"/>
      <c r="B1861" s="485"/>
      <c r="C1861" s="485"/>
      <c r="D1861" s="485"/>
      <c r="E1861" s="485"/>
      <c r="F1861" s="485"/>
      <c r="G1861" s="485"/>
      <c r="H1861" s="485"/>
      <c r="I1861" s="485"/>
      <c r="J1861" s="485"/>
      <c r="K1861" s="485"/>
      <c r="L1861" s="485"/>
      <c r="M1861" s="485"/>
      <c r="N1861" s="485"/>
      <c r="O1861" s="485"/>
      <c r="P1861" s="485"/>
      <c r="Q1861" s="544"/>
    </row>
    <row r="1862" spans="1:17" x14ac:dyDescent="0.15">
      <c r="A1862" s="485"/>
      <c r="B1862" s="485"/>
      <c r="C1862" s="485"/>
      <c r="D1862" s="485"/>
      <c r="E1862" s="485"/>
      <c r="F1862" s="485"/>
      <c r="G1862" s="485"/>
      <c r="H1862" s="485"/>
      <c r="I1862" s="485"/>
      <c r="J1862" s="485"/>
      <c r="K1862" s="485"/>
      <c r="L1862" s="485"/>
      <c r="M1862" s="485"/>
      <c r="N1862" s="485"/>
      <c r="O1862" s="485"/>
      <c r="P1862" s="485"/>
      <c r="Q1862" s="544"/>
    </row>
    <row r="1863" spans="1:17" x14ac:dyDescent="0.15">
      <c r="A1863" s="485"/>
      <c r="B1863" s="485"/>
      <c r="C1863" s="485"/>
      <c r="D1863" s="485"/>
      <c r="E1863" s="485"/>
      <c r="F1863" s="485"/>
      <c r="G1863" s="485"/>
      <c r="H1863" s="485"/>
      <c r="I1863" s="485"/>
      <c r="J1863" s="485"/>
      <c r="K1863" s="485"/>
      <c r="L1863" s="485"/>
      <c r="M1863" s="485"/>
      <c r="N1863" s="485"/>
      <c r="O1863" s="485"/>
      <c r="P1863" s="485"/>
      <c r="Q1863" s="544"/>
    </row>
    <row r="1864" spans="1:17" x14ac:dyDescent="0.15">
      <c r="A1864" s="485"/>
      <c r="B1864" s="485"/>
      <c r="C1864" s="485"/>
      <c r="D1864" s="485"/>
      <c r="E1864" s="485"/>
      <c r="F1864" s="485"/>
      <c r="G1864" s="485"/>
      <c r="H1864" s="485"/>
      <c r="I1864" s="485"/>
      <c r="J1864" s="485"/>
      <c r="K1864" s="485"/>
      <c r="L1864" s="485"/>
      <c r="M1864" s="485"/>
      <c r="N1864" s="485"/>
      <c r="O1864" s="485"/>
      <c r="P1864" s="485"/>
      <c r="Q1864" s="544"/>
    </row>
    <row r="1865" spans="1:17" x14ac:dyDescent="0.15">
      <c r="A1865" s="485"/>
      <c r="B1865" s="485"/>
      <c r="C1865" s="485"/>
      <c r="D1865" s="485"/>
      <c r="E1865" s="485"/>
      <c r="F1865" s="485"/>
      <c r="G1865" s="485"/>
      <c r="H1865" s="485"/>
      <c r="I1865" s="485"/>
      <c r="J1865" s="485"/>
      <c r="K1865" s="485"/>
      <c r="L1865" s="485"/>
      <c r="M1865" s="485"/>
      <c r="N1865" s="485"/>
      <c r="O1865" s="485"/>
      <c r="P1865" s="485"/>
      <c r="Q1865" s="544"/>
    </row>
    <row r="1866" spans="1:17" x14ac:dyDescent="0.15">
      <c r="A1866" s="485"/>
      <c r="B1866" s="485"/>
      <c r="C1866" s="485"/>
      <c r="D1866" s="485"/>
      <c r="E1866" s="485"/>
      <c r="F1866" s="485"/>
      <c r="G1866" s="485"/>
      <c r="H1866" s="485"/>
      <c r="I1866" s="485"/>
      <c r="J1866" s="485"/>
      <c r="K1866" s="485"/>
      <c r="L1866" s="485"/>
      <c r="M1866" s="485"/>
      <c r="N1866" s="485"/>
      <c r="O1866" s="485"/>
      <c r="P1866" s="485"/>
      <c r="Q1866" s="544"/>
    </row>
    <row r="1867" spans="1:17" x14ac:dyDescent="0.15">
      <c r="A1867" s="485"/>
      <c r="B1867" s="485"/>
      <c r="C1867" s="485"/>
      <c r="D1867" s="485"/>
      <c r="E1867" s="485"/>
      <c r="F1867" s="485"/>
      <c r="G1867" s="485"/>
      <c r="H1867" s="485"/>
      <c r="I1867" s="485"/>
      <c r="J1867" s="485"/>
      <c r="K1867" s="485"/>
      <c r="L1867" s="485"/>
      <c r="M1867" s="485"/>
      <c r="N1867" s="485"/>
      <c r="O1867" s="485"/>
      <c r="P1867" s="485"/>
      <c r="Q1867" s="544"/>
    </row>
    <row r="1868" spans="1:17" x14ac:dyDescent="0.15">
      <c r="A1868" s="485"/>
      <c r="B1868" s="485"/>
      <c r="C1868" s="485"/>
      <c r="D1868" s="485"/>
      <c r="E1868" s="485"/>
      <c r="F1868" s="485"/>
      <c r="G1868" s="485"/>
      <c r="H1868" s="485"/>
      <c r="I1868" s="485"/>
      <c r="J1868" s="485"/>
      <c r="K1868" s="485"/>
      <c r="L1868" s="485"/>
      <c r="M1868" s="485"/>
      <c r="N1868" s="485"/>
      <c r="O1868" s="485"/>
      <c r="P1868" s="485"/>
      <c r="Q1868" s="544"/>
    </row>
    <row r="1869" spans="1:17" x14ac:dyDescent="0.15">
      <c r="A1869" s="485"/>
      <c r="B1869" s="485"/>
      <c r="C1869" s="485"/>
      <c r="D1869" s="485"/>
      <c r="E1869" s="485"/>
      <c r="F1869" s="485"/>
      <c r="G1869" s="485"/>
      <c r="H1869" s="485"/>
      <c r="I1869" s="485"/>
      <c r="J1869" s="485"/>
      <c r="K1869" s="485"/>
      <c r="L1869" s="485"/>
      <c r="M1869" s="485"/>
      <c r="N1869" s="485"/>
      <c r="O1869" s="485"/>
      <c r="P1869" s="485"/>
      <c r="Q1869" s="544"/>
    </row>
    <row r="1870" spans="1:17" x14ac:dyDescent="0.15">
      <c r="A1870" s="485"/>
      <c r="B1870" s="485"/>
      <c r="C1870" s="485"/>
      <c r="D1870" s="485"/>
      <c r="E1870" s="485"/>
      <c r="F1870" s="485"/>
      <c r="G1870" s="485"/>
      <c r="H1870" s="485"/>
      <c r="I1870" s="485"/>
      <c r="J1870" s="485"/>
      <c r="K1870" s="485"/>
      <c r="L1870" s="485"/>
      <c r="M1870" s="485"/>
      <c r="N1870" s="485"/>
      <c r="O1870" s="485"/>
      <c r="P1870" s="485"/>
      <c r="Q1870" s="544"/>
    </row>
    <row r="1871" spans="1:17" x14ac:dyDescent="0.15">
      <c r="A1871" s="485"/>
      <c r="B1871" s="485"/>
      <c r="C1871" s="485"/>
      <c r="D1871" s="485"/>
      <c r="E1871" s="485"/>
      <c r="F1871" s="485"/>
      <c r="G1871" s="485"/>
      <c r="H1871" s="485"/>
      <c r="I1871" s="485"/>
      <c r="J1871" s="485"/>
      <c r="K1871" s="485"/>
      <c r="L1871" s="485"/>
      <c r="M1871" s="485"/>
      <c r="N1871" s="485"/>
      <c r="O1871" s="485"/>
      <c r="P1871" s="485"/>
      <c r="Q1871" s="544"/>
    </row>
    <row r="1872" spans="1:17" x14ac:dyDescent="0.15">
      <c r="A1872" s="485"/>
      <c r="B1872" s="485"/>
      <c r="C1872" s="485"/>
      <c r="D1872" s="485"/>
      <c r="E1872" s="485"/>
      <c r="F1872" s="485"/>
      <c r="G1872" s="485"/>
      <c r="H1872" s="485"/>
      <c r="I1872" s="485"/>
      <c r="J1872" s="485"/>
      <c r="K1872" s="485"/>
      <c r="L1872" s="485"/>
      <c r="M1872" s="485"/>
      <c r="N1872" s="485"/>
      <c r="O1872" s="485"/>
      <c r="P1872" s="485"/>
      <c r="Q1872" s="544"/>
    </row>
    <row r="1873" spans="1:17" x14ac:dyDescent="0.15">
      <c r="A1873" s="485"/>
      <c r="B1873" s="485"/>
      <c r="C1873" s="485"/>
      <c r="D1873" s="485"/>
      <c r="E1873" s="485"/>
      <c r="F1873" s="485"/>
      <c r="G1873" s="485"/>
      <c r="H1873" s="485"/>
      <c r="I1873" s="485"/>
      <c r="J1873" s="485"/>
      <c r="K1873" s="485"/>
      <c r="L1873" s="485"/>
      <c r="M1873" s="485"/>
      <c r="N1873" s="485"/>
      <c r="O1873" s="485"/>
      <c r="P1873" s="485"/>
      <c r="Q1873" s="544"/>
    </row>
    <row r="1874" spans="1:17" x14ac:dyDescent="0.15">
      <c r="A1874" s="485"/>
      <c r="B1874" s="485"/>
      <c r="C1874" s="485"/>
      <c r="D1874" s="485"/>
      <c r="E1874" s="485"/>
      <c r="F1874" s="485"/>
      <c r="G1874" s="485"/>
      <c r="H1874" s="485"/>
      <c r="I1874" s="485"/>
      <c r="J1874" s="485"/>
      <c r="K1874" s="485"/>
      <c r="L1874" s="485"/>
      <c r="M1874" s="485"/>
      <c r="N1874" s="485"/>
      <c r="O1874" s="485"/>
      <c r="P1874" s="485"/>
      <c r="Q1874" s="544"/>
    </row>
    <row r="1875" spans="1:17" x14ac:dyDescent="0.15">
      <c r="A1875" s="485"/>
      <c r="B1875" s="485"/>
      <c r="C1875" s="485"/>
      <c r="D1875" s="485"/>
      <c r="E1875" s="485"/>
      <c r="F1875" s="485"/>
      <c r="G1875" s="485"/>
      <c r="H1875" s="485"/>
      <c r="I1875" s="485"/>
      <c r="J1875" s="485"/>
      <c r="K1875" s="485"/>
      <c r="L1875" s="485"/>
      <c r="M1875" s="485"/>
      <c r="N1875" s="485"/>
      <c r="O1875" s="485"/>
      <c r="P1875" s="485"/>
      <c r="Q1875" s="544"/>
    </row>
    <row r="1876" spans="1:17" x14ac:dyDescent="0.15">
      <c r="A1876" s="485"/>
      <c r="B1876" s="485"/>
      <c r="C1876" s="485"/>
      <c r="D1876" s="485"/>
      <c r="E1876" s="485"/>
      <c r="F1876" s="485"/>
      <c r="G1876" s="485"/>
      <c r="H1876" s="485"/>
      <c r="I1876" s="485"/>
      <c r="J1876" s="485"/>
      <c r="K1876" s="485"/>
      <c r="L1876" s="485"/>
      <c r="M1876" s="485"/>
      <c r="N1876" s="485"/>
      <c r="O1876" s="485"/>
      <c r="P1876" s="485"/>
      <c r="Q1876" s="544"/>
    </row>
    <row r="1877" spans="1:17" x14ac:dyDescent="0.15">
      <c r="A1877" s="485"/>
      <c r="B1877" s="485"/>
      <c r="C1877" s="485"/>
      <c r="D1877" s="485"/>
      <c r="E1877" s="485"/>
      <c r="F1877" s="485"/>
      <c r="G1877" s="485"/>
      <c r="H1877" s="485"/>
      <c r="I1877" s="485"/>
      <c r="J1877" s="485"/>
      <c r="K1877" s="485"/>
      <c r="L1877" s="485"/>
      <c r="M1877" s="485"/>
      <c r="N1877" s="485"/>
      <c r="O1877" s="485"/>
      <c r="P1877" s="485"/>
      <c r="Q1877" s="544"/>
    </row>
    <row r="1878" spans="1:17" x14ac:dyDescent="0.15">
      <c r="A1878" s="485"/>
      <c r="B1878" s="485"/>
      <c r="C1878" s="485"/>
      <c r="D1878" s="485"/>
      <c r="E1878" s="485"/>
      <c r="F1878" s="485"/>
      <c r="G1878" s="485"/>
      <c r="H1878" s="485"/>
      <c r="I1878" s="485"/>
      <c r="J1878" s="485"/>
      <c r="K1878" s="485"/>
      <c r="L1878" s="485"/>
      <c r="M1878" s="485"/>
      <c r="N1878" s="485"/>
      <c r="O1878" s="485"/>
      <c r="P1878" s="485"/>
      <c r="Q1878" s="544"/>
    </row>
    <row r="1879" spans="1:17" x14ac:dyDescent="0.15">
      <c r="A1879" s="485"/>
      <c r="B1879" s="485"/>
      <c r="C1879" s="485"/>
      <c r="D1879" s="485"/>
      <c r="E1879" s="485"/>
      <c r="F1879" s="485"/>
      <c r="G1879" s="485"/>
      <c r="H1879" s="485"/>
      <c r="I1879" s="485"/>
      <c r="J1879" s="485"/>
      <c r="K1879" s="485"/>
      <c r="L1879" s="485"/>
      <c r="M1879" s="485"/>
      <c r="N1879" s="485"/>
      <c r="O1879" s="485"/>
      <c r="P1879" s="485"/>
      <c r="Q1879" s="544"/>
    </row>
    <row r="1880" spans="1:17" x14ac:dyDescent="0.15">
      <c r="A1880" s="485"/>
      <c r="B1880" s="485"/>
      <c r="C1880" s="485"/>
      <c r="D1880" s="485"/>
      <c r="E1880" s="485"/>
      <c r="F1880" s="485"/>
      <c r="G1880" s="485"/>
      <c r="H1880" s="485"/>
      <c r="I1880" s="485"/>
      <c r="J1880" s="485"/>
      <c r="K1880" s="485"/>
      <c r="L1880" s="485"/>
      <c r="M1880" s="485"/>
      <c r="N1880" s="485"/>
      <c r="O1880" s="485"/>
      <c r="P1880" s="485"/>
      <c r="Q1880" s="544"/>
    </row>
    <row r="1881" spans="1:17" x14ac:dyDescent="0.15">
      <c r="A1881" s="485"/>
      <c r="B1881" s="485"/>
      <c r="C1881" s="485"/>
      <c r="D1881" s="485"/>
      <c r="E1881" s="485"/>
      <c r="F1881" s="485"/>
      <c r="G1881" s="485"/>
      <c r="H1881" s="485"/>
      <c r="I1881" s="485"/>
      <c r="J1881" s="485"/>
      <c r="K1881" s="485"/>
      <c r="L1881" s="485"/>
      <c r="M1881" s="485"/>
      <c r="N1881" s="485"/>
      <c r="O1881" s="485"/>
      <c r="P1881" s="485"/>
      <c r="Q1881" s="544"/>
    </row>
    <row r="1882" spans="1:17" x14ac:dyDescent="0.15">
      <c r="A1882" s="485"/>
      <c r="B1882" s="485"/>
      <c r="C1882" s="485"/>
      <c r="D1882" s="485"/>
      <c r="E1882" s="485"/>
      <c r="F1882" s="485"/>
      <c r="G1882" s="485"/>
      <c r="H1882" s="485"/>
      <c r="I1882" s="485"/>
      <c r="J1882" s="485"/>
      <c r="K1882" s="485"/>
      <c r="L1882" s="485"/>
      <c r="M1882" s="485"/>
      <c r="N1882" s="485"/>
      <c r="O1882" s="485"/>
      <c r="P1882" s="485"/>
      <c r="Q1882" s="544"/>
    </row>
    <row r="1883" spans="1:17" x14ac:dyDescent="0.15">
      <c r="A1883" s="485"/>
      <c r="B1883" s="485"/>
      <c r="C1883" s="485"/>
      <c r="D1883" s="485"/>
      <c r="E1883" s="485"/>
      <c r="F1883" s="485"/>
      <c r="G1883" s="485"/>
      <c r="H1883" s="485"/>
      <c r="I1883" s="485"/>
      <c r="J1883" s="485"/>
      <c r="K1883" s="485"/>
      <c r="L1883" s="485"/>
      <c r="M1883" s="485"/>
      <c r="N1883" s="485"/>
      <c r="O1883" s="485"/>
      <c r="P1883" s="485"/>
      <c r="Q1883" s="544"/>
    </row>
    <row r="1884" spans="1:17" x14ac:dyDescent="0.15">
      <c r="A1884" s="485"/>
      <c r="B1884" s="485"/>
      <c r="C1884" s="485"/>
      <c r="D1884" s="485"/>
      <c r="E1884" s="485"/>
      <c r="F1884" s="485"/>
      <c r="G1884" s="485"/>
      <c r="H1884" s="485"/>
      <c r="I1884" s="485"/>
      <c r="J1884" s="485"/>
      <c r="K1884" s="485"/>
      <c r="L1884" s="485"/>
      <c r="M1884" s="485"/>
      <c r="N1884" s="485"/>
      <c r="O1884" s="485"/>
      <c r="P1884" s="485"/>
      <c r="Q1884" s="544"/>
    </row>
    <row r="1885" spans="1:17" x14ac:dyDescent="0.15">
      <c r="A1885" s="485"/>
      <c r="B1885" s="485"/>
      <c r="C1885" s="485"/>
      <c r="D1885" s="485"/>
      <c r="E1885" s="485"/>
      <c r="F1885" s="485"/>
      <c r="G1885" s="485"/>
      <c r="H1885" s="485"/>
      <c r="I1885" s="485"/>
      <c r="J1885" s="485"/>
      <c r="K1885" s="485"/>
      <c r="L1885" s="485"/>
      <c r="M1885" s="485"/>
      <c r="N1885" s="485"/>
      <c r="O1885" s="485"/>
      <c r="P1885" s="485"/>
      <c r="Q1885" s="544"/>
    </row>
    <row r="1886" spans="1:17" x14ac:dyDescent="0.15">
      <c r="A1886" s="485"/>
      <c r="B1886" s="485"/>
      <c r="C1886" s="485"/>
      <c r="D1886" s="485"/>
      <c r="E1886" s="485"/>
      <c r="F1886" s="485"/>
      <c r="G1886" s="485"/>
      <c r="H1886" s="485"/>
      <c r="I1886" s="485"/>
      <c r="J1886" s="485"/>
      <c r="K1886" s="485"/>
      <c r="L1886" s="485"/>
      <c r="M1886" s="485"/>
      <c r="N1886" s="485"/>
      <c r="O1886" s="485"/>
      <c r="P1886" s="485"/>
      <c r="Q1886" s="544"/>
    </row>
    <row r="1887" spans="1:17" x14ac:dyDescent="0.15">
      <c r="A1887" s="485"/>
      <c r="B1887" s="485"/>
      <c r="C1887" s="485"/>
      <c r="D1887" s="485"/>
      <c r="E1887" s="485"/>
      <c r="F1887" s="485"/>
      <c r="G1887" s="485"/>
      <c r="H1887" s="485"/>
      <c r="I1887" s="485"/>
      <c r="J1887" s="485"/>
      <c r="K1887" s="485"/>
      <c r="L1887" s="485"/>
      <c r="M1887" s="485"/>
      <c r="N1887" s="485"/>
      <c r="O1887" s="485"/>
      <c r="P1887" s="485"/>
      <c r="Q1887" s="544"/>
    </row>
    <row r="1888" spans="1:17" x14ac:dyDescent="0.15">
      <c r="A1888" s="485"/>
      <c r="B1888" s="485"/>
      <c r="C1888" s="485"/>
      <c r="D1888" s="485"/>
      <c r="E1888" s="485"/>
      <c r="F1888" s="485"/>
      <c r="G1888" s="485"/>
      <c r="H1888" s="485"/>
      <c r="I1888" s="485"/>
      <c r="J1888" s="485"/>
      <c r="K1888" s="485"/>
      <c r="L1888" s="485"/>
      <c r="M1888" s="485"/>
      <c r="N1888" s="485"/>
      <c r="O1888" s="485"/>
      <c r="P1888" s="485"/>
      <c r="Q1888" s="544"/>
    </row>
    <row r="1889" spans="1:17" x14ac:dyDescent="0.15">
      <c r="A1889" s="485"/>
      <c r="B1889" s="485"/>
      <c r="C1889" s="485"/>
      <c r="D1889" s="485"/>
      <c r="E1889" s="485"/>
      <c r="F1889" s="485"/>
      <c r="G1889" s="485"/>
      <c r="H1889" s="485"/>
      <c r="I1889" s="485"/>
      <c r="J1889" s="485"/>
      <c r="K1889" s="485"/>
      <c r="L1889" s="485"/>
      <c r="M1889" s="485"/>
      <c r="N1889" s="485"/>
      <c r="O1889" s="485"/>
      <c r="P1889" s="485"/>
      <c r="Q1889" s="544"/>
    </row>
    <row r="1890" spans="1:17" x14ac:dyDescent="0.15">
      <c r="A1890" s="137"/>
      <c r="B1890" s="137"/>
      <c r="C1890" s="137"/>
      <c r="D1890" s="137"/>
      <c r="E1890" s="137"/>
      <c r="F1890" s="137"/>
      <c r="G1890" s="137"/>
      <c r="H1890" s="137"/>
      <c r="I1890" s="137"/>
      <c r="J1890" s="137"/>
      <c r="K1890" s="137"/>
      <c r="L1890" s="137"/>
      <c r="M1890" s="137"/>
      <c r="N1890" s="137"/>
      <c r="O1890" s="137"/>
      <c r="P1890" s="137"/>
    </row>
    <row r="1891" spans="1:17" x14ac:dyDescent="0.15">
      <c r="A1891" s="137"/>
      <c r="B1891" s="137"/>
      <c r="C1891" s="137"/>
      <c r="D1891" s="137"/>
      <c r="E1891" s="137"/>
      <c r="F1891" s="137"/>
      <c r="G1891" s="137"/>
      <c r="H1891" s="137"/>
      <c r="I1891" s="137"/>
      <c r="J1891" s="137"/>
      <c r="K1891" s="137"/>
      <c r="L1891" s="137"/>
      <c r="M1891" s="137"/>
      <c r="N1891" s="137"/>
      <c r="O1891" s="137"/>
      <c r="P1891" s="137"/>
    </row>
    <row r="1892" spans="1:17" x14ac:dyDescent="0.15">
      <c r="A1892" s="137"/>
      <c r="B1892" s="137"/>
      <c r="C1892" s="137"/>
      <c r="D1892" s="137"/>
      <c r="E1892" s="137"/>
      <c r="F1892" s="137"/>
      <c r="G1892" s="137"/>
      <c r="H1892" s="137"/>
      <c r="I1892" s="137"/>
      <c r="J1892" s="137"/>
      <c r="K1892" s="137"/>
      <c r="L1892" s="137"/>
      <c r="M1892" s="137"/>
      <c r="N1892" s="137"/>
      <c r="O1892" s="137"/>
      <c r="P1892" s="137"/>
    </row>
    <row r="1893" spans="1:17" x14ac:dyDescent="0.15">
      <c r="A1893" s="137"/>
      <c r="B1893" s="137"/>
      <c r="C1893" s="137"/>
      <c r="D1893" s="137"/>
      <c r="E1893" s="137"/>
      <c r="F1893" s="137"/>
      <c r="G1893" s="137"/>
      <c r="H1893" s="137"/>
      <c r="I1893" s="137"/>
      <c r="J1893" s="137"/>
      <c r="K1893" s="137"/>
      <c r="L1893" s="137"/>
      <c r="M1893" s="137"/>
      <c r="N1893" s="137"/>
      <c r="O1893" s="137"/>
      <c r="P1893" s="137"/>
    </row>
    <row r="1894" spans="1:17" x14ac:dyDescent="0.15">
      <c r="A1894" s="137"/>
      <c r="B1894" s="137"/>
      <c r="C1894" s="137"/>
      <c r="D1894" s="137"/>
      <c r="E1894" s="137"/>
      <c r="F1894" s="137"/>
      <c r="G1894" s="137"/>
      <c r="H1894" s="137"/>
      <c r="I1894" s="137"/>
      <c r="J1894" s="137"/>
      <c r="K1894" s="137"/>
      <c r="L1894" s="137"/>
      <c r="M1894" s="137"/>
      <c r="N1894" s="137"/>
      <c r="O1894" s="137"/>
      <c r="P1894" s="137"/>
    </row>
    <row r="1895" spans="1:17" x14ac:dyDescent="0.15">
      <c r="A1895" s="137"/>
      <c r="B1895" s="137"/>
      <c r="C1895" s="137"/>
      <c r="D1895" s="137"/>
      <c r="E1895" s="137"/>
      <c r="F1895" s="137"/>
      <c r="G1895" s="137"/>
      <c r="H1895" s="137"/>
      <c r="I1895" s="137"/>
      <c r="J1895" s="137"/>
      <c r="K1895" s="137"/>
      <c r="L1895" s="137"/>
      <c r="M1895" s="137"/>
      <c r="N1895" s="137"/>
      <c r="O1895" s="137"/>
      <c r="P1895" s="137"/>
    </row>
    <row r="1896" spans="1:17" x14ac:dyDescent="0.15">
      <c r="A1896" s="137"/>
      <c r="B1896" s="137"/>
      <c r="C1896" s="137"/>
      <c r="D1896" s="137"/>
      <c r="E1896" s="137"/>
      <c r="F1896" s="137"/>
      <c r="G1896" s="137"/>
      <c r="H1896" s="137"/>
      <c r="I1896" s="137"/>
      <c r="J1896" s="137"/>
      <c r="K1896" s="137"/>
      <c r="L1896" s="137"/>
      <c r="M1896" s="137"/>
      <c r="N1896" s="137"/>
      <c r="O1896" s="137"/>
      <c r="P1896" s="137"/>
    </row>
    <row r="1897" spans="1:17" x14ac:dyDescent="0.15">
      <c r="A1897" s="137"/>
      <c r="B1897" s="137"/>
      <c r="C1897" s="137"/>
      <c r="D1897" s="137"/>
      <c r="E1897" s="137"/>
      <c r="F1897" s="137"/>
      <c r="G1897" s="137"/>
      <c r="H1897" s="137"/>
      <c r="I1897" s="137"/>
      <c r="J1897" s="137"/>
      <c r="K1897" s="137"/>
      <c r="L1897" s="137"/>
      <c r="M1897" s="137"/>
      <c r="N1897" s="137"/>
      <c r="O1897" s="137"/>
      <c r="P1897" s="137"/>
    </row>
    <row r="1898" spans="1:17" x14ac:dyDescent="0.15">
      <c r="A1898" s="137"/>
      <c r="B1898" s="137"/>
      <c r="C1898" s="137"/>
      <c r="D1898" s="137"/>
      <c r="E1898" s="137"/>
      <c r="F1898" s="137"/>
      <c r="G1898" s="137"/>
      <c r="H1898" s="137"/>
      <c r="I1898" s="137"/>
      <c r="J1898" s="137"/>
      <c r="K1898" s="137"/>
      <c r="L1898" s="137"/>
      <c r="M1898" s="137"/>
      <c r="N1898" s="137"/>
      <c r="O1898" s="137"/>
      <c r="P1898" s="137"/>
    </row>
    <row r="1899" spans="1:17" x14ac:dyDescent="0.15">
      <c r="A1899" s="137"/>
      <c r="B1899" s="137"/>
      <c r="C1899" s="137"/>
      <c r="D1899" s="137"/>
      <c r="E1899" s="137"/>
      <c r="F1899" s="137"/>
      <c r="G1899" s="137"/>
      <c r="H1899" s="137"/>
      <c r="I1899" s="137"/>
      <c r="J1899" s="137"/>
      <c r="K1899" s="137"/>
      <c r="L1899" s="137"/>
      <c r="M1899" s="137"/>
      <c r="N1899" s="137"/>
      <c r="O1899" s="137"/>
      <c r="P1899" s="137"/>
    </row>
    <row r="1900" spans="1:17" x14ac:dyDescent="0.15">
      <c r="A1900" s="137"/>
      <c r="B1900" s="137"/>
      <c r="C1900" s="137"/>
      <c r="D1900" s="137"/>
      <c r="E1900" s="137"/>
      <c r="F1900" s="137"/>
      <c r="G1900" s="137"/>
      <c r="H1900" s="137"/>
      <c r="I1900" s="137"/>
      <c r="J1900" s="137"/>
      <c r="K1900" s="137"/>
      <c r="L1900" s="137"/>
      <c r="M1900" s="137"/>
      <c r="N1900" s="137"/>
      <c r="O1900" s="137"/>
      <c r="P1900" s="137"/>
    </row>
    <row r="1901" spans="1:17" x14ac:dyDescent="0.15">
      <c r="A1901" s="137"/>
      <c r="B1901" s="137"/>
      <c r="C1901" s="137"/>
      <c r="D1901" s="137"/>
      <c r="E1901" s="137"/>
      <c r="F1901" s="137"/>
      <c r="G1901" s="137"/>
      <c r="H1901" s="137"/>
      <c r="I1901" s="137"/>
      <c r="J1901" s="137"/>
      <c r="K1901" s="137"/>
      <c r="L1901" s="137"/>
      <c r="M1901" s="137"/>
      <c r="N1901" s="137"/>
      <c r="O1901" s="137"/>
      <c r="P1901" s="137"/>
    </row>
    <row r="1902" spans="1:17" x14ac:dyDescent="0.15">
      <c r="A1902" s="137"/>
      <c r="B1902" s="137"/>
      <c r="C1902" s="137"/>
      <c r="D1902" s="137"/>
      <c r="E1902" s="137"/>
      <c r="F1902" s="137"/>
      <c r="G1902" s="137"/>
      <c r="H1902" s="137"/>
      <c r="I1902" s="137"/>
      <c r="J1902" s="137"/>
      <c r="K1902" s="137"/>
      <c r="L1902" s="137"/>
      <c r="M1902" s="137"/>
      <c r="N1902" s="137"/>
      <c r="O1902" s="137"/>
      <c r="P1902" s="137"/>
    </row>
    <row r="1903" spans="1:17" x14ac:dyDescent="0.15">
      <c r="A1903" s="137"/>
      <c r="B1903" s="137"/>
      <c r="C1903" s="137"/>
      <c r="D1903" s="137"/>
      <c r="E1903" s="137"/>
      <c r="F1903" s="137"/>
      <c r="G1903" s="137"/>
      <c r="H1903" s="137"/>
      <c r="I1903" s="137"/>
      <c r="J1903" s="137"/>
      <c r="K1903" s="137"/>
      <c r="L1903" s="137"/>
      <c r="M1903" s="137"/>
      <c r="N1903" s="137"/>
      <c r="O1903" s="137"/>
      <c r="P1903" s="137"/>
    </row>
    <row r="1904" spans="1:17" x14ac:dyDescent="0.15">
      <c r="A1904" s="137"/>
      <c r="B1904" s="137"/>
      <c r="C1904" s="137"/>
      <c r="D1904" s="137"/>
      <c r="E1904" s="137"/>
      <c r="F1904" s="137"/>
      <c r="G1904" s="137"/>
      <c r="H1904" s="137"/>
      <c r="I1904" s="137"/>
      <c r="J1904" s="137"/>
      <c r="K1904" s="137"/>
      <c r="L1904" s="137"/>
      <c r="M1904" s="137"/>
      <c r="N1904" s="137"/>
      <c r="O1904" s="137"/>
      <c r="P1904" s="137"/>
    </row>
    <row r="1905" spans="1:16" x14ac:dyDescent="0.15">
      <c r="A1905" s="137"/>
      <c r="B1905" s="137"/>
      <c r="C1905" s="137"/>
      <c r="D1905" s="137"/>
      <c r="E1905" s="137"/>
      <c r="F1905" s="137"/>
      <c r="G1905" s="137"/>
      <c r="H1905" s="137"/>
      <c r="I1905" s="137"/>
      <c r="J1905" s="137"/>
      <c r="K1905" s="137"/>
      <c r="L1905" s="137"/>
      <c r="M1905" s="137"/>
      <c r="N1905" s="137"/>
      <c r="O1905" s="137"/>
      <c r="P1905" s="137"/>
    </row>
    <row r="1906" spans="1:16" x14ac:dyDescent="0.15">
      <c r="A1906" s="137"/>
      <c r="B1906" s="137"/>
      <c r="C1906" s="137"/>
      <c r="D1906" s="137"/>
      <c r="E1906" s="137"/>
      <c r="F1906" s="137"/>
      <c r="G1906" s="137"/>
      <c r="H1906" s="137"/>
      <c r="I1906" s="137"/>
      <c r="J1906" s="137"/>
      <c r="K1906" s="137"/>
      <c r="L1906" s="137"/>
      <c r="M1906" s="137"/>
      <c r="N1906" s="137"/>
      <c r="O1906" s="137"/>
      <c r="P1906" s="137"/>
    </row>
    <row r="1907" spans="1:16" x14ac:dyDescent="0.15">
      <c r="A1907" s="137"/>
      <c r="B1907" s="137"/>
      <c r="C1907" s="137"/>
      <c r="D1907" s="137"/>
      <c r="E1907" s="137"/>
      <c r="F1907" s="137"/>
      <c r="G1907" s="137"/>
      <c r="H1907" s="137"/>
      <c r="I1907" s="137"/>
      <c r="J1907" s="137"/>
      <c r="K1907" s="137"/>
      <c r="L1907" s="137"/>
      <c r="M1907" s="137"/>
      <c r="N1907" s="137"/>
      <c r="O1907" s="137"/>
      <c r="P1907" s="137"/>
    </row>
    <row r="1908" spans="1:16" x14ac:dyDescent="0.15">
      <c r="A1908" s="137"/>
      <c r="B1908" s="137"/>
      <c r="C1908" s="137"/>
      <c r="D1908" s="137"/>
      <c r="E1908" s="137"/>
      <c r="F1908" s="137"/>
      <c r="G1908" s="137"/>
      <c r="H1908" s="137"/>
      <c r="I1908" s="137"/>
      <c r="J1908" s="137"/>
      <c r="K1908" s="137"/>
      <c r="L1908" s="137"/>
      <c r="M1908" s="137"/>
      <c r="N1908" s="137"/>
      <c r="O1908" s="137"/>
      <c r="P1908" s="137"/>
    </row>
    <row r="1909" spans="1:16" x14ac:dyDescent="0.15">
      <c r="A1909" s="137"/>
      <c r="B1909" s="137"/>
      <c r="C1909" s="137"/>
      <c r="D1909" s="137"/>
      <c r="E1909" s="137"/>
      <c r="F1909" s="137"/>
      <c r="G1909" s="137"/>
      <c r="H1909" s="137"/>
      <c r="I1909" s="137"/>
      <c r="J1909" s="137"/>
      <c r="K1909" s="137"/>
      <c r="L1909" s="137"/>
      <c r="M1909" s="137"/>
      <c r="N1909" s="137"/>
      <c r="O1909" s="137"/>
      <c r="P1909" s="137"/>
    </row>
    <row r="1910" spans="1:16" x14ac:dyDescent="0.15">
      <c r="A1910" s="137"/>
      <c r="B1910" s="137"/>
      <c r="C1910" s="137"/>
      <c r="D1910" s="137"/>
      <c r="E1910" s="137"/>
      <c r="F1910" s="137"/>
      <c r="G1910" s="137"/>
      <c r="H1910" s="137"/>
      <c r="I1910" s="137"/>
      <c r="J1910" s="137"/>
      <c r="K1910" s="137"/>
      <c r="L1910" s="137"/>
      <c r="M1910" s="137"/>
      <c r="N1910" s="137"/>
      <c r="O1910" s="137"/>
      <c r="P1910" s="137"/>
    </row>
    <row r="1911" spans="1:16" x14ac:dyDescent="0.15">
      <c r="A1911" s="137"/>
      <c r="B1911" s="137"/>
      <c r="C1911" s="137"/>
      <c r="D1911" s="137"/>
      <c r="E1911" s="137"/>
      <c r="F1911" s="137"/>
      <c r="G1911" s="137"/>
      <c r="H1911" s="137"/>
      <c r="I1911" s="137"/>
      <c r="J1911" s="137"/>
      <c r="K1911" s="137"/>
      <c r="L1911" s="137"/>
      <c r="M1911" s="137"/>
      <c r="N1911" s="137"/>
      <c r="O1911" s="137"/>
      <c r="P1911" s="137"/>
    </row>
    <row r="1912" spans="1:16" x14ac:dyDescent="0.15">
      <c r="A1912" s="137"/>
      <c r="B1912" s="137"/>
      <c r="C1912" s="137"/>
      <c r="D1912" s="137"/>
      <c r="E1912" s="137"/>
      <c r="F1912" s="137"/>
      <c r="G1912" s="137"/>
      <c r="H1912" s="137"/>
      <c r="I1912" s="137"/>
      <c r="J1912" s="137"/>
      <c r="K1912" s="137"/>
      <c r="L1912" s="137"/>
      <c r="M1912" s="137"/>
      <c r="N1912" s="137"/>
      <c r="O1912" s="137"/>
      <c r="P1912" s="137"/>
    </row>
    <row r="1913" spans="1:16" x14ac:dyDescent="0.15">
      <c r="A1913" s="137"/>
      <c r="B1913" s="137"/>
      <c r="C1913" s="137"/>
      <c r="D1913" s="137"/>
      <c r="E1913" s="137"/>
      <c r="F1913" s="137"/>
      <c r="G1913" s="137"/>
      <c r="H1913" s="137"/>
      <c r="I1913" s="137"/>
      <c r="J1913" s="137"/>
      <c r="K1913" s="137"/>
      <c r="L1913" s="137"/>
      <c r="M1913" s="137"/>
      <c r="N1913" s="137"/>
      <c r="O1913" s="137"/>
      <c r="P1913" s="137"/>
    </row>
    <row r="1914" spans="1:16" x14ac:dyDescent="0.15">
      <c r="A1914" s="137"/>
      <c r="B1914" s="137"/>
      <c r="C1914" s="137"/>
      <c r="D1914" s="137"/>
      <c r="E1914" s="137"/>
      <c r="F1914" s="137"/>
      <c r="G1914" s="137"/>
      <c r="H1914" s="137"/>
      <c r="I1914" s="137"/>
      <c r="J1914" s="137"/>
      <c r="K1914" s="137"/>
      <c r="L1914" s="137"/>
      <c r="M1914" s="137"/>
      <c r="N1914" s="137"/>
      <c r="O1914" s="137"/>
      <c r="P1914" s="137"/>
    </row>
    <row r="1915" spans="1:16" x14ac:dyDescent="0.15">
      <c r="A1915" s="137"/>
      <c r="B1915" s="137"/>
      <c r="C1915" s="137"/>
      <c r="D1915" s="137"/>
      <c r="E1915" s="137"/>
      <c r="F1915" s="137"/>
      <c r="G1915" s="137"/>
      <c r="H1915" s="137"/>
      <c r="I1915" s="137"/>
      <c r="J1915" s="137"/>
      <c r="K1915" s="137"/>
      <c r="L1915" s="137"/>
      <c r="M1915" s="137"/>
      <c r="N1915" s="137"/>
      <c r="O1915" s="137"/>
      <c r="P1915" s="137"/>
    </row>
    <row r="1916" spans="1:16" x14ac:dyDescent="0.15">
      <c r="A1916" s="137"/>
      <c r="B1916" s="137"/>
      <c r="C1916" s="137"/>
      <c r="D1916" s="137"/>
      <c r="E1916" s="137"/>
      <c r="F1916" s="137"/>
      <c r="G1916" s="137"/>
      <c r="H1916" s="137"/>
      <c r="I1916" s="137"/>
      <c r="J1916" s="137"/>
      <c r="K1916" s="137"/>
      <c r="L1916" s="137"/>
      <c r="M1916" s="137"/>
      <c r="N1916" s="137"/>
      <c r="O1916" s="137"/>
      <c r="P1916" s="137"/>
    </row>
    <row r="1917" spans="1:16" x14ac:dyDescent="0.15">
      <c r="A1917" s="137"/>
      <c r="B1917" s="137"/>
      <c r="C1917" s="137"/>
      <c r="D1917" s="137"/>
      <c r="E1917" s="137"/>
      <c r="F1917" s="137"/>
      <c r="G1917" s="137"/>
      <c r="H1917" s="137"/>
      <c r="I1917" s="137"/>
      <c r="J1917" s="137"/>
      <c r="K1917" s="137"/>
      <c r="L1917" s="137"/>
      <c r="M1917" s="137"/>
      <c r="N1917" s="137"/>
      <c r="O1917" s="137"/>
      <c r="P1917" s="137"/>
    </row>
    <row r="1918" spans="1:16" x14ac:dyDescent="0.15">
      <c r="A1918" s="137"/>
      <c r="B1918" s="137"/>
      <c r="C1918" s="137"/>
      <c r="D1918" s="137"/>
      <c r="E1918" s="137"/>
      <c r="F1918" s="137"/>
      <c r="G1918" s="137"/>
      <c r="H1918" s="137"/>
      <c r="I1918" s="137"/>
      <c r="J1918" s="137"/>
      <c r="K1918" s="137"/>
      <c r="L1918" s="137"/>
      <c r="M1918" s="137"/>
      <c r="N1918" s="137"/>
      <c r="O1918" s="137"/>
      <c r="P1918" s="137"/>
    </row>
    <row r="1919" spans="1:16" x14ac:dyDescent="0.15">
      <c r="A1919" s="137"/>
      <c r="B1919" s="137"/>
      <c r="C1919" s="137"/>
      <c r="D1919" s="137"/>
      <c r="E1919" s="137"/>
      <c r="F1919" s="137"/>
      <c r="G1919" s="137"/>
      <c r="H1919" s="137"/>
      <c r="I1919" s="137"/>
      <c r="J1919" s="137"/>
      <c r="K1919" s="137"/>
      <c r="L1919" s="137"/>
      <c r="M1919" s="137"/>
      <c r="N1919" s="137"/>
      <c r="O1919" s="137"/>
      <c r="P1919" s="137"/>
    </row>
    <row r="1920" spans="1:16" x14ac:dyDescent="0.15">
      <c r="A1920" s="137"/>
      <c r="B1920" s="137"/>
      <c r="C1920" s="137"/>
      <c r="D1920" s="137"/>
      <c r="E1920" s="137"/>
      <c r="F1920" s="137"/>
      <c r="G1920" s="137"/>
      <c r="H1920" s="137"/>
      <c r="I1920" s="137"/>
      <c r="J1920" s="137"/>
      <c r="K1920" s="137"/>
      <c r="L1920" s="137"/>
      <c r="M1920" s="137"/>
      <c r="N1920" s="137"/>
      <c r="O1920" s="137"/>
      <c r="P1920" s="137"/>
    </row>
    <row r="1921" spans="1:16" x14ac:dyDescent="0.15">
      <c r="A1921" s="137"/>
      <c r="B1921" s="137"/>
      <c r="C1921" s="137"/>
      <c r="D1921" s="137"/>
      <c r="E1921" s="137"/>
      <c r="F1921" s="137"/>
      <c r="G1921" s="137"/>
      <c r="H1921" s="137"/>
      <c r="I1921" s="137"/>
      <c r="J1921" s="137"/>
      <c r="K1921" s="137"/>
      <c r="L1921" s="137"/>
      <c r="M1921" s="137"/>
      <c r="N1921" s="137"/>
      <c r="O1921" s="137"/>
      <c r="P1921" s="137"/>
    </row>
    <row r="1922" spans="1:16" x14ac:dyDescent="0.15">
      <c r="A1922" s="137"/>
      <c r="B1922" s="137"/>
      <c r="C1922" s="137"/>
      <c r="D1922" s="137"/>
      <c r="E1922" s="137"/>
      <c r="F1922" s="137"/>
      <c r="G1922" s="137"/>
      <c r="H1922" s="137"/>
      <c r="I1922" s="137"/>
      <c r="J1922" s="137"/>
      <c r="K1922" s="137"/>
      <c r="L1922" s="137"/>
      <c r="M1922" s="137"/>
      <c r="N1922" s="137"/>
      <c r="O1922" s="137"/>
      <c r="P1922" s="137"/>
    </row>
    <row r="1923" spans="1:16" x14ac:dyDescent="0.15">
      <c r="A1923" s="137"/>
      <c r="B1923" s="137"/>
      <c r="C1923" s="137"/>
      <c r="D1923" s="137"/>
      <c r="E1923" s="137"/>
      <c r="F1923" s="137"/>
      <c r="G1923" s="137"/>
      <c r="H1923" s="137"/>
      <c r="I1923" s="137"/>
      <c r="J1923" s="137"/>
      <c r="K1923" s="137"/>
      <c r="L1923" s="137"/>
      <c r="M1923" s="137"/>
      <c r="N1923" s="137"/>
      <c r="O1923" s="137"/>
      <c r="P1923" s="137"/>
    </row>
    <row r="1924" spans="1:16" x14ac:dyDescent="0.15">
      <c r="A1924" s="137"/>
      <c r="B1924" s="137"/>
      <c r="C1924" s="137"/>
      <c r="D1924" s="137"/>
      <c r="E1924" s="137"/>
      <c r="F1924" s="137"/>
      <c r="G1924" s="137"/>
      <c r="H1924" s="137"/>
      <c r="I1924" s="137"/>
      <c r="J1924" s="137"/>
      <c r="K1924" s="137"/>
      <c r="L1924" s="137"/>
      <c r="M1924" s="137"/>
      <c r="N1924" s="137"/>
      <c r="O1924" s="137"/>
      <c r="P1924" s="137"/>
    </row>
    <row r="1925" spans="1:16" x14ac:dyDescent="0.15">
      <c r="A1925" s="137"/>
      <c r="B1925" s="137"/>
      <c r="C1925" s="137"/>
      <c r="D1925" s="137"/>
      <c r="E1925" s="137"/>
      <c r="F1925" s="137"/>
      <c r="G1925" s="137"/>
      <c r="H1925" s="137"/>
      <c r="I1925" s="137"/>
      <c r="J1925" s="137"/>
      <c r="K1925" s="137"/>
      <c r="L1925" s="137"/>
      <c r="M1925" s="137"/>
      <c r="N1925" s="137"/>
      <c r="O1925" s="137"/>
      <c r="P1925" s="137"/>
    </row>
    <row r="1926" spans="1:16" x14ac:dyDescent="0.15">
      <c r="A1926" s="137"/>
      <c r="B1926" s="137"/>
      <c r="C1926" s="137"/>
      <c r="D1926" s="137"/>
      <c r="E1926" s="137"/>
      <c r="F1926" s="137"/>
      <c r="G1926" s="137"/>
      <c r="H1926" s="137"/>
      <c r="I1926" s="137"/>
      <c r="J1926" s="137"/>
      <c r="K1926" s="137"/>
      <c r="L1926" s="137"/>
      <c r="M1926" s="137"/>
      <c r="N1926" s="137"/>
      <c r="O1926" s="137"/>
      <c r="P1926" s="137"/>
    </row>
    <row r="1927" spans="1:16" x14ac:dyDescent="0.15">
      <c r="A1927" s="137"/>
      <c r="B1927" s="137"/>
      <c r="C1927" s="137"/>
      <c r="D1927" s="137"/>
      <c r="E1927" s="137"/>
      <c r="F1927" s="137"/>
      <c r="G1927" s="137"/>
      <c r="H1927" s="137"/>
      <c r="I1927" s="137"/>
      <c r="J1927" s="137"/>
      <c r="K1927" s="137"/>
      <c r="L1927" s="137"/>
      <c r="M1927" s="137"/>
      <c r="N1927" s="137"/>
      <c r="O1927" s="137"/>
      <c r="P1927" s="137"/>
    </row>
    <row r="1928" spans="1:16" x14ac:dyDescent="0.15">
      <c r="A1928" s="137"/>
      <c r="B1928" s="137"/>
      <c r="C1928" s="137"/>
      <c r="D1928" s="137"/>
      <c r="E1928" s="137"/>
      <c r="F1928" s="137"/>
      <c r="G1928" s="137"/>
      <c r="H1928" s="137"/>
      <c r="I1928" s="137"/>
      <c r="J1928" s="137"/>
      <c r="K1928" s="137"/>
      <c r="L1928" s="137"/>
      <c r="M1928" s="137"/>
      <c r="N1928" s="137"/>
      <c r="O1928" s="137"/>
      <c r="P1928" s="137"/>
    </row>
    <row r="1929" spans="1:16" x14ac:dyDescent="0.15">
      <c r="A1929" s="137"/>
      <c r="B1929" s="137"/>
      <c r="C1929" s="137"/>
      <c r="D1929" s="137"/>
      <c r="E1929" s="137"/>
      <c r="F1929" s="137"/>
      <c r="G1929" s="137"/>
      <c r="H1929" s="137"/>
      <c r="I1929" s="137"/>
      <c r="J1929" s="137"/>
      <c r="K1929" s="137"/>
      <c r="L1929" s="137"/>
      <c r="M1929" s="137"/>
      <c r="N1929" s="137"/>
      <c r="O1929" s="137"/>
      <c r="P1929" s="137"/>
    </row>
    <row r="1930" spans="1:16" x14ac:dyDescent="0.15">
      <c r="A1930" s="137"/>
      <c r="B1930" s="137"/>
      <c r="C1930" s="137"/>
      <c r="D1930" s="137"/>
      <c r="E1930" s="137"/>
      <c r="F1930" s="137"/>
      <c r="G1930" s="137"/>
      <c r="H1930" s="137"/>
      <c r="I1930" s="137"/>
      <c r="J1930" s="137"/>
      <c r="K1930" s="137"/>
      <c r="L1930" s="137"/>
      <c r="M1930" s="137"/>
      <c r="N1930" s="137"/>
      <c r="O1930" s="137"/>
      <c r="P1930" s="137"/>
    </row>
    <row r="1931" spans="1:16" x14ac:dyDescent="0.15">
      <c r="A1931" s="137"/>
      <c r="B1931" s="137"/>
      <c r="C1931" s="137"/>
      <c r="D1931" s="137"/>
      <c r="E1931" s="137"/>
      <c r="F1931" s="137"/>
      <c r="G1931" s="137"/>
      <c r="H1931" s="137"/>
      <c r="I1931" s="137"/>
      <c r="J1931" s="137"/>
      <c r="K1931" s="137"/>
      <c r="L1931" s="137"/>
      <c r="M1931" s="137"/>
      <c r="N1931" s="137"/>
      <c r="O1931" s="137"/>
      <c r="P1931" s="137"/>
    </row>
    <row r="1932" spans="1:16" x14ac:dyDescent="0.15">
      <c r="A1932" s="137"/>
      <c r="B1932" s="137"/>
      <c r="C1932" s="137"/>
      <c r="D1932" s="137"/>
      <c r="E1932" s="137"/>
      <c r="F1932" s="137"/>
      <c r="G1932" s="137"/>
      <c r="H1932" s="137"/>
      <c r="I1932" s="137"/>
      <c r="J1932" s="137"/>
      <c r="K1932" s="137"/>
      <c r="L1932" s="137"/>
      <c r="M1932" s="137"/>
      <c r="N1932" s="137"/>
      <c r="O1932" s="137"/>
      <c r="P1932" s="137"/>
    </row>
    <row r="1933" spans="1:16" x14ac:dyDescent="0.15">
      <c r="A1933" s="137"/>
      <c r="B1933" s="137"/>
      <c r="C1933" s="137"/>
      <c r="D1933" s="137"/>
      <c r="E1933" s="137"/>
      <c r="F1933" s="137"/>
      <c r="G1933" s="137"/>
      <c r="H1933" s="137"/>
      <c r="I1933" s="137"/>
      <c r="J1933" s="137"/>
      <c r="K1933" s="137"/>
      <c r="L1933" s="137"/>
      <c r="M1933" s="137"/>
      <c r="N1933" s="137"/>
      <c r="O1933" s="137"/>
      <c r="P1933" s="137"/>
    </row>
    <row r="1934" spans="1:16" x14ac:dyDescent="0.15">
      <c r="A1934" s="137"/>
      <c r="B1934" s="137"/>
      <c r="C1934" s="137"/>
      <c r="D1934" s="137"/>
      <c r="E1934" s="137"/>
      <c r="F1934" s="137"/>
      <c r="G1934" s="137"/>
      <c r="H1934" s="137"/>
      <c r="I1934" s="137"/>
      <c r="J1934" s="137"/>
      <c r="K1934" s="137"/>
      <c r="L1934" s="137"/>
      <c r="M1934" s="137"/>
      <c r="N1934" s="137"/>
      <c r="O1934" s="137"/>
      <c r="P1934" s="137"/>
    </row>
    <row r="1935" spans="1:16" x14ac:dyDescent="0.15">
      <c r="A1935" s="137"/>
      <c r="B1935" s="137"/>
      <c r="C1935" s="137"/>
      <c r="D1935" s="137"/>
      <c r="E1935" s="137"/>
      <c r="F1935" s="137"/>
      <c r="G1935" s="137"/>
      <c r="H1935" s="137"/>
      <c r="I1935" s="137"/>
      <c r="J1935" s="137"/>
      <c r="K1935" s="137"/>
      <c r="L1935" s="137"/>
      <c r="M1935" s="137"/>
      <c r="N1935" s="137"/>
      <c r="O1935" s="137"/>
      <c r="P1935" s="137"/>
    </row>
    <row r="1936" spans="1:16" x14ac:dyDescent="0.15">
      <c r="A1936" s="137"/>
      <c r="B1936" s="137"/>
      <c r="C1936" s="137"/>
      <c r="D1936" s="137"/>
      <c r="E1936" s="137"/>
      <c r="F1936" s="137"/>
      <c r="G1936" s="137"/>
      <c r="H1936" s="137"/>
      <c r="I1936" s="137"/>
      <c r="J1936" s="137"/>
      <c r="K1936" s="137"/>
      <c r="L1936" s="137"/>
      <c r="M1936" s="137"/>
      <c r="N1936" s="137"/>
      <c r="O1936" s="137"/>
      <c r="P1936" s="137"/>
    </row>
    <row r="1937" spans="1:16" x14ac:dyDescent="0.15">
      <c r="A1937" s="137"/>
      <c r="B1937" s="137"/>
      <c r="C1937" s="137"/>
      <c r="D1937" s="137"/>
      <c r="E1937" s="137"/>
      <c r="F1937" s="137"/>
      <c r="G1937" s="137"/>
      <c r="H1937" s="137"/>
      <c r="I1937" s="137"/>
      <c r="J1937" s="137"/>
      <c r="K1937" s="137"/>
      <c r="L1937" s="137"/>
      <c r="M1937" s="137"/>
      <c r="N1937" s="137"/>
      <c r="O1937" s="137"/>
      <c r="P1937" s="137"/>
    </row>
    <row r="1938" spans="1:16" x14ac:dyDescent="0.15">
      <c r="A1938" s="137"/>
      <c r="B1938" s="137"/>
      <c r="C1938" s="137"/>
      <c r="D1938" s="137"/>
      <c r="E1938" s="137"/>
      <c r="F1938" s="137"/>
      <c r="G1938" s="137"/>
      <c r="H1938" s="137"/>
      <c r="I1938" s="137"/>
      <c r="J1938" s="137"/>
      <c r="K1938" s="137"/>
      <c r="L1938" s="137"/>
      <c r="M1938" s="137"/>
      <c r="N1938" s="137"/>
      <c r="O1938" s="137"/>
      <c r="P1938" s="137"/>
    </row>
    <row r="1939" spans="1:16" x14ac:dyDescent="0.15">
      <c r="A1939" s="137"/>
      <c r="B1939" s="137"/>
      <c r="C1939" s="137"/>
      <c r="D1939" s="137"/>
      <c r="E1939" s="137"/>
      <c r="F1939" s="137"/>
      <c r="G1939" s="137"/>
      <c r="H1939" s="137"/>
      <c r="I1939" s="137"/>
      <c r="J1939" s="137"/>
      <c r="K1939" s="137"/>
      <c r="L1939" s="137"/>
      <c r="M1939" s="137"/>
      <c r="N1939" s="137"/>
      <c r="O1939" s="137"/>
      <c r="P1939" s="137"/>
    </row>
    <row r="1940" spans="1:16" x14ac:dyDescent="0.15">
      <c r="A1940" s="137"/>
      <c r="B1940" s="137"/>
      <c r="C1940" s="137"/>
      <c r="D1940" s="137"/>
      <c r="E1940" s="137"/>
      <c r="F1940" s="137"/>
      <c r="G1940" s="137"/>
      <c r="H1940" s="137"/>
      <c r="I1940" s="137"/>
      <c r="J1940" s="137"/>
      <c r="K1940" s="137"/>
      <c r="L1940" s="137"/>
      <c r="M1940" s="137"/>
      <c r="N1940" s="137"/>
      <c r="O1940" s="137"/>
      <c r="P1940" s="137"/>
    </row>
    <row r="1941" spans="1:16" x14ac:dyDescent="0.15">
      <c r="A1941" s="137"/>
      <c r="B1941" s="137"/>
      <c r="C1941" s="137"/>
      <c r="D1941" s="137"/>
      <c r="E1941" s="137"/>
      <c r="F1941" s="137"/>
      <c r="G1941" s="137"/>
      <c r="H1941" s="137"/>
      <c r="I1941" s="137"/>
      <c r="J1941" s="137"/>
      <c r="K1941" s="137"/>
      <c r="L1941" s="137"/>
      <c r="M1941" s="137"/>
      <c r="N1941" s="137"/>
      <c r="O1941" s="137"/>
      <c r="P1941" s="137"/>
    </row>
    <row r="1942" spans="1:16" x14ac:dyDescent="0.15">
      <c r="A1942" s="137"/>
      <c r="B1942" s="137"/>
      <c r="C1942" s="137"/>
      <c r="D1942" s="137"/>
      <c r="E1942" s="137"/>
      <c r="F1942" s="137"/>
      <c r="G1942" s="137"/>
      <c r="H1942" s="137"/>
      <c r="I1942" s="137"/>
      <c r="J1942" s="137"/>
      <c r="K1942" s="137"/>
      <c r="L1942" s="137"/>
      <c r="M1942" s="137"/>
      <c r="N1942" s="137"/>
      <c r="O1942" s="137"/>
      <c r="P1942" s="137"/>
    </row>
    <row r="1943" spans="1:16" x14ac:dyDescent="0.15">
      <c r="A1943" s="137"/>
      <c r="B1943" s="137"/>
      <c r="C1943" s="137"/>
      <c r="D1943" s="137"/>
      <c r="E1943" s="137"/>
      <c r="F1943" s="137"/>
      <c r="G1943" s="137"/>
      <c r="H1943" s="137"/>
      <c r="I1943" s="137"/>
      <c r="J1943" s="137"/>
      <c r="K1943" s="137"/>
      <c r="L1943" s="137"/>
      <c r="M1943" s="137"/>
      <c r="N1943" s="137"/>
      <c r="O1943" s="137"/>
      <c r="P1943" s="137"/>
    </row>
    <row r="1944" spans="1:16" x14ac:dyDescent="0.15">
      <c r="A1944" s="137"/>
      <c r="B1944" s="137"/>
      <c r="C1944" s="137"/>
      <c r="D1944" s="137"/>
      <c r="E1944" s="137"/>
      <c r="F1944" s="137"/>
      <c r="G1944" s="137"/>
      <c r="H1944" s="137"/>
      <c r="I1944" s="137"/>
      <c r="J1944" s="137"/>
      <c r="K1944" s="137"/>
      <c r="L1944" s="137"/>
      <c r="M1944" s="137"/>
      <c r="N1944" s="137"/>
      <c r="O1944" s="137"/>
      <c r="P1944" s="137"/>
    </row>
    <row r="1945" spans="1:16" x14ac:dyDescent="0.15">
      <c r="A1945" s="137"/>
      <c r="B1945" s="137"/>
      <c r="C1945" s="137"/>
      <c r="D1945" s="137"/>
      <c r="E1945" s="137"/>
      <c r="F1945" s="137"/>
      <c r="G1945" s="137"/>
      <c r="H1945" s="137"/>
      <c r="I1945" s="137"/>
      <c r="J1945" s="137"/>
      <c r="K1945" s="137"/>
      <c r="L1945" s="137"/>
      <c r="M1945" s="137"/>
      <c r="N1945" s="137"/>
      <c r="O1945" s="137"/>
      <c r="P1945" s="137"/>
    </row>
    <row r="1946" spans="1:16" x14ac:dyDescent="0.15">
      <c r="A1946" s="137"/>
      <c r="B1946" s="137"/>
      <c r="C1946" s="137"/>
      <c r="D1946" s="137"/>
      <c r="E1946" s="137"/>
      <c r="F1946" s="137"/>
      <c r="G1946" s="137"/>
      <c r="H1946" s="137"/>
      <c r="I1946" s="137"/>
      <c r="J1946" s="137"/>
      <c r="K1946" s="137"/>
      <c r="L1946" s="137"/>
      <c r="M1946" s="137"/>
      <c r="N1946" s="137"/>
      <c r="O1946" s="137"/>
      <c r="P1946" s="137"/>
    </row>
    <row r="1947" spans="1:16" x14ac:dyDescent="0.15">
      <c r="A1947" s="137"/>
      <c r="B1947" s="137"/>
      <c r="C1947" s="137"/>
      <c r="D1947" s="137"/>
      <c r="E1947" s="137"/>
      <c r="F1947" s="137"/>
      <c r="G1947" s="137"/>
      <c r="H1947" s="137"/>
      <c r="I1947" s="137"/>
      <c r="J1947" s="137"/>
      <c r="K1947" s="137"/>
      <c r="L1947" s="137"/>
      <c r="M1947" s="137"/>
      <c r="N1947" s="137"/>
      <c r="O1947" s="137"/>
      <c r="P1947" s="137"/>
    </row>
    <row r="1948" spans="1:16" x14ac:dyDescent="0.15">
      <c r="A1948" s="137"/>
      <c r="B1948" s="137"/>
      <c r="C1948" s="137"/>
      <c r="D1948" s="137"/>
      <c r="E1948" s="137"/>
      <c r="F1948" s="137"/>
      <c r="G1948" s="137"/>
      <c r="H1948" s="137"/>
      <c r="I1948" s="137"/>
      <c r="J1948" s="137"/>
      <c r="K1948" s="137"/>
      <c r="L1948" s="137"/>
      <c r="M1948" s="137"/>
      <c r="N1948" s="137"/>
      <c r="O1948" s="137"/>
      <c r="P1948" s="137"/>
    </row>
    <row r="1949" spans="1:16" x14ac:dyDescent="0.15">
      <c r="A1949" s="137"/>
      <c r="B1949" s="137"/>
      <c r="C1949" s="137"/>
      <c r="D1949" s="137"/>
      <c r="E1949" s="137"/>
      <c r="F1949" s="137"/>
      <c r="G1949" s="137"/>
      <c r="H1949" s="137"/>
      <c r="I1949" s="137"/>
      <c r="J1949" s="137"/>
      <c r="K1949" s="137"/>
      <c r="L1949" s="137"/>
      <c r="M1949" s="137"/>
      <c r="N1949" s="137"/>
      <c r="O1949" s="137"/>
      <c r="P1949" s="137"/>
    </row>
    <row r="1950" spans="1:16" x14ac:dyDescent="0.15">
      <c r="A1950" s="137"/>
      <c r="B1950" s="137"/>
      <c r="C1950" s="137"/>
      <c r="D1950" s="137"/>
      <c r="E1950" s="137"/>
      <c r="F1950" s="137"/>
      <c r="G1950" s="137"/>
      <c r="H1950" s="137"/>
      <c r="I1950" s="137"/>
      <c r="J1950" s="137"/>
      <c r="K1950" s="137"/>
      <c r="L1950" s="137"/>
      <c r="M1950" s="137"/>
      <c r="N1950" s="137"/>
      <c r="O1950" s="137"/>
      <c r="P1950" s="137"/>
    </row>
    <row r="1951" spans="1:16" x14ac:dyDescent="0.15">
      <c r="A1951" s="137"/>
      <c r="B1951" s="137"/>
      <c r="C1951" s="137"/>
      <c r="D1951" s="137"/>
      <c r="E1951" s="137"/>
      <c r="F1951" s="137"/>
      <c r="G1951" s="137"/>
      <c r="H1951" s="137"/>
      <c r="I1951" s="137"/>
      <c r="J1951" s="137"/>
      <c r="K1951" s="137"/>
      <c r="L1951" s="137"/>
      <c r="M1951" s="137"/>
      <c r="N1951" s="137"/>
      <c r="O1951" s="137"/>
      <c r="P1951" s="137"/>
    </row>
    <row r="1952" spans="1:16" x14ac:dyDescent="0.15">
      <c r="A1952" s="137"/>
      <c r="B1952" s="137"/>
      <c r="C1952" s="137"/>
      <c r="D1952" s="137"/>
      <c r="E1952" s="137"/>
      <c r="F1952" s="137"/>
      <c r="G1952" s="137"/>
      <c r="H1952" s="137"/>
      <c r="I1952" s="137"/>
      <c r="J1952" s="137"/>
      <c r="K1952" s="137"/>
      <c r="L1952" s="137"/>
      <c r="M1952" s="137"/>
      <c r="N1952" s="137"/>
      <c r="O1952" s="137"/>
      <c r="P1952" s="137"/>
    </row>
    <row r="1953" spans="1:16" x14ac:dyDescent="0.15">
      <c r="A1953" s="137"/>
      <c r="B1953" s="137"/>
      <c r="C1953" s="137"/>
      <c r="D1953" s="137"/>
      <c r="E1953" s="137"/>
      <c r="F1953" s="137"/>
      <c r="G1953" s="137"/>
      <c r="H1953" s="137"/>
      <c r="I1953" s="137"/>
      <c r="J1953" s="137"/>
      <c r="K1953" s="137"/>
      <c r="L1953" s="137"/>
      <c r="M1953" s="137"/>
      <c r="N1953" s="137"/>
      <c r="O1953" s="137"/>
      <c r="P1953" s="137"/>
    </row>
    <row r="1954" spans="1:16" x14ac:dyDescent="0.15">
      <c r="A1954" s="137"/>
      <c r="B1954" s="137"/>
      <c r="C1954" s="137"/>
      <c r="D1954" s="137"/>
      <c r="E1954" s="137"/>
      <c r="F1954" s="137"/>
      <c r="G1954" s="137"/>
      <c r="H1954" s="137"/>
      <c r="I1954" s="137"/>
      <c r="J1954" s="137"/>
      <c r="K1954" s="137"/>
      <c r="L1954" s="137"/>
      <c r="M1954" s="137"/>
      <c r="N1954" s="137"/>
      <c r="O1954" s="137"/>
      <c r="P1954" s="137"/>
    </row>
    <row r="1955" spans="1:16" x14ac:dyDescent="0.15">
      <c r="A1955" s="137"/>
      <c r="B1955" s="137"/>
      <c r="C1955" s="137"/>
      <c r="D1955" s="137"/>
      <c r="E1955" s="137"/>
      <c r="F1955" s="137"/>
      <c r="G1955" s="137"/>
      <c r="H1955" s="137"/>
      <c r="I1955" s="137"/>
      <c r="J1955" s="137"/>
      <c r="K1955" s="137"/>
      <c r="L1955" s="137"/>
      <c r="M1955" s="137"/>
      <c r="N1955" s="137"/>
      <c r="O1955" s="137"/>
      <c r="P1955" s="137"/>
    </row>
    <row r="1956" spans="1:16" x14ac:dyDescent="0.15">
      <c r="A1956" s="137"/>
      <c r="B1956" s="137"/>
      <c r="C1956" s="137"/>
      <c r="D1956" s="137"/>
      <c r="E1956" s="137"/>
      <c r="F1956" s="137"/>
      <c r="G1956" s="137"/>
      <c r="H1956" s="137"/>
      <c r="I1956" s="137"/>
      <c r="J1956" s="137"/>
      <c r="K1956" s="137"/>
      <c r="L1956" s="137"/>
      <c r="M1956" s="137"/>
      <c r="N1956" s="137"/>
      <c r="O1956" s="137"/>
      <c r="P1956" s="137"/>
    </row>
    <row r="1957" spans="1:16" x14ac:dyDescent="0.15">
      <c r="A1957" s="137"/>
      <c r="B1957" s="137"/>
      <c r="C1957" s="137"/>
      <c r="D1957" s="137"/>
      <c r="E1957" s="137"/>
      <c r="F1957" s="137"/>
      <c r="G1957" s="137"/>
      <c r="H1957" s="137"/>
      <c r="I1957" s="137"/>
      <c r="J1957" s="137"/>
      <c r="K1957" s="137"/>
      <c r="L1957" s="137"/>
      <c r="M1957" s="137"/>
      <c r="N1957" s="137"/>
      <c r="O1957" s="137"/>
      <c r="P1957" s="137"/>
    </row>
    <row r="1958" spans="1:16" x14ac:dyDescent="0.15">
      <c r="A1958" s="137"/>
      <c r="B1958" s="137"/>
      <c r="C1958" s="137"/>
      <c r="D1958" s="137"/>
      <c r="E1958" s="137"/>
      <c r="F1958" s="137"/>
      <c r="G1958" s="137"/>
      <c r="H1958" s="137"/>
      <c r="I1958" s="137"/>
      <c r="J1958" s="137"/>
      <c r="K1958" s="137"/>
      <c r="L1958" s="137"/>
      <c r="M1958" s="137"/>
      <c r="N1958" s="137"/>
      <c r="O1958" s="137"/>
      <c r="P1958" s="137"/>
    </row>
    <row r="1959" spans="1:16" x14ac:dyDescent="0.15">
      <c r="A1959" s="137"/>
      <c r="B1959" s="137"/>
      <c r="C1959" s="137"/>
      <c r="D1959" s="137"/>
      <c r="E1959" s="137"/>
      <c r="F1959" s="137"/>
      <c r="G1959" s="137"/>
      <c r="H1959" s="137"/>
      <c r="I1959" s="137"/>
      <c r="J1959" s="137"/>
      <c r="K1959" s="137"/>
      <c r="L1959" s="137"/>
      <c r="M1959" s="137"/>
      <c r="N1959" s="137"/>
      <c r="O1959" s="137"/>
      <c r="P1959" s="137"/>
    </row>
    <row r="1960" spans="1:16" x14ac:dyDescent="0.15">
      <c r="A1960" s="137"/>
      <c r="B1960" s="137"/>
      <c r="C1960" s="137"/>
      <c r="D1960" s="137"/>
      <c r="E1960" s="137"/>
      <c r="F1960" s="137"/>
      <c r="G1960" s="137"/>
      <c r="H1960" s="137"/>
      <c r="I1960" s="137"/>
      <c r="J1960" s="137"/>
      <c r="K1960" s="137"/>
      <c r="L1960" s="137"/>
      <c r="M1960" s="137"/>
      <c r="N1960" s="137"/>
      <c r="O1960" s="137"/>
      <c r="P1960" s="137"/>
    </row>
    <row r="1961" spans="1:16" x14ac:dyDescent="0.15">
      <c r="A1961" s="137"/>
      <c r="B1961" s="137"/>
      <c r="C1961" s="137"/>
      <c r="D1961" s="137"/>
      <c r="E1961" s="137"/>
      <c r="F1961" s="137"/>
      <c r="G1961" s="137"/>
      <c r="H1961" s="137"/>
      <c r="I1961" s="137"/>
      <c r="J1961" s="137"/>
      <c r="K1961" s="137"/>
      <c r="L1961" s="137"/>
      <c r="M1961" s="137"/>
      <c r="N1961" s="137"/>
      <c r="O1961" s="137"/>
      <c r="P1961" s="137"/>
    </row>
    <row r="1962" spans="1:16" x14ac:dyDescent="0.15">
      <c r="A1962" s="137"/>
      <c r="B1962" s="137"/>
      <c r="C1962" s="137"/>
      <c r="D1962" s="137"/>
      <c r="E1962" s="137"/>
      <c r="F1962" s="137"/>
      <c r="G1962" s="137"/>
      <c r="H1962" s="137"/>
      <c r="I1962" s="137"/>
      <c r="J1962" s="137"/>
      <c r="K1962" s="137"/>
      <c r="L1962" s="137"/>
      <c r="M1962" s="137"/>
      <c r="N1962" s="137"/>
      <c r="O1962" s="137"/>
      <c r="P1962" s="137"/>
    </row>
    <row r="1963" spans="1:16" x14ac:dyDescent="0.15">
      <c r="A1963" s="137"/>
      <c r="B1963" s="137"/>
      <c r="C1963" s="137"/>
      <c r="D1963" s="137"/>
      <c r="E1963" s="137"/>
      <c r="F1963" s="137"/>
      <c r="G1963" s="137"/>
      <c r="H1963" s="137"/>
      <c r="I1963" s="137"/>
      <c r="J1963" s="137"/>
      <c r="K1963" s="137"/>
      <c r="L1963" s="137"/>
      <c r="M1963" s="137"/>
      <c r="N1963" s="137"/>
      <c r="O1963" s="137"/>
      <c r="P1963" s="137"/>
    </row>
    <row r="1964" spans="1:16" x14ac:dyDescent="0.15">
      <c r="A1964" s="137"/>
      <c r="B1964" s="137"/>
      <c r="C1964" s="137"/>
      <c r="D1964" s="137"/>
      <c r="E1964" s="137"/>
      <c r="F1964" s="137"/>
      <c r="G1964" s="137"/>
      <c r="H1964" s="137"/>
      <c r="I1964" s="137"/>
      <c r="J1964" s="137"/>
      <c r="K1964" s="137"/>
      <c r="L1964" s="137"/>
      <c r="M1964" s="137"/>
      <c r="N1964" s="137"/>
      <c r="O1964" s="137"/>
      <c r="P1964" s="137"/>
    </row>
    <row r="1965" spans="1:16" x14ac:dyDescent="0.15">
      <c r="A1965" s="137"/>
      <c r="B1965" s="137"/>
      <c r="C1965" s="137"/>
      <c r="D1965" s="137"/>
      <c r="E1965" s="137"/>
      <c r="F1965" s="137"/>
      <c r="G1965" s="137"/>
      <c r="H1965" s="137"/>
      <c r="I1965" s="137"/>
      <c r="J1965" s="137"/>
      <c r="K1965" s="137"/>
      <c r="L1965" s="137"/>
      <c r="M1965" s="137"/>
      <c r="N1965" s="137"/>
      <c r="O1965" s="137"/>
      <c r="P1965" s="137"/>
    </row>
    <row r="1966" spans="1:16" x14ac:dyDescent="0.15">
      <c r="A1966" s="137"/>
      <c r="B1966" s="137"/>
      <c r="C1966" s="137"/>
      <c r="D1966" s="137"/>
      <c r="E1966" s="137"/>
      <c r="F1966" s="137"/>
      <c r="G1966" s="137"/>
      <c r="H1966" s="137"/>
      <c r="I1966" s="137"/>
      <c r="J1966" s="137"/>
      <c r="K1966" s="137"/>
      <c r="L1966" s="137"/>
      <c r="M1966" s="137"/>
      <c r="N1966" s="137"/>
      <c r="O1966" s="137"/>
      <c r="P1966" s="137"/>
    </row>
    <row r="1967" spans="1:16" x14ac:dyDescent="0.15">
      <c r="A1967" s="137"/>
      <c r="B1967" s="137"/>
      <c r="C1967" s="137"/>
      <c r="D1967" s="137"/>
      <c r="E1967" s="137"/>
      <c r="F1967" s="137"/>
      <c r="G1967" s="137"/>
      <c r="H1967" s="137"/>
      <c r="I1967" s="137"/>
      <c r="J1967" s="137"/>
      <c r="K1967" s="137"/>
      <c r="L1967" s="137"/>
      <c r="M1967" s="137"/>
      <c r="N1967" s="137"/>
      <c r="O1967" s="137"/>
      <c r="P1967" s="137"/>
    </row>
    <row r="1968" spans="1:16" x14ac:dyDescent="0.15">
      <c r="A1968" s="137"/>
      <c r="B1968" s="137"/>
      <c r="C1968" s="137"/>
      <c r="D1968" s="137"/>
      <c r="E1968" s="137"/>
      <c r="F1968" s="137"/>
      <c r="G1968" s="137"/>
      <c r="H1968" s="137"/>
      <c r="I1968" s="137"/>
      <c r="J1968" s="137"/>
      <c r="K1968" s="137"/>
      <c r="L1968" s="137"/>
      <c r="M1968" s="137"/>
      <c r="N1968" s="137"/>
      <c r="O1968" s="137"/>
      <c r="P1968" s="137"/>
    </row>
    <row r="1969" spans="1:16" x14ac:dyDescent="0.15">
      <c r="A1969" s="137"/>
      <c r="B1969" s="137"/>
      <c r="C1969" s="137"/>
      <c r="D1969" s="137"/>
      <c r="E1969" s="137"/>
      <c r="F1969" s="137"/>
      <c r="G1969" s="137"/>
      <c r="H1969" s="137"/>
      <c r="I1969" s="137"/>
      <c r="J1969" s="137"/>
      <c r="K1969" s="137"/>
      <c r="L1969" s="137"/>
      <c r="M1969" s="137"/>
      <c r="N1969" s="137"/>
      <c r="O1969" s="137"/>
      <c r="P1969" s="137"/>
    </row>
    <row r="1970" spans="1:16" x14ac:dyDescent="0.15">
      <c r="A1970" s="137"/>
      <c r="B1970" s="137"/>
      <c r="C1970" s="137"/>
      <c r="D1970" s="137"/>
      <c r="E1970" s="137"/>
      <c r="F1970" s="137"/>
      <c r="G1970" s="137"/>
      <c r="H1970" s="137"/>
      <c r="I1970" s="137"/>
      <c r="J1970" s="137"/>
      <c r="K1970" s="137"/>
      <c r="L1970" s="137"/>
      <c r="M1970" s="137"/>
      <c r="N1970" s="137"/>
      <c r="O1970" s="137"/>
      <c r="P1970" s="137"/>
    </row>
    <row r="1971" spans="1:16" x14ac:dyDescent="0.15">
      <c r="A1971" s="137"/>
      <c r="B1971" s="137"/>
      <c r="C1971" s="137"/>
      <c r="D1971" s="137"/>
      <c r="E1971" s="137"/>
      <c r="F1971" s="137"/>
      <c r="G1971" s="137"/>
      <c r="H1971" s="137"/>
      <c r="I1971" s="137"/>
      <c r="J1971" s="137"/>
      <c r="K1971" s="137"/>
      <c r="L1971" s="137"/>
      <c r="M1971" s="137"/>
      <c r="N1971" s="137"/>
      <c r="O1971" s="137"/>
      <c r="P1971" s="137"/>
    </row>
    <row r="1972" spans="1:16" x14ac:dyDescent="0.15">
      <c r="A1972" s="137"/>
      <c r="B1972" s="137"/>
      <c r="C1972" s="137"/>
      <c r="D1972" s="137"/>
      <c r="E1972" s="137"/>
      <c r="F1972" s="137"/>
      <c r="G1972" s="137"/>
      <c r="H1972" s="137"/>
      <c r="I1972" s="137"/>
      <c r="J1972" s="137"/>
      <c r="K1972" s="137"/>
      <c r="L1972" s="137"/>
      <c r="M1972" s="137"/>
      <c r="N1972" s="137"/>
      <c r="O1972" s="137"/>
      <c r="P1972" s="137"/>
    </row>
    <row r="1973" spans="1:16" x14ac:dyDescent="0.15">
      <c r="A1973" s="137"/>
      <c r="B1973" s="137"/>
      <c r="C1973" s="137"/>
      <c r="D1973" s="137"/>
      <c r="E1973" s="137"/>
      <c r="F1973" s="137"/>
      <c r="G1973" s="137"/>
      <c r="H1973" s="137"/>
      <c r="I1973" s="137"/>
      <c r="J1973" s="137"/>
      <c r="K1973" s="137"/>
      <c r="L1973" s="137"/>
      <c r="M1973" s="137"/>
      <c r="N1973" s="137"/>
      <c r="O1973" s="137"/>
      <c r="P1973" s="137"/>
    </row>
    <row r="1974" spans="1:16" x14ac:dyDescent="0.15">
      <c r="A1974" s="137"/>
      <c r="B1974" s="137"/>
      <c r="C1974" s="137"/>
      <c r="D1974" s="137"/>
      <c r="E1974" s="137"/>
      <c r="F1974" s="137"/>
      <c r="G1974" s="137"/>
      <c r="H1974" s="137"/>
      <c r="I1974" s="137"/>
      <c r="J1974" s="137"/>
      <c r="K1974" s="137"/>
      <c r="L1974" s="137"/>
      <c r="M1974" s="137"/>
      <c r="N1974" s="137"/>
      <c r="O1974" s="137"/>
      <c r="P1974" s="137"/>
    </row>
    <row r="1975" spans="1:16" x14ac:dyDescent="0.15">
      <c r="A1975" s="137"/>
      <c r="B1975" s="137"/>
      <c r="C1975" s="137"/>
      <c r="D1975" s="137"/>
      <c r="E1975" s="137"/>
      <c r="F1975" s="137"/>
      <c r="G1975" s="137"/>
      <c r="H1975" s="137"/>
      <c r="I1975" s="137"/>
      <c r="J1975" s="137"/>
      <c r="K1975" s="137"/>
      <c r="L1975" s="137"/>
      <c r="M1975" s="137"/>
      <c r="N1975" s="137"/>
      <c r="O1975" s="137"/>
      <c r="P1975" s="137"/>
    </row>
    <row r="1976" spans="1:16" x14ac:dyDescent="0.15">
      <c r="A1976" s="137"/>
      <c r="B1976" s="137"/>
      <c r="C1976" s="137"/>
      <c r="D1976" s="137"/>
      <c r="E1976" s="137"/>
      <c r="F1976" s="137"/>
      <c r="G1976" s="137"/>
      <c r="H1976" s="137"/>
      <c r="I1976" s="137"/>
      <c r="J1976" s="137"/>
      <c r="K1976" s="137"/>
      <c r="L1976" s="137"/>
      <c r="M1976" s="137"/>
      <c r="N1976" s="137"/>
      <c r="O1976" s="137"/>
      <c r="P1976" s="137"/>
    </row>
    <row r="1977" spans="1:16" x14ac:dyDescent="0.15">
      <c r="A1977" s="137"/>
      <c r="B1977" s="137"/>
      <c r="C1977" s="137"/>
      <c r="D1977" s="137"/>
      <c r="E1977" s="137"/>
      <c r="F1977" s="137"/>
      <c r="G1977" s="137"/>
      <c r="H1977" s="137"/>
      <c r="I1977" s="137"/>
      <c r="J1977" s="137"/>
      <c r="K1977" s="137"/>
      <c r="L1977" s="137"/>
      <c r="M1977" s="137"/>
      <c r="N1977" s="137"/>
      <c r="O1977" s="137"/>
      <c r="P1977" s="137"/>
    </row>
    <row r="1978" spans="1:16" x14ac:dyDescent="0.15">
      <c r="A1978" s="137"/>
      <c r="B1978" s="137"/>
      <c r="C1978" s="137"/>
      <c r="D1978" s="137"/>
      <c r="E1978" s="137"/>
      <c r="F1978" s="137"/>
      <c r="G1978" s="137"/>
      <c r="H1978" s="137"/>
      <c r="I1978" s="137"/>
      <c r="J1978" s="137"/>
      <c r="K1978" s="137"/>
      <c r="L1978" s="137"/>
      <c r="M1978" s="137"/>
      <c r="N1978" s="137"/>
      <c r="O1978" s="137"/>
      <c r="P1978" s="137"/>
    </row>
    <row r="1979" spans="1:16" x14ac:dyDescent="0.15">
      <c r="A1979" s="137"/>
      <c r="B1979" s="137"/>
      <c r="C1979" s="137"/>
      <c r="D1979" s="137"/>
      <c r="E1979" s="137"/>
      <c r="F1979" s="137"/>
      <c r="G1979" s="137"/>
      <c r="H1979" s="137"/>
      <c r="I1979" s="137"/>
      <c r="J1979" s="137"/>
      <c r="K1979" s="137"/>
      <c r="L1979" s="137"/>
      <c r="M1979" s="137"/>
      <c r="N1979" s="137"/>
      <c r="O1979" s="137"/>
      <c r="P1979" s="137"/>
    </row>
    <row r="1980" spans="1:16" x14ac:dyDescent="0.15">
      <c r="A1980" s="137"/>
      <c r="B1980" s="137"/>
      <c r="C1980" s="137"/>
      <c r="D1980" s="137"/>
      <c r="E1980" s="137"/>
      <c r="F1980" s="137"/>
      <c r="G1980" s="137"/>
      <c r="H1980" s="137"/>
      <c r="I1980" s="137"/>
      <c r="J1980" s="137"/>
      <c r="K1980" s="137"/>
      <c r="L1980" s="137"/>
      <c r="M1980" s="137"/>
      <c r="N1980" s="137"/>
      <c r="O1980" s="137"/>
      <c r="P1980" s="137"/>
    </row>
    <row r="1981" spans="1:16" x14ac:dyDescent="0.15">
      <c r="A1981" s="137"/>
      <c r="B1981" s="137"/>
      <c r="C1981" s="137"/>
      <c r="D1981" s="137"/>
      <c r="E1981" s="137"/>
      <c r="F1981" s="137"/>
      <c r="G1981" s="137"/>
      <c r="H1981" s="137"/>
      <c r="I1981" s="137"/>
      <c r="J1981" s="137"/>
      <c r="K1981" s="137"/>
      <c r="L1981" s="137"/>
      <c r="M1981" s="137"/>
      <c r="N1981" s="137"/>
      <c r="O1981" s="137"/>
      <c r="P1981" s="137"/>
    </row>
    <row r="1982" spans="1:16" x14ac:dyDescent="0.15">
      <c r="A1982" s="137"/>
      <c r="B1982" s="137"/>
      <c r="C1982" s="137"/>
      <c r="D1982" s="137"/>
      <c r="E1982" s="137"/>
      <c r="F1982" s="137"/>
      <c r="G1982" s="137"/>
      <c r="H1982" s="137"/>
      <c r="I1982" s="137"/>
      <c r="J1982" s="137"/>
      <c r="K1982" s="137"/>
      <c r="L1982" s="137"/>
      <c r="M1982" s="137"/>
      <c r="N1982" s="137"/>
      <c r="O1982" s="137"/>
      <c r="P1982" s="137"/>
    </row>
    <row r="1983" spans="1:16" x14ac:dyDescent="0.15">
      <c r="A1983" s="137"/>
      <c r="B1983" s="137"/>
      <c r="C1983" s="137"/>
      <c r="D1983" s="137"/>
      <c r="E1983" s="137"/>
      <c r="F1983" s="137"/>
      <c r="G1983" s="137"/>
      <c r="H1983" s="137"/>
      <c r="I1983" s="137"/>
      <c r="J1983" s="137"/>
      <c r="K1983" s="137"/>
      <c r="L1983" s="137"/>
      <c r="M1983" s="137"/>
      <c r="N1983" s="137"/>
      <c r="O1983" s="137"/>
      <c r="P1983" s="137"/>
    </row>
    <row r="1984" spans="1:16" x14ac:dyDescent="0.15">
      <c r="A1984" s="137"/>
      <c r="B1984" s="137"/>
      <c r="C1984" s="137"/>
      <c r="D1984" s="137"/>
      <c r="E1984" s="137"/>
      <c r="F1984" s="137"/>
      <c r="G1984" s="137"/>
      <c r="H1984" s="137"/>
      <c r="I1984" s="137"/>
      <c r="J1984" s="137"/>
      <c r="K1984" s="137"/>
      <c r="L1984" s="137"/>
      <c r="M1984" s="137"/>
      <c r="N1984" s="137"/>
      <c r="O1984" s="137"/>
      <c r="P1984" s="137"/>
    </row>
    <row r="1985" spans="1:16" x14ac:dyDescent="0.15">
      <c r="A1985" s="137"/>
      <c r="B1985" s="137"/>
      <c r="C1985" s="137"/>
      <c r="D1985" s="137"/>
      <c r="E1985" s="137"/>
      <c r="F1985" s="137"/>
      <c r="G1985" s="137"/>
      <c r="H1985" s="137"/>
      <c r="I1985" s="137"/>
      <c r="J1985" s="137"/>
      <c r="K1985" s="137"/>
      <c r="L1985" s="137"/>
      <c r="M1985" s="137"/>
      <c r="N1985" s="137"/>
      <c r="O1985" s="137"/>
      <c r="P1985" s="137"/>
    </row>
    <row r="1986" spans="1:16" x14ac:dyDescent="0.15">
      <c r="A1986" s="137"/>
      <c r="B1986" s="137"/>
      <c r="C1986" s="137"/>
      <c r="D1986" s="137"/>
      <c r="E1986" s="137"/>
      <c r="F1986" s="137"/>
      <c r="G1986" s="137"/>
      <c r="H1986" s="137"/>
      <c r="I1986" s="137"/>
      <c r="J1986" s="137"/>
      <c r="K1986" s="137"/>
      <c r="L1986" s="137"/>
      <c r="M1986" s="137"/>
      <c r="N1986" s="137"/>
      <c r="O1986" s="137"/>
      <c r="P1986" s="137"/>
    </row>
    <row r="1987" spans="1:16" x14ac:dyDescent="0.15">
      <c r="A1987" s="137"/>
      <c r="B1987" s="137"/>
      <c r="C1987" s="137"/>
      <c r="D1987" s="137"/>
      <c r="E1987" s="137"/>
      <c r="F1987" s="137"/>
      <c r="G1987" s="137"/>
      <c r="H1987" s="137"/>
      <c r="I1987" s="137"/>
      <c r="J1987" s="137"/>
      <c r="K1987" s="137"/>
      <c r="L1987" s="137"/>
      <c r="M1987" s="137"/>
      <c r="N1987" s="137"/>
      <c r="O1987" s="137"/>
      <c r="P1987" s="137"/>
    </row>
    <row r="1988" spans="1:16" x14ac:dyDescent="0.15">
      <c r="A1988" s="137"/>
      <c r="B1988" s="137"/>
      <c r="C1988" s="137"/>
      <c r="D1988" s="137"/>
      <c r="E1988" s="137"/>
      <c r="F1988" s="137"/>
      <c r="G1988" s="137"/>
      <c r="H1988" s="137"/>
      <c r="I1988" s="137"/>
      <c r="J1988" s="137"/>
      <c r="K1988" s="137"/>
      <c r="L1988" s="137"/>
      <c r="M1988" s="137"/>
      <c r="N1988" s="137"/>
      <c r="O1988" s="137"/>
      <c r="P1988" s="137"/>
    </row>
    <row r="1989" spans="1:16" x14ac:dyDescent="0.15">
      <c r="A1989" s="137"/>
      <c r="B1989" s="137"/>
      <c r="C1989" s="137"/>
      <c r="D1989" s="137"/>
      <c r="E1989" s="137"/>
      <c r="F1989" s="137"/>
      <c r="G1989" s="137"/>
      <c r="H1989" s="137"/>
      <c r="I1989" s="137"/>
      <c r="J1989" s="137"/>
      <c r="K1989" s="137"/>
      <c r="L1989" s="137"/>
      <c r="M1989" s="137"/>
      <c r="N1989" s="137"/>
      <c r="O1989" s="137"/>
      <c r="P1989" s="137"/>
    </row>
    <row r="1990" spans="1:16" x14ac:dyDescent="0.15">
      <c r="A1990" s="137"/>
      <c r="B1990" s="137"/>
      <c r="C1990" s="137"/>
      <c r="D1990" s="137"/>
      <c r="E1990" s="137"/>
      <c r="F1990" s="137"/>
      <c r="G1990" s="137"/>
      <c r="H1990" s="137"/>
      <c r="I1990" s="137"/>
      <c r="J1990" s="137"/>
      <c r="K1990" s="137"/>
      <c r="L1990" s="137"/>
      <c r="M1990" s="137"/>
      <c r="N1990" s="137"/>
      <c r="O1990" s="137"/>
      <c r="P1990" s="137"/>
    </row>
    <row r="1991" spans="1:16" x14ac:dyDescent="0.15">
      <c r="A1991" s="137"/>
      <c r="B1991" s="137"/>
      <c r="C1991" s="137"/>
      <c r="D1991" s="137"/>
      <c r="E1991" s="137"/>
      <c r="F1991" s="137"/>
      <c r="G1991" s="137"/>
      <c r="H1991" s="137"/>
      <c r="I1991" s="137"/>
      <c r="J1991" s="137"/>
      <c r="K1991" s="137"/>
      <c r="L1991" s="137"/>
      <c r="M1991" s="137"/>
      <c r="N1991" s="137"/>
      <c r="O1991" s="137"/>
      <c r="P1991" s="137"/>
    </row>
    <row r="1992" spans="1:16" x14ac:dyDescent="0.15">
      <c r="A1992" s="137"/>
      <c r="B1992" s="137"/>
      <c r="C1992" s="137"/>
      <c r="D1992" s="137"/>
      <c r="E1992" s="137"/>
      <c r="F1992" s="137"/>
      <c r="G1992" s="137"/>
      <c r="H1992" s="137"/>
      <c r="I1992" s="137"/>
      <c r="J1992" s="137"/>
      <c r="K1992" s="137"/>
      <c r="L1992" s="137"/>
      <c r="M1992" s="137"/>
      <c r="N1992" s="137"/>
      <c r="O1992" s="137"/>
      <c r="P1992" s="137"/>
    </row>
    <row r="1993" spans="1:16" x14ac:dyDescent="0.15">
      <c r="A1993" s="137"/>
      <c r="B1993" s="137"/>
      <c r="C1993" s="137"/>
      <c r="D1993" s="137"/>
      <c r="E1993" s="137"/>
      <c r="F1993" s="137"/>
      <c r="G1993" s="137"/>
      <c r="H1993" s="137"/>
      <c r="I1993" s="137"/>
      <c r="J1993" s="137"/>
      <c r="K1993" s="137"/>
      <c r="L1993" s="137"/>
      <c r="M1993" s="137"/>
      <c r="N1993" s="137"/>
      <c r="O1993" s="137"/>
      <c r="P1993" s="137"/>
    </row>
    <row r="1994" spans="1:16" x14ac:dyDescent="0.15">
      <c r="A1994" s="137"/>
      <c r="B1994" s="137"/>
      <c r="C1994" s="137"/>
      <c r="D1994" s="137"/>
      <c r="E1994" s="137"/>
      <c r="F1994" s="137"/>
      <c r="G1994" s="137"/>
      <c r="H1994" s="137"/>
      <c r="I1994" s="137"/>
      <c r="J1994" s="137"/>
      <c r="K1994" s="137"/>
      <c r="L1994" s="137"/>
      <c r="M1994" s="137"/>
      <c r="N1994" s="137"/>
      <c r="O1994" s="137"/>
      <c r="P1994" s="137"/>
    </row>
    <row r="1995" spans="1:16" x14ac:dyDescent="0.15">
      <c r="A1995" s="137"/>
      <c r="B1995" s="137"/>
      <c r="C1995" s="137"/>
      <c r="D1995" s="137"/>
      <c r="E1995" s="137"/>
      <c r="F1995" s="137"/>
      <c r="G1995" s="137"/>
      <c r="H1995" s="137"/>
      <c r="I1995" s="137"/>
      <c r="J1995" s="137"/>
      <c r="K1995" s="137"/>
      <c r="L1995" s="137"/>
      <c r="M1995" s="137"/>
      <c r="N1995" s="137"/>
      <c r="O1995" s="137"/>
      <c r="P1995" s="137"/>
    </row>
    <row r="1996" spans="1:16" x14ac:dyDescent="0.15">
      <c r="A1996" s="137"/>
      <c r="B1996" s="137"/>
      <c r="C1996" s="137"/>
      <c r="D1996" s="137"/>
      <c r="E1996" s="137"/>
      <c r="F1996" s="137"/>
      <c r="G1996" s="137"/>
      <c r="H1996" s="137"/>
      <c r="I1996" s="137"/>
      <c r="J1996" s="137"/>
      <c r="K1996" s="137"/>
      <c r="L1996" s="137"/>
      <c r="M1996" s="137"/>
      <c r="N1996" s="137"/>
      <c r="O1996" s="137"/>
      <c r="P1996" s="137"/>
    </row>
    <row r="1997" spans="1:16" x14ac:dyDescent="0.15">
      <c r="A1997" s="137"/>
      <c r="B1997" s="137"/>
      <c r="C1997" s="137"/>
      <c r="D1997" s="137"/>
      <c r="E1997" s="137"/>
      <c r="F1997" s="137"/>
      <c r="G1997" s="137"/>
      <c r="H1997" s="137"/>
      <c r="I1997" s="137"/>
      <c r="J1997" s="137"/>
      <c r="K1997" s="137"/>
      <c r="L1997" s="137"/>
      <c r="M1997" s="137"/>
      <c r="N1997" s="137"/>
      <c r="O1997" s="137"/>
      <c r="P1997" s="137"/>
    </row>
    <row r="1998" spans="1:16" x14ac:dyDescent="0.15">
      <c r="A1998" s="137"/>
      <c r="B1998" s="137"/>
      <c r="C1998" s="137"/>
      <c r="D1998" s="137"/>
      <c r="E1998" s="137"/>
      <c r="F1998" s="137"/>
      <c r="G1998" s="137"/>
      <c r="H1998" s="137"/>
      <c r="I1998" s="137"/>
      <c r="J1998" s="137"/>
      <c r="K1998" s="137"/>
      <c r="L1998" s="137"/>
      <c r="M1998" s="137"/>
      <c r="N1998" s="137"/>
      <c r="O1998" s="137"/>
      <c r="P1998" s="137"/>
    </row>
    <row r="1999" spans="1:16" x14ac:dyDescent="0.15">
      <c r="A1999" s="137"/>
      <c r="B1999" s="137"/>
      <c r="C1999" s="137"/>
      <c r="D1999" s="137"/>
      <c r="E1999" s="137"/>
      <c r="F1999" s="137"/>
      <c r="G1999" s="137"/>
      <c r="H1999" s="137"/>
      <c r="I1999" s="137"/>
      <c r="J1999" s="137"/>
      <c r="K1999" s="137"/>
      <c r="L1999" s="137"/>
      <c r="M1999" s="137"/>
      <c r="N1999" s="137"/>
      <c r="O1999" s="137"/>
      <c r="P1999" s="137"/>
    </row>
    <row r="2000" spans="1:16" x14ac:dyDescent="0.15">
      <c r="A2000" s="137"/>
      <c r="B2000" s="137"/>
      <c r="C2000" s="137"/>
      <c r="D2000" s="137"/>
      <c r="E2000" s="137"/>
      <c r="F2000" s="137"/>
      <c r="G2000" s="137"/>
      <c r="H2000" s="137"/>
      <c r="I2000" s="137"/>
      <c r="J2000" s="137"/>
      <c r="K2000" s="137"/>
      <c r="L2000" s="137"/>
      <c r="M2000" s="137"/>
      <c r="N2000" s="137"/>
      <c r="O2000" s="137"/>
      <c r="P2000" s="137"/>
    </row>
    <row r="2001" spans="1:16" x14ac:dyDescent="0.15">
      <c r="A2001" s="137"/>
      <c r="B2001" s="137"/>
      <c r="C2001" s="137"/>
      <c r="D2001" s="137"/>
      <c r="E2001" s="137"/>
      <c r="F2001" s="137"/>
      <c r="G2001" s="137"/>
      <c r="H2001" s="137"/>
      <c r="I2001" s="137"/>
      <c r="J2001" s="137"/>
      <c r="K2001" s="137"/>
      <c r="L2001" s="137"/>
      <c r="M2001" s="137"/>
      <c r="N2001" s="137"/>
      <c r="O2001" s="137"/>
      <c r="P2001" s="137"/>
    </row>
    <row r="2002" spans="1:16" x14ac:dyDescent="0.15">
      <c r="A2002" s="137"/>
      <c r="B2002" s="137"/>
      <c r="C2002" s="137"/>
      <c r="D2002" s="137"/>
      <c r="E2002" s="137"/>
      <c r="F2002" s="137"/>
      <c r="G2002" s="137"/>
      <c r="H2002" s="137"/>
      <c r="I2002" s="137"/>
      <c r="J2002" s="137"/>
      <c r="K2002" s="137"/>
      <c r="L2002" s="137"/>
      <c r="M2002" s="137"/>
      <c r="N2002" s="137"/>
      <c r="O2002" s="137"/>
      <c r="P2002" s="137"/>
    </row>
    <row r="2003" spans="1:16" x14ac:dyDescent="0.15">
      <c r="A2003" s="137"/>
      <c r="B2003" s="137"/>
      <c r="C2003" s="137"/>
      <c r="D2003" s="137"/>
      <c r="E2003" s="137"/>
      <c r="F2003" s="137"/>
      <c r="G2003" s="137"/>
      <c r="H2003" s="137"/>
      <c r="I2003" s="137"/>
      <c r="J2003" s="137"/>
      <c r="K2003" s="137"/>
      <c r="L2003" s="137"/>
      <c r="M2003" s="137"/>
      <c r="N2003" s="137"/>
      <c r="O2003" s="137"/>
      <c r="P2003" s="137"/>
    </row>
    <row r="2004" spans="1:16" x14ac:dyDescent="0.15">
      <c r="A2004" s="137"/>
      <c r="B2004" s="137"/>
      <c r="C2004" s="137"/>
      <c r="D2004" s="137"/>
      <c r="E2004" s="137"/>
      <c r="F2004" s="137"/>
      <c r="G2004" s="137"/>
      <c r="H2004" s="137"/>
      <c r="I2004" s="137"/>
      <c r="J2004" s="137"/>
      <c r="K2004" s="137"/>
      <c r="L2004" s="137"/>
      <c r="M2004" s="137"/>
      <c r="N2004" s="137"/>
      <c r="O2004" s="137"/>
      <c r="P2004" s="137"/>
    </row>
    <row r="2005" spans="1:16" x14ac:dyDescent="0.15">
      <c r="A2005" s="137"/>
      <c r="B2005" s="137"/>
      <c r="C2005" s="137"/>
      <c r="D2005" s="137"/>
      <c r="E2005" s="137"/>
      <c r="F2005" s="137"/>
      <c r="G2005" s="137"/>
      <c r="H2005" s="137"/>
      <c r="I2005" s="137"/>
      <c r="J2005" s="137"/>
      <c r="K2005" s="137"/>
      <c r="L2005" s="137"/>
      <c r="M2005" s="137"/>
      <c r="N2005" s="137"/>
      <c r="O2005" s="137"/>
      <c r="P2005" s="137"/>
    </row>
    <row r="2006" spans="1:16" x14ac:dyDescent="0.15">
      <c r="A2006" s="137"/>
      <c r="B2006" s="137"/>
      <c r="C2006" s="137"/>
      <c r="D2006" s="137"/>
      <c r="E2006" s="137"/>
      <c r="F2006" s="137"/>
      <c r="G2006" s="137"/>
      <c r="H2006" s="137"/>
      <c r="I2006" s="137"/>
      <c r="J2006" s="137"/>
      <c r="K2006" s="137"/>
      <c r="L2006" s="137"/>
      <c r="M2006" s="137"/>
      <c r="N2006" s="137"/>
      <c r="O2006" s="137"/>
      <c r="P2006" s="137"/>
    </row>
    <row r="2007" spans="1:16" x14ac:dyDescent="0.15">
      <c r="A2007" s="137"/>
      <c r="B2007" s="137"/>
      <c r="C2007" s="137"/>
      <c r="D2007" s="137"/>
      <c r="E2007" s="137"/>
      <c r="F2007" s="137"/>
      <c r="G2007" s="137"/>
      <c r="H2007" s="137"/>
      <c r="I2007" s="137"/>
      <c r="J2007" s="137"/>
      <c r="K2007" s="137"/>
      <c r="L2007" s="137"/>
      <c r="M2007" s="137"/>
      <c r="N2007" s="137"/>
      <c r="O2007" s="137"/>
      <c r="P2007" s="137"/>
    </row>
    <row r="2008" spans="1:16" x14ac:dyDescent="0.15">
      <c r="A2008" s="137"/>
      <c r="B2008" s="137"/>
      <c r="C2008" s="137"/>
      <c r="D2008" s="137"/>
      <c r="E2008" s="137"/>
      <c r="F2008" s="137"/>
      <c r="G2008" s="137"/>
      <c r="H2008" s="137"/>
      <c r="I2008" s="137"/>
      <c r="J2008" s="137"/>
      <c r="K2008" s="137"/>
      <c r="L2008" s="137"/>
      <c r="M2008" s="137"/>
      <c r="N2008" s="137"/>
      <c r="O2008" s="137"/>
      <c r="P2008" s="137"/>
    </row>
    <row r="2009" spans="1:16" x14ac:dyDescent="0.15">
      <c r="A2009" s="137"/>
      <c r="B2009" s="137"/>
      <c r="C2009" s="137"/>
      <c r="D2009" s="137"/>
      <c r="E2009" s="137"/>
      <c r="F2009" s="137"/>
      <c r="G2009" s="137"/>
      <c r="H2009" s="137"/>
      <c r="I2009" s="137"/>
      <c r="J2009" s="137"/>
      <c r="K2009" s="137"/>
      <c r="L2009" s="137"/>
      <c r="M2009" s="137"/>
      <c r="N2009" s="137"/>
      <c r="O2009" s="137"/>
      <c r="P2009" s="137"/>
    </row>
    <row r="2010" spans="1:16" x14ac:dyDescent="0.15">
      <c r="A2010" s="137"/>
      <c r="B2010" s="137"/>
      <c r="C2010" s="137"/>
      <c r="D2010" s="137"/>
      <c r="E2010" s="137"/>
      <c r="F2010" s="137"/>
      <c r="G2010" s="137"/>
      <c r="H2010" s="137"/>
      <c r="I2010" s="137"/>
      <c r="J2010" s="137"/>
      <c r="K2010" s="137"/>
      <c r="L2010" s="137"/>
      <c r="M2010" s="137"/>
      <c r="N2010" s="137"/>
      <c r="O2010" s="137"/>
      <c r="P2010" s="137"/>
    </row>
    <row r="2011" spans="1:16" x14ac:dyDescent="0.15">
      <c r="A2011" s="137"/>
      <c r="B2011" s="137"/>
      <c r="C2011" s="137"/>
      <c r="D2011" s="137"/>
      <c r="E2011" s="137"/>
      <c r="F2011" s="137"/>
      <c r="G2011" s="137"/>
      <c r="H2011" s="137"/>
      <c r="I2011" s="137"/>
      <c r="J2011" s="137"/>
      <c r="K2011" s="137"/>
      <c r="L2011" s="137"/>
      <c r="M2011" s="137"/>
      <c r="N2011" s="137"/>
      <c r="O2011" s="137"/>
      <c r="P2011" s="137"/>
    </row>
    <row r="2012" spans="1:16" x14ac:dyDescent="0.15">
      <c r="A2012" s="137"/>
      <c r="B2012" s="137"/>
      <c r="C2012" s="137"/>
      <c r="D2012" s="137"/>
      <c r="E2012" s="137"/>
      <c r="F2012" s="137"/>
      <c r="G2012" s="137"/>
      <c r="H2012" s="137"/>
      <c r="I2012" s="137"/>
      <c r="J2012" s="137"/>
      <c r="K2012" s="137"/>
      <c r="L2012" s="137"/>
      <c r="M2012" s="137"/>
      <c r="N2012" s="137"/>
      <c r="O2012" s="137"/>
      <c r="P2012" s="137"/>
    </row>
    <row r="2013" spans="1:16" x14ac:dyDescent="0.15">
      <c r="A2013" s="137"/>
      <c r="B2013" s="137"/>
      <c r="C2013" s="137"/>
      <c r="D2013" s="137"/>
      <c r="E2013" s="137"/>
      <c r="F2013" s="137"/>
      <c r="G2013" s="137"/>
      <c r="H2013" s="137"/>
      <c r="I2013" s="137"/>
      <c r="J2013" s="137"/>
      <c r="K2013" s="137"/>
      <c r="L2013" s="137"/>
      <c r="M2013" s="137"/>
      <c r="N2013" s="137"/>
      <c r="O2013" s="137"/>
      <c r="P2013" s="137"/>
    </row>
    <row r="2014" spans="1:16" x14ac:dyDescent="0.15">
      <c r="A2014" s="137"/>
      <c r="B2014" s="137"/>
      <c r="C2014" s="137"/>
      <c r="D2014" s="137"/>
      <c r="E2014" s="137"/>
      <c r="F2014" s="137"/>
      <c r="G2014" s="137"/>
      <c r="H2014" s="137"/>
      <c r="I2014" s="137"/>
      <c r="J2014" s="137"/>
      <c r="K2014" s="137"/>
      <c r="L2014" s="137"/>
      <c r="M2014" s="137"/>
      <c r="N2014" s="137"/>
      <c r="O2014" s="137"/>
      <c r="P2014" s="137"/>
    </row>
    <row r="2015" spans="1:16" x14ac:dyDescent="0.15">
      <c r="A2015" s="137"/>
      <c r="B2015" s="137"/>
      <c r="C2015" s="137"/>
      <c r="D2015" s="137"/>
      <c r="E2015" s="137"/>
      <c r="F2015" s="137"/>
      <c r="G2015" s="137"/>
      <c r="H2015" s="137"/>
      <c r="I2015" s="137"/>
      <c r="J2015" s="137"/>
      <c r="K2015" s="137"/>
      <c r="L2015" s="137"/>
      <c r="M2015" s="137"/>
      <c r="N2015" s="137"/>
      <c r="O2015" s="137"/>
      <c r="P2015" s="137"/>
    </row>
    <row r="2016" spans="1:16" x14ac:dyDescent="0.15">
      <c r="A2016" s="137"/>
      <c r="B2016" s="137"/>
      <c r="C2016" s="137"/>
      <c r="D2016" s="137"/>
      <c r="E2016" s="137"/>
      <c r="F2016" s="137"/>
      <c r="G2016" s="137"/>
      <c r="H2016" s="137"/>
      <c r="I2016" s="137"/>
      <c r="J2016" s="137"/>
      <c r="K2016" s="137"/>
      <c r="L2016" s="137"/>
      <c r="M2016" s="137"/>
      <c r="N2016" s="137"/>
      <c r="O2016" s="137"/>
      <c r="P2016" s="137"/>
    </row>
    <row r="2017" spans="1:16" x14ac:dyDescent="0.15">
      <c r="A2017" s="137"/>
      <c r="B2017" s="137"/>
      <c r="C2017" s="137"/>
      <c r="D2017" s="137"/>
      <c r="E2017" s="137"/>
      <c r="F2017" s="137"/>
      <c r="G2017" s="137"/>
      <c r="H2017" s="137"/>
      <c r="I2017" s="137"/>
      <c r="J2017" s="137"/>
      <c r="K2017" s="137"/>
      <c r="L2017" s="137"/>
      <c r="M2017" s="137"/>
      <c r="N2017" s="137"/>
      <c r="O2017" s="137"/>
      <c r="P2017" s="137"/>
    </row>
    <row r="2018" spans="1:16" x14ac:dyDescent="0.15">
      <c r="A2018" s="137"/>
      <c r="B2018" s="137"/>
      <c r="C2018" s="137"/>
      <c r="D2018" s="137"/>
      <c r="E2018" s="137"/>
      <c r="F2018" s="137"/>
      <c r="G2018" s="137"/>
      <c r="H2018" s="137"/>
      <c r="I2018" s="137"/>
      <c r="J2018" s="137"/>
      <c r="K2018" s="137"/>
      <c r="L2018" s="137"/>
      <c r="M2018" s="137"/>
      <c r="N2018" s="137"/>
      <c r="O2018" s="137"/>
      <c r="P2018" s="137"/>
    </row>
    <row r="2019" spans="1:16" x14ac:dyDescent="0.15">
      <c r="A2019" s="137"/>
      <c r="B2019" s="137"/>
      <c r="C2019" s="137"/>
      <c r="D2019" s="137"/>
      <c r="E2019" s="137"/>
      <c r="F2019" s="137"/>
      <c r="G2019" s="137"/>
      <c r="H2019" s="137"/>
      <c r="I2019" s="137"/>
      <c r="J2019" s="137"/>
      <c r="K2019" s="137"/>
      <c r="L2019" s="137"/>
      <c r="M2019" s="137"/>
      <c r="N2019" s="137"/>
      <c r="O2019" s="137"/>
      <c r="P2019" s="137"/>
    </row>
    <row r="2020" spans="1:16" x14ac:dyDescent="0.15">
      <c r="A2020" s="137"/>
      <c r="B2020" s="137"/>
      <c r="C2020" s="137"/>
      <c r="D2020" s="137"/>
      <c r="E2020" s="137"/>
      <c r="F2020" s="137"/>
      <c r="G2020" s="137"/>
      <c r="H2020" s="137"/>
      <c r="I2020" s="137"/>
      <c r="J2020" s="137"/>
      <c r="K2020" s="137"/>
      <c r="L2020" s="137"/>
      <c r="M2020" s="137"/>
      <c r="N2020" s="137"/>
      <c r="O2020" s="137"/>
      <c r="P2020" s="137"/>
    </row>
    <row r="2021" spans="1:16" x14ac:dyDescent="0.15">
      <c r="A2021" s="137"/>
      <c r="B2021" s="137"/>
      <c r="C2021" s="137"/>
      <c r="D2021" s="137"/>
      <c r="E2021" s="137"/>
      <c r="F2021" s="137"/>
      <c r="G2021" s="137"/>
      <c r="H2021" s="137"/>
      <c r="I2021" s="137"/>
      <c r="J2021" s="137"/>
      <c r="K2021" s="137"/>
      <c r="L2021" s="137"/>
      <c r="M2021" s="137"/>
      <c r="N2021" s="137"/>
      <c r="O2021" s="137"/>
      <c r="P2021" s="137"/>
    </row>
    <row r="2022" spans="1:16" x14ac:dyDescent="0.15">
      <c r="A2022" s="137"/>
      <c r="B2022" s="137"/>
      <c r="C2022" s="137"/>
      <c r="D2022" s="137"/>
      <c r="E2022" s="137"/>
      <c r="F2022" s="137"/>
      <c r="G2022" s="137"/>
      <c r="H2022" s="137"/>
      <c r="I2022" s="137"/>
      <c r="J2022" s="137"/>
      <c r="K2022" s="137"/>
      <c r="L2022" s="137"/>
      <c r="M2022" s="137"/>
      <c r="N2022" s="137"/>
      <c r="O2022" s="137"/>
      <c r="P2022" s="137"/>
    </row>
    <row r="2023" spans="1:16" x14ac:dyDescent="0.15">
      <c r="A2023" s="137"/>
      <c r="B2023" s="137"/>
      <c r="C2023" s="137"/>
      <c r="D2023" s="137"/>
      <c r="E2023" s="137"/>
      <c r="F2023" s="137"/>
      <c r="G2023" s="137"/>
      <c r="H2023" s="137"/>
      <c r="I2023" s="137"/>
      <c r="J2023" s="137"/>
      <c r="K2023" s="137"/>
      <c r="L2023" s="137"/>
      <c r="M2023" s="137"/>
      <c r="N2023" s="137"/>
      <c r="O2023" s="137"/>
      <c r="P2023" s="137"/>
    </row>
    <row r="2024" spans="1:16" x14ac:dyDescent="0.15">
      <c r="A2024" s="137"/>
      <c r="B2024" s="137"/>
      <c r="C2024" s="137"/>
      <c r="D2024" s="137"/>
      <c r="E2024" s="137"/>
      <c r="F2024" s="137"/>
      <c r="G2024" s="137"/>
      <c r="H2024" s="137"/>
      <c r="I2024" s="137"/>
      <c r="J2024" s="137"/>
      <c r="K2024" s="137"/>
      <c r="L2024" s="137"/>
      <c r="M2024" s="137"/>
      <c r="N2024" s="137"/>
      <c r="O2024" s="137"/>
      <c r="P2024" s="137"/>
    </row>
    <row r="2025" spans="1:16" x14ac:dyDescent="0.15">
      <c r="A2025" s="137"/>
      <c r="B2025" s="137"/>
      <c r="C2025" s="137"/>
      <c r="D2025" s="137"/>
      <c r="E2025" s="137"/>
      <c r="F2025" s="137"/>
      <c r="G2025" s="137"/>
      <c r="H2025" s="137"/>
      <c r="I2025" s="137"/>
      <c r="J2025" s="137"/>
      <c r="K2025" s="137"/>
      <c r="L2025" s="137"/>
      <c r="M2025" s="137"/>
      <c r="N2025" s="137"/>
      <c r="O2025" s="137"/>
      <c r="P2025" s="137"/>
    </row>
    <row r="2026" spans="1:16" x14ac:dyDescent="0.15">
      <c r="A2026" s="137"/>
      <c r="B2026" s="137"/>
      <c r="C2026" s="137"/>
      <c r="D2026" s="137"/>
      <c r="E2026" s="137"/>
      <c r="F2026" s="137"/>
      <c r="G2026" s="137"/>
      <c r="H2026" s="137"/>
      <c r="I2026" s="137"/>
      <c r="J2026" s="137"/>
      <c r="K2026" s="137"/>
      <c r="L2026" s="137"/>
      <c r="M2026" s="137"/>
      <c r="N2026" s="137"/>
      <c r="O2026" s="137"/>
      <c r="P2026" s="137"/>
    </row>
    <row r="2027" spans="1:16" x14ac:dyDescent="0.15">
      <c r="A2027" s="137"/>
      <c r="B2027" s="137"/>
      <c r="C2027" s="137"/>
      <c r="D2027" s="137"/>
      <c r="E2027" s="137"/>
      <c r="F2027" s="137"/>
      <c r="G2027" s="137"/>
      <c r="H2027" s="137"/>
      <c r="I2027" s="137"/>
      <c r="J2027" s="137"/>
      <c r="K2027" s="137"/>
      <c r="L2027" s="137"/>
      <c r="M2027" s="137"/>
      <c r="N2027" s="137"/>
      <c r="O2027" s="137"/>
      <c r="P2027" s="137"/>
    </row>
    <row r="2028" spans="1:16" x14ac:dyDescent="0.15">
      <c r="A2028" s="137"/>
      <c r="B2028" s="137"/>
      <c r="C2028" s="137"/>
      <c r="D2028" s="137"/>
      <c r="E2028" s="137"/>
      <c r="F2028" s="137"/>
      <c r="G2028" s="137"/>
      <c r="H2028" s="137"/>
      <c r="I2028" s="137"/>
      <c r="J2028" s="137"/>
      <c r="K2028" s="137"/>
      <c r="L2028" s="137"/>
      <c r="M2028" s="137"/>
      <c r="N2028" s="137"/>
      <c r="O2028" s="137"/>
      <c r="P2028" s="137"/>
    </row>
    <row r="2029" spans="1:16" x14ac:dyDescent="0.15">
      <c r="A2029" s="137"/>
      <c r="B2029" s="137"/>
      <c r="C2029" s="137"/>
      <c r="D2029" s="137"/>
      <c r="E2029" s="137"/>
      <c r="F2029" s="137"/>
      <c r="G2029" s="137"/>
      <c r="H2029" s="137"/>
      <c r="I2029" s="137"/>
      <c r="J2029" s="137"/>
      <c r="K2029" s="137"/>
      <c r="L2029" s="137"/>
      <c r="M2029" s="137"/>
      <c r="N2029" s="137"/>
      <c r="O2029" s="137"/>
      <c r="P2029" s="137"/>
    </row>
    <row r="2030" spans="1:16" x14ac:dyDescent="0.15">
      <c r="A2030" s="137"/>
      <c r="B2030" s="137"/>
      <c r="C2030" s="137"/>
      <c r="D2030" s="137"/>
      <c r="E2030" s="137"/>
      <c r="F2030" s="137"/>
      <c r="G2030" s="137"/>
      <c r="H2030" s="137"/>
      <c r="I2030" s="137"/>
      <c r="J2030" s="137"/>
      <c r="K2030" s="137"/>
      <c r="L2030" s="137"/>
      <c r="M2030" s="137"/>
      <c r="N2030" s="137"/>
      <c r="O2030" s="137"/>
      <c r="P2030" s="137"/>
    </row>
    <row r="2031" spans="1:16" x14ac:dyDescent="0.15">
      <c r="A2031" s="137"/>
      <c r="B2031" s="137"/>
      <c r="C2031" s="137"/>
      <c r="D2031" s="137"/>
      <c r="E2031" s="137"/>
      <c r="F2031" s="137"/>
      <c r="G2031" s="137"/>
      <c r="H2031" s="137"/>
      <c r="I2031" s="137"/>
      <c r="J2031" s="137"/>
      <c r="K2031" s="137"/>
      <c r="L2031" s="137"/>
      <c r="M2031" s="137"/>
      <c r="N2031" s="137"/>
      <c r="O2031" s="137"/>
      <c r="P2031" s="137"/>
    </row>
    <row r="2032" spans="1:16" x14ac:dyDescent="0.15">
      <c r="A2032" s="137"/>
      <c r="B2032" s="137"/>
      <c r="C2032" s="137"/>
      <c r="D2032" s="137"/>
      <c r="E2032" s="137"/>
      <c r="F2032" s="137"/>
      <c r="G2032" s="137"/>
      <c r="H2032" s="137"/>
      <c r="I2032" s="137"/>
      <c r="J2032" s="137"/>
      <c r="K2032" s="137"/>
      <c r="L2032" s="137"/>
      <c r="M2032" s="137"/>
      <c r="N2032" s="137"/>
      <c r="O2032" s="137"/>
      <c r="P2032" s="137"/>
    </row>
    <row r="2033" spans="1:16" x14ac:dyDescent="0.15">
      <c r="A2033" s="137"/>
      <c r="B2033" s="137"/>
      <c r="C2033" s="137"/>
      <c r="D2033" s="137"/>
      <c r="E2033" s="137"/>
      <c r="F2033" s="137"/>
      <c r="G2033" s="137"/>
      <c r="H2033" s="137"/>
      <c r="I2033" s="137"/>
      <c r="J2033" s="137"/>
      <c r="K2033" s="137"/>
      <c r="L2033" s="137"/>
      <c r="M2033" s="137"/>
      <c r="N2033" s="137"/>
      <c r="O2033" s="137"/>
      <c r="P2033" s="137"/>
    </row>
    <row r="2034" spans="1:16" x14ac:dyDescent="0.15">
      <c r="A2034" s="137"/>
      <c r="B2034" s="137"/>
      <c r="C2034" s="137"/>
      <c r="D2034" s="137"/>
      <c r="E2034" s="137"/>
      <c r="F2034" s="137"/>
      <c r="G2034" s="137"/>
      <c r="H2034" s="137"/>
      <c r="I2034" s="137"/>
      <c r="J2034" s="137"/>
      <c r="K2034" s="137"/>
      <c r="L2034" s="137"/>
      <c r="M2034" s="137"/>
      <c r="N2034" s="137"/>
      <c r="O2034" s="137"/>
      <c r="P2034" s="137"/>
    </row>
    <row r="2035" spans="1:16" x14ac:dyDescent="0.15">
      <c r="A2035" s="137"/>
      <c r="B2035" s="137"/>
      <c r="C2035" s="137"/>
      <c r="D2035" s="137"/>
      <c r="E2035" s="137"/>
      <c r="F2035" s="137"/>
      <c r="G2035" s="137"/>
      <c r="H2035" s="137"/>
      <c r="I2035" s="137"/>
      <c r="J2035" s="137"/>
      <c r="K2035" s="137"/>
      <c r="L2035" s="137"/>
      <c r="M2035" s="137"/>
      <c r="N2035" s="137"/>
      <c r="O2035" s="137"/>
      <c r="P2035" s="137"/>
    </row>
    <row r="2036" spans="1:16" x14ac:dyDescent="0.15">
      <c r="A2036" s="137"/>
      <c r="B2036" s="137"/>
      <c r="C2036" s="137"/>
      <c r="D2036" s="137"/>
      <c r="E2036" s="137"/>
      <c r="F2036" s="137"/>
      <c r="G2036" s="137"/>
      <c r="H2036" s="137"/>
      <c r="I2036" s="137"/>
      <c r="J2036" s="137"/>
      <c r="K2036" s="137"/>
      <c r="L2036" s="137"/>
      <c r="M2036" s="137"/>
      <c r="N2036" s="137"/>
      <c r="O2036" s="137"/>
      <c r="P2036" s="137"/>
    </row>
    <row r="2037" spans="1:16" x14ac:dyDescent="0.15">
      <c r="A2037" s="137"/>
      <c r="B2037" s="137"/>
      <c r="C2037" s="137"/>
      <c r="D2037" s="137"/>
      <c r="E2037" s="137"/>
      <c r="F2037" s="137"/>
      <c r="G2037" s="137"/>
      <c r="H2037" s="137"/>
      <c r="I2037" s="137"/>
      <c r="J2037" s="137"/>
      <c r="K2037" s="137"/>
      <c r="L2037" s="137"/>
      <c r="M2037" s="137"/>
      <c r="N2037" s="137"/>
      <c r="O2037" s="137"/>
      <c r="P2037" s="137"/>
    </row>
    <row r="2038" spans="1:16" x14ac:dyDescent="0.15">
      <c r="A2038" s="137"/>
      <c r="B2038" s="137"/>
      <c r="C2038" s="137"/>
      <c r="D2038" s="137"/>
      <c r="E2038" s="137"/>
      <c r="F2038" s="137"/>
      <c r="G2038" s="137"/>
      <c r="H2038" s="137"/>
      <c r="I2038" s="137"/>
      <c r="J2038" s="137"/>
      <c r="K2038" s="137"/>
      <c r="L2038" s="137"/>
      <c r="M2038" s="137"/>
      <c r="N2038" s="137"/>
      <c r="O2038" s="137"/>
      <c r="P2038" s="137"/>
    </row>
    <row r="2039" spans="1:16" x14ac:dyDescent="0.15">
      <c r="A2039" s="137"/>
      <c r="B2039" s="137"/>
      <c r="C2039" s="137"/>
      <c r="D2039" s="137"/>
      <c r="E2039" s="137"/>
      <c r="F2039" s="137"/>
      <c r="G2039" s="137"/>
      <c r="H2039" s="137"/>
      <c r="I2039" s="137"/>
      <c r="J2039" s="137"/>
      <c r="K2039" s="137"/>
      <c r="L2039" s="137"/>
      <c r="M2039" s="137"/>
      <c r="N2039" s="137"/>
      <c r="O2039" s="137"/>
      <c r="P2039" s="137"/>
    </row>
    <row r="2040" spans="1:16" x14ac:dyDescent="0.15">
      <c r="A2040" s="137"/>
      <c r="B2040" s="137"/>
      <c r="C2040" s="137"/>
      <c r="D2040" s="137"/>
      <c r="E2040" s="137"/>
      <c r="F2040" s="137"/>
      <c r="G2040" s="137"/>
      <c r="H2040" s="137"/>
      <c r="I2040" s="137"/>
      <c r="J2040" s="137"/>
      <c r="K2040" s="137"/>
      <c r="L2040" s="137"/>
      <c r="M2040" s="137"/>
      <c r="N2040" s="137"/>
      <c r="O2040" s="137"/>
      <c r="P2040" s="137"/>
    </row>
    <row r="2041" spans="1:16" x14ac:dyDescent="0.15">
      <c r="A2041" s="137"/>
      <c r="B2041" s="137"/>
      <c r="C2041" s="137"/>
      <c r="D2041" s="137"/>
      <c r="E2041" s="137"/>
      <c r="F2041" s="137"/>
      <c r="G2041" s="137"/>
      <c r="H2041" s="137"/>
      <c r="I2041" s="137"/>
      <c r="J2041" s="137"/>
      <c r="K2041" s="137"/>
      <c r="L2041" s="137"/>
      <c r="M2041" s="137"/>
      <c r="N2041" s="137"/>
      <c r="O2041" s="137"/>
      <c r="P2041" s="137"/>
    </row>
    <row r="2042" spans="1:16" x14ac:dyDescent="0.15">
      <c r="A2042" s="137"/>
      <c r="B2042" s="137"/>
      <c r="C2042" s="137"/>
      <c r="D2042" s="137"/>
      <c r="E2042" s="137"/>
      <c r="F2042" s="137"/>
      <c r="G2042" s="137"/>
      <c r="H2042" s="137"/>
      <c r="I2042" s="137"/>
      <c r="J2042" s="137"/>
      <c r="K2042" s="137"/>
      <c r="L2042" s="137"/>
      <c r="M2042" s="137"/>
      <c r="N2042" s="137"/>
      <c r="O2042" s="137"/>
      <c r="P2042" s="137"/>
    </row>
    <row r="2043" spans="1:16" x14ac:dyDescent="0.15">
      <c r="A2043" s="137"/>
      <c r="B2043" s="137"/>
      <c r="C2043" s="137"/>
      <c r="D2043" s="137"/>
      <c r="E2043" s="137"/>
      <c r="F2043" s="137"/>
      <c r="G2043" s="137"/>
      <c r="H2043" s="137"/>
      <c r="I2043" s="137"/>
      <c r="J2043" s="137"/>
      <c r="K2043" s="137"/>
      <c r="L2043" s="137"/>
      <c r="M2043" s="137"/>
      <c r="N2043" s="137"/>
      <c r="O2043" s="137"/>
      <c r="P2043" s="137"/>
    </row>
    <row r="2044" spans="1:16" x14ac:dyDescent="0.15">
      <c r="A2044" s="137"/>
      <c r="B2044" s="137"/>
      <c r="C2044" s="137"/>
      <c r="D2044" s="137"/>
      <c r="E2044" s="137"/>
      <c r="F2044" s="137"/>
      <c r="G2044" s="137"/>
      <c r="H2044" s="137"/>
      <c r="I2044" s="137"/>
      <c r="J2044" s="137"/>
      <c r="K2044" s="137"/>
      <c r="L2044" s="137"/>
      <c r="M2044" s="137"/>
      <c r="N2044" s="137"/>
      <c r="O2044" s="137"/>
      <c r="P2044" s="137"/>
    </row>
    <row r="2045" spans="1:16" x14ac:dyDescent="0.15">
      <c r="A2045" s="137"/>
      <c r="B2045" s="137"/>
      <c r="C2045" s="137"/>
      <c r="D2045" s="137"/>
      <c r="E2045" s="137"/>
      <c r="F2045" s="137"/>
      <c r="G2045" s="137"/>
      <c r="H2045" s="137"/>
      <c r="I2045" s="137"/>
      <c r="J2045" s="137"/>
      <c r="K2045" s="137"/>
      <c r="L2045" s="137"/>
      <c r="M2045" s="137"/>
      <c r="N2045" s="137"/>
      <c r="O2045" s="137"/>
      <c r="P2045" s="137"/>
    </row>
    <row r="2046" spans="1:16" x14ac:dyDescent="0.15">
      <c r="A2046" s="137"/>
      <c r="B2046" s="137"/>
      <c r="C2046" s="137"/>
      <c r="D2046" s="137"/>
      <c r="E2046" s="137"/>
      <c r="F2046" s="137"/>
      <c r="G2046" s="137"/>
      <c r="H2046" s="137"/>
      <c r="I2046" s="137"/>
      <c r="J2046" s="137"/>
      <c r="K2046" s="137"/>
      <c r="L2046" s="137"/>
      <c r="M2046" s="137"/>
      <c r="N2046" s="137"/>
      <c r="O2046" s="137"/>
      <c r="P2046" s="137"/>
    </row>
    <row r="2047" spans="1:16" x14ac:dyDescent="0.15">
      <c r="A2047" s="137"/>
      <c r="B2047" s="137"/>
      <c r="C2047" s="137"/>
      <c r="D2047" s="137"/>
      <c r="E2047" s="137"/>
      <c r="F2047" s="137"/>
      <c r="G2047" s="137"/>
      <c r="H2047" s="137"/>
      <c r="I2047" s="137"/>
      <c r="J2047" s="137"/>
      <c r="K2047" s="137"/>
      <c r="L2047" s="137"/>
      <c r="M2047" s="137"/>
      <c r="N2047" s="137"/>
      <c r="O2047" s="137"/>
      <c r="P2047" s="137"/>
    </row>
    <row r="2048" spans="1:16" x14ac:dyDescent="0.15">
      <c r="A2048" s="137"/>
      <c r="B2048" s="137"/>
      <c r="C2048" s="137"/>
      <c r="D2048" s="137"/>
      <c r="E2048" s="137"/>
      <c r="F2048" s="137"/>
      <c r="G2048" s="137"/>
      <c r="H2048" s="137"/>
      <c r="I2048" s="137"/>
      <c r="J2048" s="137"/>
      <c r="K2048" s="137"/>
      <c r="L2048" s="137"/>
      <c r="M2048" s="137"/>
      <c r="N2048" s="137"/>
      <c r="O2048" s="137"/>
      <c r="P2048" s="137"/>
    </row>
    <row r="2049" spans="1:16" x14ac:dyDescent="0.15">
      <c r="A2049" s="137"/>
      <c r="B2049" s="137"/>
      <c r="C2049" s="137"/>
      <c r="D2049" s="137"/>
      <c r="E2049" s="137"/>
      <c r="F2049" s="137"/>
      <c r="G2049" s="137"/>
      <c r="H2049" s="137"/>
      <c r="I2049" s="137"/>
      <c r="J2049" s="137"/>
      <c r="K2049" s="137"/>
      <c r="L2049" s="137"/>
      <c r="M2049" s="137"/>
      <c r="N2049" s="137"/>
      <c r="O2049" s="137"/>
      <c r="P2049" s="137"/>
    </row>
    <row r="2050" spans="1:16" x14ac:dyDescent="0.15">
      <c r="A2050" s="137"/>
      <c r="B2050" s="137"/>
      <c r="C2050" s="137"/>
      <c r="D2050" s="137"/>
      <c r="E2050" s="137"/>
      <c r="F2050" s="137"/>
      <c r="G2050" s="137"/>
      <c r="H2050" s="137"/>
      <c r="I2050" s="137"/>
      <c r="J2050" s="137"/>
      <c r="K2050" s="137"/>
      <c r="L2050" s="137"/>
      <c r="M2050" s="137"/>
      <c r="N2050" s="137"/>
      <c r="O2050" s="137"/>
      <c r="P2050" s="137"/>
    </row>
    <row r="2051" spans="1:16" x14ac:dyDescent="0.15">
      <c r="A2051" s="137"/>
      <c r="B2051" s="137"/>
      <c r="C2051" s="137"/>
      <c r="D2051" s="137"/>
      <c r="E2051" s="137"/>
      <c r="F2051" s="137"/>
      <c r="G2051" s="137"/>
      <c r="H2051" s="137"/>
      <c r="I2051" s="137"/>
      <c r="J2051" s="137"/>
      <c r="K2051" s="137"/>
      <c r="L2051" s="137"/>
      <c r="M2051" s="137"/>
      <c r="N2051" s="137"/>
      <c r="O2051" s="137"/>
      <c r="P2051" s="137"/>
    </row>
    <row r="2052" spans="1:16" x14ac:dyDescent="0.15">
      <c r="A2052" s="137"/>
      <c r="B2052" s="137"/>
      <c r="C2052" s="137"/>
      <c r="D2052" s="137"/>
      <c r="E2052" s="137"/>
      <c r="F2052" s="137"/>
      <c r="G2052" s="137"/>
      <c r="H2052" s="137"/>
      <c r="I2052" s="137"/>
      <c r="J2052" s="137"/>
      <c r="K2052" s="137"/>
      <c r="L2052" s="137"/>
      <c r="M2052" s="137"/>
      <c r="N2052" s="137"/>
      <c r="O2052" s="137"/>
      <c r="P2052" s="137"/>
    </row>
    <row r="2053" spans="1:16" x14ac:dyDescent="0.15">
      <c r="A2053" s="137"/>
      <c r="B2053" s="137"/>
      <c r="C2053" s="137"/>
      <c r="D2053" s="137"/>
      <c r="E2053" s="137"/>
      <c r="F2053" s="137"/>
      <c r="G2053" s="137"/>
      <c r="H2053" s="137"/>
      <c r="I2053" s="137"/>
      <c r="J2053" s="137"/>
      <c r="K2053" s="137"/>
      <c r="L2053" s="137"/>
      <c r="M2053" s="137"/>
      <c r="N2053" s="137"/>
      <c r="O2053" s="137"/>
      <c r="P2053" s="137"/>
    </row>
    <row r="2054" spans="1:16" x14ac:dyDescent="0.15">
      <c r="A2054" s="137"/>
      <c r="B2054" s="137"/>
      <c r="C2054" s="137"/>
      <c r="D2054" s="137"/>
      <c r="E2054" s="137"/>
      <c r="F2054" s="137"/>
      <c r="G2054" s="137"/>
      <c r="H2054" s="137"/>
      <c r="I2054" s="137"/>
      <c r="J2054" s="137"/>
      <c r="K2054" s="137"/>
      <c r="L2054" s="137"/>
      <c r="M2054" s="137"/>
      <c r="N2054" s="137"/>
      <c r="O2054" s="137"/>
      <c r="P2054" s="137"/>
    </row>
    <row r="2055" spans="1:16" x14ac:dyDescent="0.15">
      <c r="A2055" s="137"/>
      <c r="B2055" s="137"/>
      <c r="C2055" s="137"/>
      <c r="D2055" s="137"/>
      <c r="E2055" s="137"/>
      <c r="F2055" s="137"/>
      <c r="G2055" s="137"/>
      <c r="H2055" s="137"/>
      <c r="I2055" s="137"/>
      <c r="J2055" s="137"/>
      <c r="K2055" s="137"/>
      <c r="L2055" s="137"/>
      <c r="M2055" s="137"/>
      <c r="N2055" s="137"/>
      <c r="O2055" s="137"/>
      <c r="P2055" s="137"/>
    </row>
    <row r="2056" spans="1:16" x14ac:dyDescent="0.15">
      <c r="A2056" s="137"/>
      <c r="B2056" s="137"/>
      <c r="C2056" s="137"/>
      <c r="D2056" s="137"/>
      <c r="E2056" s="137"/>
      <c r="F2056" s="137"/>
      <c r="G2056" s="137"/>
      <c r="H2056" s="137"/>
      <c r="I2056" s="137"/>
      <c r="J2056" s="137"/>
      <c r="K2056" s="137"/>
      <c r="L2056" s="137"/>
      <c r="M2056" s="137"/>
      <c r="N2056" s="137"/>
      <c r="O2056" s="137"/>
      <c r="P2056" s="137"/>
    </row>
    <row r="2057" spans="1:16" x14ac:dyDescent="0.15">
      <c r="A2057" s="137"/>
      <c r="B2057" s="137"/>
      <c r="C2057" s="137"/>
      <c r="D2057" s="137"/>
      <c r="E2057" s="137"/>
      <c r="F2057" s="137"/>
      <c r="G2057" s="137"/>
      <c r="H2057" s="137"/>
      <c r="I2057" s="137"/>
      <c r="J2057" s="137"/>
      <c r="K2057" s="137"/>
      <c r="L2057" s="137"/>
      <c r="M2057" s="137"/>
      <c r="N2057" s="137"/>
      <c r="O2057" s="137"/>
      <c r="P2057" s="137"/>
    </row>
    <row r="2058" spans="1:16" x14ac:dyDescent="0.15">
      <c r="A2058" s="137"/>
      <c r="B2058" s="137"/>
      <c r="C2058" s="137"/>
      <c r="D2058" s="137"/>
      <c r="E2058" s="137"/>
      <c r="F2058" s="137"/>
      <c r="G2058" s="137"/>
      <c r="H2058" s="137"/>
      <c r="I2058" s="137"/>
      <c r="J2058" s="137"/>
      <c r="K2058" s="137"/>
      <c r="L2058" s="137"/>
      <c r="M2058" s="137"/>
      <c r="N2058" s="137"/>
      <c r="O2058" s="137"/>
      <c r="P2058" s="137"/>
    </row>
    <row r="2059" spans="1:16" x14ac:dyDescent="0.15">
      <c r="A2059" s="137"/>
      <c r="B2059" s="137"/>
      <c r="C2059" s="137"/>
      <c r="D2059" s="137"/>
      <c r="E2059" s="137"/>
      <c r="F2059" s="137"/>
      <c r="G2059" s="137"/>
      <c r="H2059" s="137"/>
      <c r="I2059" s="137"/>
      <c r="J2059" s="137"/>
      <c r="K2059" s="137"/>
      <c r="L2059" s="137"/>
      <c r="M2059" s="137"/>
      <c r="N2059" s="137"/>
      <c r="O2059" s="137"/>
      <c r="P2059" s="137"/>
    </row>
    <row r="2060" spans="1:16" x14ac:dyDescent="0.15">
      <c r="A2060" s="137"/>
      <c r="B2060" s="137"/>
      <c r="C2060" s="137"/>
      <c r="D2060" s="137"/>
      <c r="E2060" s="137"/>
      <c r="F2060" s="137"/>
      <c r="G2060" s="137"/>
      <c r="H2060" s="137"/>
      <c r="I2060" s="137"/>
      <c r="J2060" s="137"/>
      <c r="K2060" s="137"/>
      <c r="L2060" s="137"/>
      <c r="M2060" s="137"/>
      <c r="N2060" s="137"/>
      <c r="O2060" s="137"/>
      <c r="P2060" s="137"/>
    </row>
    <row r="2061" spans="1:16" x14ac:dyDescent="0.15">
      <c r="A2061" s="137"/>
      <c r="B2061" s="137"/>
      <c r="C2061" s="137"/>
      <c r="D2061" s="137"/>
      <c r="E2061" s="137"/>
      <c r="F2061" s="137"/>
      <c r="G2061" s="137"/>
      <c r="H2061" s="137"/>
      <c r="I2061" s="137"/>
      <c r="J2061" s="137"/>
      <c r="K2061" s="137"/>
      <c r="L2061" s="137"/>
      <c r="M2061" s="137"/>
      <c r="N2061" s="137"/>
      <c r="O2061" s="137"/>
      <c r="P2061" s="137"/>
    </row>
    <row r="2062" spans="1:16" x14ac:dyDescent="0.15">
      <c r="A2062" s="137"/>
      <c r="B2062" s="137"/>
      <c r="C2062" s="137"/>
      <c r="D2062" s="137"/>
      <c r="E2062" s="137"/>
      <c r="F2062" s="137"/>
      <c r="G2062" s="137"/>
      <c r="H2062" s="137"/>
      <c r="I2062" s="137"/>
      <c r="J2062" s="137"/>
      <c r="K2062" s="137"/>
      <c r="L2062" s="137"/>
      <c r="M2062" s="137"/>
      <c r="N2062" s="137"/>
      <c r="O2062" s="137"/>
      <c r="P2062" s="137"/>
    </row>
    <row r="2063" spans="1:16" x14ac:dyDescent="0.15">
      <c r="A2063" s="137"/>
      <c r="B2063" s="137"/>
      <c r="C2063" s="137"/>
      <c r="D2063" s="137"/>
      <c r="E2063" s="137"/>
      <c r="F2063" s="137"/>
      <c r="G2063" s="137"/>
      <c r="H2063" s="137"/>
      <c r="I2063" s="137"/>
      <c r="J2063" s="137"/>
      <c r="K2063" s="137"/>
      <c r="L2063" s="137"/>
      <c r="M2063" s="137"/>
      <c r="N2063" s="137"/>
      <c r="O2063" s="137"/>
      <c r="P2063" s="137"/>
    </row>
    <row r="2064" spans="1:16" x14ac:dyDescent="0.15">
      <c r="A2064" s="137"/>
      <c r="B2064" s="137"/>
      <c r="C2064" s="137"/>
      <c r="D2064" s="137"/>
      <c r="E2064" s="137"/>
      <c r="F2064" s="137"/>
      <c r="G2064" s="137"/>
      <c r="H2064" s="137"/>
      <c r="I2064" s="137"/>
      <c r="J2064" s="137"/>
      <c r="K2064" s="137"/>
      <c r="L2064" s="137"/>
      <c r="M2064" s="137"/>
      <c r="N2064" s="137"/>
      <c r="O2064" s="137"/>
      <c r="P2064" s="137"/>
    </row>
    <row r="2065" spans="1:16" x14ac:dyDescent="0.15">
      <c r="A2065" s="137"/>
      <c r="B2065" s="137"/>
      <c r="C2065" s="137"/>
      <c r="D2065" s="137"/>
      <c r="E2065" s="137"/>
      <c r="F2065" s="137"/>
      <c r="G2065" s="137"/>
      <c r="H2065" s="137"/>
      <c r="I2065" s="137"/>
      <c r="J2065" s="137"/>
      <c r="K2065" s="137"/>
      <c r="L2065" s="137"/>
      <c r="M2065" s="137"/>
      <c r="N2065" s="137"/>
      <c r="O2065" s="137"/>
      <c r="P2065" s="137"/>
    </row>
    <row r="2066" spans="1:16" x14ac:dyDescent="0.15">
      <c r="A2066" s="137"/>
      <c r="B2066" s="137"/>
      <c r="C2066" s="137"/>
      <c r="D2066" s="137"/>
      <c r="E2066" s="137"/>
      <c r="F2066" s="137"/>
      <c r="G2066" s="137"/>
      <c r="H2066" s="137"/>
      <c r="I2066" s="137"/>
      <c r="J2066" s="137"/>
      <c r="K2066" s="137"/>
      <c r="L2066" s="137"/>
      <c r="M2066" s="137"/>
      <c r="N2066" s="137"/>
      <c r="O2066" s="137"/>
      <c r="P2066" s="137"/>
    </row>
    <row r="2067" spans="1:16" x14ac:dyDescent="0.15">
      <c r="A2067" s="137"/>
      <c r="B2067" s="137"/>
      <c r="C2067" s="137"/>
      <c r="D2067" s="137"/>
      <c r="E2067" s="137"/>
      <c r="F2067" s="137"/>
      <c r="G2067" s="137"/>
      <c r="H2067" s="137"/>
      <c r="I2067" s="137"/>
      <c r="J2067" s="137"/>
      <c r="K2067" s="137"/>
      <c r="L2067" s="137"/>
      <c r="M2067" s="137"/>
      <c r="N2067" s="137"/>
      <c r="O2067" s="137"/>
      <c r="P2067" s="137"/>
    </row>
    <row r="2068" spans="1:16" x14ac:dyDescent="0.15">
      <c r="A2068" s="137"/>
      <c r="B2068" s="137"/>
      <c r="C2068" s="137"/>
      <c r="D2068" s="137"/>
      <c r="E2068" s="137"/>
      <c r="F2068" s="137"/>
      <c r="G2068" s="137"/>
      <c r="H2068" s="137"/>
      <c r="I2068" s="137"/>
      <c r="J2068" s="137"/>
      <c r="K2068" s="137"/>
      <c r="L2068" s="137"/>
      <c r="M2068" s="137"/>
      <c r="N2068" s="137"/>
      <c r="O2068" s="137"/>
      <c r="P2068" s="137"/>
    </row>
    <row r="2069" spans="1:16" x14ac:dyDescent="0.15">
      <c r="A2069" s="137"/>
      <c r="B2069" s="137"/>
      <c r="C2069" s="137"/>
      <c r="D2069" s="137"/>
      <c r="E2069" s="137"/>
      <c r="F2069" s="137"/>
      <c r="G2069" s="137"/>
      <c r="H2069" s="137"/>
      <c r="I2069" s="137"/>
      <c r="J2069" s="137"/>
      <c r="K2069" s="137"/>
      <c r="L2069" s="137"/>
      <c r="M2069" s="137"/>
      <c r="N2069" s="137"/>
      <c r="O2069" s="137"/>
      <c r="P2069" s="137"/>
    </row>
    <row r="2070" spans="1:16" x14ac:dyDescent="0.15">
      <c r="A2070" s="137"/>
      <c r="B2070" s="137"/>
      <c r="C2070" s="137"/>
      <c r="D2070" s="137"/>
      <c r="E2070" s="137"/>
      <c r="F2070" s="137"/>
      <c r="G2070" s="137"/>
      <c r="H2070" s="137"/>
      <c r="I2070" s="137"/>
      <c r="J2070" s="137"/>
      <c r="K2070" s="137"/>
      <c r="L2070" s="137"/>
      <c r="M2070" s="137"/>
      <c r="N2070" s="137"/>
      <c r="O2070" s="137"/>
      <c r="P2070" s="137"/>
    </row>
    <row r="2071" spans="1:16" x14ac:dyDescent="0.15">
      <c r="A2071" s="137"/>
      <c r="B2071" s="137"/>
      <c r="C2071" s="137"/>
      <c r="D2071" s="137"/>
      <c r="E2071" s="137"/>
      <c r="F2071" s="137"/>
      <c r="G2071" s="137"/>
      <c r="H2071" s="137"/>
      <c r="I2071" s="137"/>
      <c r="J2071" s="137"/>
      <c r="K2071" s="137"/>
      <c r="L2071" s="137"/>
      <c r="M2071" s="137"/>
      <c r="N2071" s="137"/>
      <c r="O2071" s="137"/>
      <c r="P2071" s="137"/>
    </row>
    <row r="2072" spans="1:16" x14ac:dyDescent="0.15">
      <c r="A2072" s="137"/>
      <c r="B2072" s="137"/>
      <c r="C2072" s="137"/>
      <c r="D2072" s="137"/>
      <c r="E2072" s="137"/>
      <c r="F2072" s="137"/>
      <c r="G2072" s="137"/>
      <c r="H2072" s="137"/>
      <c r="I2072" s="137"/>
      <c r="J2072" s="137"/>
      <c r="K2072" s="137"/>
      <c r="L2072" s="137"/>
      <c r="M2072" s="137"/>
      <c r="N2072" s="137"/>
      <c r="O2072" s="137"/>
      <c r="P2072" s="137"/>
    </row>
    <row r="2073" spans="1:16" x14ac:dyDescent="0.15">
      <c r="A2073" s="137"/>
      <c r="B2073" s="137"/>
      <c r="C2073" s="137"/>
      <c r="D2073" s="137"/>
      <c r="E2073" s="137"/>
      <c r="F2073" s="137"/>
      <c r="G2073" s="137"/>
      <c r="H2073" s="137"/>
      <c r="I2073" s="137"/>
      <c r="J2073" s="137"/>
      <c r="K2073" s="137"/>
      <c r="L2073" s="137"/>
      <c r="M2073" s="137"/>
      <c r="N2073" s="137"/>
      <c r="O2073" s="137"/>
      <c r="P2073" s="137"/>
    </row>
    <row r="2074" spans="1:16" x14ac:dyDescent="0.15">
      <c r="A2074" s="137"/>
      <c r="B2074" s="137"/>
      <c r="C2074" s="137"/>
      <c r="D2074" s="137"/>
      <c r="E2074" s="137"/>
      <c r="F2074" s="137"/>
      <c r="G2074" s="137"/>
      <c r="H2074" s="137"/>
      <c r="I2074" s="137"/>
      <c r="J2074" s="137"/>
      <c r="K2074" s="137"/>
      <c r="L2074" s="137"/>
      <c r="M2074" s="137"/>
      <c r="N2074" s="137"/>
      <c r="O2074" s="137"/>
      <c r="P2074" s="137"/>
    </row>
    <row r="2075" spans="1:16" x14ac:dyDescent="0.15">
      <c r="A2075" s="137"/>
      <c r="B2075" s="137"/>
      <c r="C2075" s="137"/>
      <c r="D2075" s="137"/>
      <c r="E2075" s="137"/>
      <c r="F2075" s="137"/>
      <c r="G2075" s="137"/>
      <c r="H2075" s="137"/>
      <c r="I2075" s="137"/>
      <c r="J2075" s="137"/>
      <c r="K2075" s="137"/>
      <c r="L2075" s="137"/>
      <c r="M2075" s="137"/>
      <c r="N2075" s="137"/>
      <c r="O2075" s="137"/>
      <c r="P2075" s="137"/>
    </row>
    <row r="2076" spans="1:16" x14ac:dyDescent="0.15">
      <c r="A2076" s="137"/>
      <c r="B2076" s="137"/>
      <c r="C2076" s="137"/>
      <c r="D2076" s="137"/>
      <c r="E2076" s="137"/>
      <c r="F2076" s="137"/>
      <c r="G2076" s="137"/>
      <c r="H2076" s="137"/>
      <c r="I2076" s="137"/>
      <c r="J2076" s="137"/>
      <c r="K2076" s="137"/>
      <c r="L2076" s="137"/>
      <c r="M2076" s="137"/>
      <c r="N2076" s="137"/>
      <c r="O2076" s="137"/>
      <c r="P2076" s="137"/>
    </row>
    <row r="2077" spans="1:16" x14ac:dyDescent="0.15">
      <c r="A2077" s="137"/>
      <c r="B2077" s="137"/>
      <c r="C2077" s="137"/>
      <c r="D2077" s="137"/>
      <c r="E2077" s="137"/>
      <c r="F2077" s="137"/>
      <c r="G2077" s="137"/>
      <c r="H2077" s="137"/>
      <c r="I2077" s="137"/>
      <c r="J2077" s="137"/>
      <c r="K2077" s="137"/>
      <c r="L2077" s="137"/>
      <c r="M2077" s="137"/>
      <c r="N2077" s="137"/>
      <c r="O2077" s="137"/>
      <c r="P2077" s="137"/>
    </row>
    <row r="2078" spans="1:16" x14ac:dyDescent="0.15">
      <c r="A2078" s="137"/>
      <c r="B2078" s="137"/>
      <c r="C2078" s="137"/>
      <c r="D2078" s="137"/>
      <c r="E2078" s="137"/>
      <c r="F2078" s="137"/>
      <c r="G2078" s="137"/>
      <c r="H2078" s="137"/>
      <c r="I2078" s="137"/>
      <c r="J2078" s="137"/>
      <c r="K2078" s="137"/>
      <c r="L2078" s="137"/>
      <c r="M2078" s="137"/>
      <c r="N2078" s="137"/>
      <c r="O2078" s="137"/>
      <c r="P2078" s="137"/>
    </row>
    <row r="2079" spans="1:16" x14ac:dyDescent="0.15">
      <c r="A2079" s="137"/>
      <c r="B2079" s="137"/>
      <c r="C2079" s="137"/>
      <c r="D2079" s="137"/>
      <c r="E2079" s="137"/>
      <c r="F2079" s="137"/>
      <c r="G2079" s="137"/>
      <c r="H2079" s="137"/>
      <c r="I2079" s="137"/>
      <c r="J2079" s="137"/>
      <c r="K2079" s="137"/>
      <c r="L2079" s="137"/>
      <c r="M2079" s="137"/>
      <c r="N2079" s="137"/>
      <c r="O2079" s="137"/>
      <c r="P2079" s="137"/>
    </row>
    <row r="2080" spans="1:16" x14ac:dyDescent="0.15">
      <c r="A2080" s="137"/>
      <c r="B2080" s="137"/>
      <c r="C2080" s="137"/>
      <c r="D2080" s="137"/>
      <c r="E2080" s="137"/>
      <c r="F2080" s="137"/>
      <c r="G2080" s="137"/>
      <c r="H2080" s="137"/>
      <c r="I2080" s="137"/>
      <c r="J2080" s="137"/>
      <c r="K2080" s="137"/>
      <c r="L2080" s="137"/>
      <c r="M2080" s="137"/>
      <c r="N2080" s="137"/>
      <c r="O2080" s="137"/>
      <c r="P2080" s="137"/>
    </row>
    <row r="2081" spans="1:16" x14ac:dyDescent="0.15">
      <c r="A2081" s="137"/>
      <c r="B2081" s="137"/>
      <c r="C2081" s="137"/>
      <c r="D2081" s="137"/>
      <c r="E2081" s="137"/>
      <c r="F2081" s="137"/>
      <c r="G2081" s="137"/>
      <c r="H2081" s="137"/>
      <c r="I2081" s="137"/>
      <c r="J2081" s="137"/>
      <c r="K2081" s="137"/>
      <c r="L2081" s="137"/>
      <c r="M2081" s="137"/>
      <c r="N2081" s="137"/>
      <c r="O2081" s="137"/>
      <c r="P2081" s="137"/>
    </row>
    <row r="2082" spans="1:16" x14ac:dyDescent="0.15">
      <c r="A2082" s="137"/>
      <c r="B2082" s="137"/>
      <c r="C2082" s="137"/>
      <c r="D2082" s="137"/>
      <c r="E2082" s="137"/>
      <c r="F2082" s="137"/>
      <c r="G2082" s="137"/>
      <c r="H2082" s="137"/>
      <c r="I2082" s="137"/>
      <c r="J2082" s="137"/>
      <c r="K2082" s="137"/>
      <c r="L2082" s="137"/>
      <c r="M2082" s="137"/>
      <c r="N2082" s="137"/>
      <c r="O2082" s="137"/>
      <c r="P2082" s="137"/>
    </row>
    <row r="2083" spans="1:16" x14ac:dyDescent="0.15">
      <c r="A2083" s="137"/>
      <c r="B2083" s="137"/>
      <c r="C2083" s="137"/>
      <c r="D2083" s="137"/>
      <c r="E2083" s="137"/>
      <c r="F2083" s="137"/>
      <c r="G2083" s="137"/>
      <c r="H2083" s="137"/>
      <c r="I2083" s="137"/>
      <c r="J2083" s="137"/>
      <c r="K2083" s="137"/>
      <c r="L2083" s="137"/>
      <c r="M2083" s="137"/>
      <c r="N2083" s="137"/>
      <c r="O2083" s="137"/>
      <c r="P2083" s="137"/>
    </row>
    <row r="2084" spans="1:16" x14ac:dyDescent="0.15">
      <c r="A2084" s="137"/>
      <c r="B2084" s="137"/>
      <c r="C2084" s="137"/>
      <c r="D2084" s="137"/>
      <c r="E2084" s="137"/>
      <c r="F2084" s="137"/>
      <c r="G2084" s="137"/>
      <c r="H2084" s="137"/>
      <c r="I2084" s="137"/>
      <c r="J2084" s="137"/>
      <c r="K2084" s="137"/>
      <c r="L2084" s="137"/>
      <c r="M2084" s="137"/>
      <c r="N2084" s="137"/>
      <c r="O2084" s="137"/>
      <c r="P2084" s="137"/>
    </row>
    <row r="2085" spans="1:16" x14ac:dyDescent="0.15">
      <c r="A2085" s="137"/>
      <c r="B2085" s="137"/>
      <c r="C2085" s="137"/>
      <c r="D2085" s="137"/>
      <c r="E2085" s="137"/>
      <c r="F2085" s="137"/>
      <c r="G2085" s="137"/>
      <c r="H2085" s="137"/>
      <c r="I2085" s="137"/>
      <c r="J2085" s="137"/>
      <c r="K2085" s="137"/>
      <c r="L2085" s="137"/>
      <c r="M2085" s="137"/>
      <c r="N2085" s="137"/>
      <c r="O2085" s="137"/>
      <c r="P2085" s="137"/>
    </row>
    <row r="2086" spans="1:16" x14ac:dyDescent="0.15">
      <c r="A2086" s="137"/>
      <c r="B2086" s="137"/>
      <c r="C2086" s="137"/>
      <c r="D2086" s="137"/>
      <c r="E2086" s="137"/>
      <c r="F2086" s="137"/>
      <c r="G2086" s="137"/>
      <c r="H2086" s="137"/>
      <c r="I2086" s="137"/>
      <c r="J2086" s="137"/>
      <c r="K2086" s="137"/>
      <c r="L2086" s="137"/>
      <c r="M2086" s="137"/>
      <c r="N2086" s="137"/>
      <c r="O2086" s="137"/>
      <c r="P2086" s="137"/>
    </row>
    <row r="2087" spans="1:16" x14ac:dyDescent="0.15">
      <c r="A2087" s="137"/>
      <c r="B2087" s="137"/>
      <c r="C2087" s="137"/>
      <c r="D2087" s="137"/>
      <c r="E2087" s="137"/>
      <c r="F2087" s="137"/>
      <c r="G2087" s="137"/>
      <c r="H2087" s="137"/>
      <c r="I2087" s="137"/>
      <c r="J2087" s="137"/>
      <c r="K2087" s="137"/>
      <c r="L2087" s="137"/>
      <c r="M2087" s="137"/>
      <c r="N2087" s="137"/>
      <c r="O2087" s="137"/>
      <c r="P2087" s="137"/>
    </row>
    <row r="2088" spans="1:16" x14ac:dyDescent="0.15">
      <c r="A2088" s="137"/>
      <c r="B2088" s="137"/>
      <c r="C2088" s="137"/>
      <c r="D2088" s="137"/>
      <c r="E2088" s="137"/>
      <c r="F2088" s="137"/>
      <c r="G2088" s="137"/>
      <c r="H2088" s="137"/>
      <c r="I2088" s="137"/>
      <c r="J2088" s="137"/>
      <c r="K2088" s="137"/>
      <c r="L2088" s="137"/>
      <c r="M2088" s="137"/>
      <c r="N2088" s="137"/>
      <c r="O2088" s="137"/>
      <c r="P2088" s="137"/>
    </row>
    <row r="2089" spans="1:16" x14ac:dyDescent="0.15">
      <c r="A2089" s="137"/>
      <c r="B2089" s="137"/>
      <c r="C2089" s="137"/>
      <c r="D2089" s="137"/>
      <c r="E2089" s="137"/>
      <c r="F2089" s="137"/>
      <c r="G2089" s="137"/>
      <c r="H2089" s="137"/>
      <c r="I2089" s="137"/>
      <c r="J2089" s="137"/>
      <c r="K2089" s="137"/>
      <c r="L2089" s="137"/>
      <c r="M2089" s="137"/>
      <c r="N2089" s="137"/>
      <c r="O2089" s="137"/>
      <c r="P2089" s="137"/>
    </row>
    <row r="2090" spans="1:16" x14ac:dyDescent="0.15">
      <c r="A2090" s="137"/>
      <c r="B2090" s="137"/>
      <c r="C2090" s="137"/>
      <c r="D2090" s="137"/>
      <c r="E2090" s="137"/>
      <c r="F2090" s="137"/>
      <c r="G2090" s="137"/>
      <c r="H2090" s="137"/>
      <c r="I2090" s="137"/>
      <c r="J2090" s="137"/>
      <c r="K2090" s="137"/>
      <c r="L2090" s="137"/>
      <c r="M2090" s="137"/>
      <c r="N2090" s="137"/>
      <c r="O2090" s="137"/>
      <c r="P2090" s="137"/>
    </row>
    <row r="2091" spans="1:16" x14ac:dyDescent="0.15">
      <c r="A2091" s="137"/>
      <c r="B2091" s="137"/>
      <c r="C2091" s="137"/>
      <c r="D2091" s="137"/>
      <c r="E2091" s="137"/>
      <c r="F2091" s="137"/>
      <c r="G2091" s="137"/>
      <c r="H2091" s="137"/>
      <c r="I2091" s="137"/>
      <c r="J2091" s="137"/>
      <c r="K2091" s="137"/>
      <c r="L2091" s="137"/>
      <c r="M2091" s="137"/>
      <c r="N2091" s="137"/>
      <c r="O2091" s="137"/>
      <c r="P2091" s="137"/>
    </row>
    <row r="2092" spans="1:16" x14ac:dyDescent="0.15">
      <c r="A2092" s="137"/>
      <c r="B2092" s="137"/>
      <c r="C2092" s="137"/>
      <c r="D2092" s="137"/>
      <c r="E2092" s="137"/>
      <c r="F2092" s="137"/>
      <c r="G2092" s="137"/>
      <c r="H2092" s="137"/>
      <c r="I2092" s="137"/>
      <c r="J2092" s="137"/>
      <c r="K2092" s="137"/>
      <c r="L2092" s="137"/>
      <c r="M2092" s="137"/>
      <c r="N2092" s="137"/>
      <c r="O2092" s="137"/>
      <c r="P2092" s="137"/>
    </row>
    <row r="2093" spans="1:16" x14ac:dyDescent="0.15">
      <c r="A2093" s="137"/>
      <c r="B2093" s="137"/>
      <c r="C2093" s="137"/>
      <c r="D2093" s="137"/>
      <c r="E2093" s="137"/>
      <c r="F2093" s="137"/>
      <c r="G2093" s="137"/>
      <c r="H2093" s="137"/>
      <c r="I2093" s="137"/>
      <c r="J2093" s="137"/>
      <c r="K2093" s="137"/>
      <c r="L2093" s="137"/>
      <c r="M2093" s="137"/>
      <c r="N2093" s="137"/>
      <c r="O2093" s="137"/>
      <c r="P2093" s="137"/>
    </row>
    <row r="2094" spans="1:16" x14ac:dyDescent="0.15">
      <c r="A2094" s="137"/>
      <c r="B2094" s="137"/>
      <c r="C2094" s="137"/>
      <c r="D2094" s="137"/>
      <c r="E2094" s="137"/>
      <c r="F2094" s="137"/>
      <c r="G2094" s="137"/>
      <c r="H2094" s="137"/>
      <c r="I2094" s="137"/>
      <c r="J2094" s="137"/>
      <c r="K2094" s="137"/>
      <c r="L2094" s="137"/>
      <c r="M2094" s="137"/>
      <c r="N2094" s="137"/>
      <c r="O2094" s="137"/>
      <c r="P2094" s="137"/>
    </row>
    <row r="2095" spans="1:16" x14ac:dyDescent="0.15">
      <c r="A2095" s="137"/>
      <c r="B2095" s="137"/>
      <c r="C2095" s="137"/>
      <c r="D2095" s="137"/>
      <c r="E2095" s="137"/>
      <c r="F2095" s="137"/>
      <c r="G2095" s="137"/>
      <c r="H2095" s="137"/>
      <c r="I2095" s="137"/>
      <c r="J2095" s="137"/>
      <c r="K2095" s="137"/>
      <c r="L2095" s="137"/>
      <c r="M2095" s="137"/>
      <c r="N2095" s="137"/>
      <c r="O2095" s="137"/>
      <c r="P2095" s="137"/>
    </row>
    <row r="2096" spans="1:16" x14ac:dyDescent="0.15">
      <c r="A2096" s="137"/>
      <c r="B2096" s="137"/>
      <c r="C2096" s="137"/>
      <c r="D2096" s="137"/>
      <c r="E2096" s="137"/>
      <c r="F2096" s="137"/>
      <c r="G2096" s="137"/>
      <c r="H2096" s="137"/>
      <c r="I2096" s="137"/>
      <c r="J2096" s="137"/>
      <c r="K2096" s="137"/>
      <c r="L2096" s="137"/>
      <c r="M2096" s="137"/>
      <c r="N2096" s="137"/>
      <c r="O2096" s="137"/>
      <c r="P2096" s="137"/>
    </row>
    <row r="2097" spans="1:16" x14ac:dyDescent="0.15">
      <c r="A2097" s="137"/>
      <c r="B2097" s="137"/>
      <c r="C2097" s="137"/>
      <c r="D2097" s="137"/>
      <c r="E2097" s="137"/>
      <c r="F2097" s="137"/>
      <c r="G2097" s="137"/>
      <c r="H2097" s="137"/>
      <c r="I2097" s="137"/>
      <c r="J2097" s="137"/>
      <c r="K2097" s="137"/>
      <c r="L2097" s="137"/>
      <c r="M2097" s="137"/>
      <c r="N2097" s="137"/>
      <c r="O2097" s="137"/>
      <c r="P2097" s="137"/>
    </row>
    <row r="2098" spans="1:16" x14ac:dyDescent="0.15">
      <c r="A2098" s="137"/>
      <c r="B2098" s="137"/>
      <c r="C2098" s="137"/>
      <c r="D2098" s="137"/>
      <c r="E2098" s="137"/>
      <c r="F2098" s="137"/>
      <c r="G2098" s="137"/>
      <c r="H2098" s="137"/>
      <c r="I2098" s="137"/>
      <c r="J2098" s="137"/>
      <c r="K2098" s="137"/>
      <c r="L2098" s="137"/>
      <c r="M2098" s="137"/>
      <c r="N2098" s="137"/>
      <c r="O2098" s="137"/>
      <c r="P2098" s="137"/>
    </row>
    <row r="2099" spans="1:16" x14ac:dyDescent="0.15">
      <c r="A2099" s="137"/>
      <c r="B2099" s="137"/>
      <c r="C2099" s="137"/>
      <c r="D2099" s="137"/>
      <c r="E2099" s="137"/>
      <c r="F2099" s="137"/>
      <c r="G2099" s="137"/>
      <c r="H2099" s="137"/>
      <c r="I2099" s="137"/>
      <c r="J2099" s="137"/>
      <c r="K2099" s="137"/>
      <c r="L2099" s="137"/>
      <c r="M2099" s="137"/>
      <c r="N2099" s="137"/>
      <c r="O2099" s="137"/>
      <c r="P2099" s="137"/>
    </row>
    <row r="2100" spans="1:16" x14ac:dyDescent="0.15">
      <c r="A2100" s="137"/>
      <c r="B2100" s="137"/>
      <c r="C2100" s="137"/>
      <c r="D2100" s="137"/>
      <c r="E2100" s="137"/>
      <c r="F2100" s="137"/>
      <c r="G2100" s="137"/>
      <c r="H2100" s="137"/>
      <c r="I2100" s="137"/>
      <c r="J2100" s="137"/>
      <c r="K2100" s="137"/>
      <c r="L2100" s="137"/>
      <c r="M2100" s="137"/>
      <c r="N2100" s="137"/>
      <c r="O2100" s="137"/>
      <c r="P2100" s="137"/>
    </row>
    <row r="2101" spans="1:16" x14ac:dyDescent="0.15">
      <c r="A2101" s="137"/>
      <c r="B2101" s="137"/>
      <c r="C2101" s="137"/>
      <c r="D2101" s="137"/>
      <c r="E2101" s="137"/>
      <c r="F2101" s="137"/>
      <c r="G2101" s="137"/>
      <c r="H2101" s="137"/>
      <c r="I2101" s="137"/>
      <c r="J2101" s="137"/>
      <c r="K2101" s="137"/>
      <c r="L2101" s="137"/>
      <c r="M2101" s="137"/>
      <c r="N2101" s="137"/>
      <c r="O2101" s="137"/>
      <c r="P2101" s="137"/>
    </row>
    <row r="2102" spans="1:16" x14ac:dyDescent="0.15">
      <c r="A2102" s="137"/>
      <c r="B2102" s="137"/>
      <c r="C2102" s="137"/>
      <c r="D2102" s="137"/>
      <c r="E2102" s="137"/>
      <c r="F2102" s="137"/>
      <c r="G2102" s="137"/>
      <c r="H2102" s="137"/>
      <c r="I2102" s="137"/>
      <c r="J2102" s="137"/>
      <c r="K2102" s="137"/>
      <c r="L2102" s="137"/>
      <c r="M2102" s="137"/>
      <c r="N2102" s="137"/>
      <c r="O2102" s="137"/>
      <c r="P2102" s="137"/>
    </row>
    <row r="2103" spans="1:16" x14ac:dyDescent="0.15">
      <c r="A2103" s="137"/>
      <c r="B2103" s="137"/>
      <c r="C2103" s="137"/>
      <c r="D2103" s="137"/>
      <c r="E2103" s="137"/>
      <c r="F2103" s="137"/>
      <c r="G2103" s="137"/>
      <c r="H2103" s="137"/>
      <c r="I2103" s="137"/>
      <c r="J2103" s="137"/>
      <c r="K2103" s="137"/>
      <c r="L2103" s="137"/>
      <c r="M2103" s="137"/>
      <c r="N2103" s="137"/>
      <c r="O2103" s="137"/>
      <c r="P2103" s="137"/>
    </row>
    <row r="2104" spans="1:16" x14ac:dyDescent="0.15">
      <c r="A2104" s="137"/>
      <c r="B2104" s="137"/>
      <c r="C2104" s="137"/>
      <c r="D2104" s="137"/>
      <c r="E2104" s="137"/>
      <c r="F2104" s="137"/>
      <c r="G2104" s="137"/>
      <c r="H2104" s="137"/>
      <c r="I2104" s="137"/>
      <c r="J2104" s="137"/>
      <c r="K2104" s="137"/>
      <c r="L2104" s="137"/>
      <c r="M2104" s="137"/>
      <c r="N2104" s="137"/>
      <c r="O2104" s="137"/>
      <c r="P2104" s="137"/>
    </row>
    <row r="2105" spans="1:16" x14ac:dyDescent="0.15">
      <c r="A2105" s="137"/>
      <c r="B2105" s="137"/>
      <c r="C2105" s="137"/>
      <c r="D2105" s="137"/>
      <c r="E2105" s="137"/>
      <c r="F2105" s="137"/>
      <c r="G2105" s="137"/>
      <c r="H2105" s="137"/>
      <c r="I2105" s="137"/>
      <c r="J2105" s="137"/>
      <c r="K2105" s="137"/>
      <c r="L2105" s="137"/>
      <c r="M2105" s="137"/>
      <c r="N2105" s="137"/>
      <c r="O2105" s="137"/>
      <c r="P2105" s="137"/>
    </row>
    <row r="2106" spans="1:16" x14ac:dyDescent="0.15">
      <c r="A2106" s="137"/>
      <c r="B2106" s="137"/>
      <c r="C2106" s="137"/>
      <c r="D2106" s="137"/>
      <c r="E2106" s="137"/>
      <c r="F2106" s="137"/>
      <c r="G2106" s="137"/>
      <c r="H2106" s="137"/>
      <c r="I2106" s="137"/>
      <c r="J2106" s="137"/>
      <c r="K2106" s="137"/>
      <c r="L2106" s="137"/>
      <c r="M2106" s="137"/>
      <c r="N2106" s="137"/>
      <c r="O2106" s="137"/>
      <c r="P2106" s="137"/>
    </row>
    <row r="2107" spans="1:16" x14ac:dyDescent="0.15">
      <c r="A2107" s="137"/>
      <c r="B2107" s="137"/>
      <c r="C2107" s="137"/>
      <c r="D2107" s="137"/>
      <c r="E2107" s="137"/>
      <c r="F2107" s="137"/>
      <c r="G2107" s="137"/>
      <c r="H2107" s="137"/>
      <c r="I2107" s="137"/>
      <c r="J2107" s="137"/>
      <c r="K2107" s="137"/>
      <c r="L2107" s="137"/>
      <c r="M2107" s="137"/>
      <c r="N2107" s="137"/>
      <c r="O2107" s="137"/>
      <c r="P2107" s="137"/>
    </row>
    <row r="2108" spans="1:16" x14ac:dyDescent="0.15">
      <c r="A2108" s="137"/>
      <c r="B2108" s="137"/>
      <c r="C2108" s="137"/>
      <c r="D2108" s="137"/>
      <c r="E2108" s="137"/>
      <c r="F2108" s="137"/>
      <c r="G2108" s="137"/>
      <c r="H2108" s="137"/>
      <c r="I2108" s="137"/>
      <c r="J2108" s="137"/>
      <c r="K2108" s="137"/>
      <c r="L2108" s="137"/>
      <c r="M2108" s="137"/>
      <c r="N2108" s="137"/>
      <c r="O2108" s="137"/>
      <c r="P2108" s="137"/>
    </row>
    <row r="2109" spans="1:16" x14ac:dyDescent="0.15">
      <c r="A2109" s="137"/>
      <c r="B2109" s="137"/>
      <c r="C2109" s="137"/>
      <c r="D2109" s="137"/>
      <c r="E2109" s="137"/>
      <c r="F2109" s="137"/>
      <c r="G2109" s="137"/>
      <c r="H2109" s="137"/>
      <c r="I2109" s="137"/>
      <c r="J2109" s="137"/>
      <c r="K2109" s="137"/>
      <c r="L2109" s="137"/>
      <c r="M2109" s="137"/>
      <c r="N2109" s="137"/>
      <c r="O2109" s="137"/>
      <c r="P2109" s="137"/>
    </row>
    <row r="2110" spans="1:16" x14ac:dyDescent="0.15">
      <c r="A2110" s="137"/>
      <c r="B2110" s="137"/>
      <c r="C2110" s="137"/>
      <c r="D2110" s="137"/>
      <c r="E2110" s="137"/>
      <c r="F2110" s="137"/>
      <c r="G2110" s="137"/>
      <c r="H2110" s="137"/>
      <c r="I2110" s="137"/>
      <c r="J2110" s="137"/>
      <c r="K2110" s="137"/>
      <c r="L2110" s="137"/>
      <c r="M2110" s="137"/>
      <c r="N2110" s="137"/>
      <c r="O2110" s="137"/>
      <c r="P2110" s="137"/>
    </row>
    <row r="2111" spans="1:16" x14ac:dyDescent="0.15">
      <c r="A2111" s="137"/>
      <c r="B2111" s="137"/>
      <c r="C2111" s="137"/>
      <c r="D2111" s="137"/>
      <c r="E2111" s="137"/>
      <c r="F2111" s="137"/>
      <c r="G2111" s="137"/>
      <c r="H2111" s="137"/>
      <c r="I2111" s="137"/>
      <c r="J2111" s="137"/>
      <c r="K2111" s="137"/>
      <c r="L2111" s="137"/>
      <c r="M2111" s="137"/>
      <c r="N2111" s="137"/>
      <c r="O2111" s="137"/>
      <c r="P2111" s="137"/>
    </row>
    <row r="2112" spans="1:16" x14ac:dyDescent="0.15">
      <c r="A2112" s="137"/>
      <c r="B2112" s="137"/>
      <c r="C2112" s="137"/>
      <c r="D2112" s="137"/>
      <c r="E2112" s="137"/>
      <c r="F2112" s="137"/>
      <c r="G2112" s="137"/>
      <c r="H2112" s="137"/>
      <c r="I2112" s="137"/>
      <c r="J2112" s="137"/>
      <c r="K2112" s="137"/>
      <c r="L2112" s="137"/>
      <c r="M2112" s="137"/>
      <c r="N2112" s="137"/>
      <c r="O2112" s="137"/>
      <c r="P2112" s="137"/>
    </row>
    <row r="2113" spans="1:16" x14ac:dyDescent="0.15">
      <c r="A2113" s="137"/>
      <c r="B2113" s="137"/>
      <c r="C2113" s="137"/>
      <c r="D2113" s="137"/>
      <c r="E2113" s="137"/>
      <c r="F2113" s="137"/>
      <c r="G2113" s="137"/>
      <c r="H2113" s="137"/>
      <c r="I2113" s="137"/>
      <c r="J2113" s="137"/>
      <c r="K2113" s="137"/>
      <c r="L2113" s="137"/>
      <c r="M2113" s="137"/>
      <c r="N2113" s="137"/>
      <c r="O2113" s="137"/>
      <c r="P2113" s="137"/>
    </row>
    <row r="2114" spans="1:16" x14ac:dyDescent="0.15">
      <c r="A2114" s="137"/>
      <c r="B2114" s="137"/>
      <c r="C2114" s="137"/>
      <c r="D2114" s="137"/>
      <c r="E2114" s="137"/>
      <c r="F2114" s="137"/>
      <c r="G2114" s="137"/>
      <c r="H2114" s="137"/>
      <c r="I2114" s="137"/>
      <c r="J2114" s="137"/>
      <c r="K2114" s="137"/>
      <c r="L2114" s="137"/>
      <c r="M2114" s="137"/>
      <c r="N2114" s="137"/>
      <c r="O2114" s="137"/>
      <c r="P2114" s="137"/>
    </row>
    <row r="2115" spans="1:16" x14ac:dyDescent="0.15">
      <c r="A2115" s="137"/>
      <c r="B2115" s="137"/>
      <c r="C2115" s="137"/>
      <c r="D2115" s="137"/>
      <c r="E2115" s="137"/>
      <c r="F2115" s="137"/>
      <c r="G2115" s="137"/>
      <c r="H2115" s="137"/>
      <c r="I2115" s="137"/>
      <c r="J2115" s="137"/>
      <c r="K2115" s="137"/>
      <c r="L2115" s="137"/>
      <c r="M2115" s="137"/>
      <c r="N2115" s="137"/>
      <c r="O2115" s="137"/>
      <c r="P2115" s="137"/>
    </row>
    <row r="2116" spans="1:16" x14ac:dyDescent="0.15">
      <c r="A2116" s="137"/>
      <c r="B2116" s="137"/>
      <c r="C2116" s="137"/>
      <c r="D2116" s="137"/>
      <c r="E2116" s="137"/>
      <c r="F2116" s="137"/>
      <c r="G2116" s="137"/>
      <c r="H2116" s="137"/>
      <c r="I2116" s="137"/>
      <c r="J2116" s="137"/>
      <c r="K2116" s="137"/>
      <c r="L2116" s="137"/>
      <c r="M2116" s="137"/>
      <c r="N2116" s="137"/>
      <c r="O2116" s="137"/>
      <c r="P2116" s="137"/>
    </row>
    <row r="2117" spans="1:16" x14ac:dyDescent="0.15">
      <c r="A2117" s="137"/>
      <c r="B2117" s="137"/>
      <c r="C2117" s="137"/>
      <c r="D2117" s="137"/>
      <c r="E2117" s="137"/>
      <c r="F2117" s="137"/>
      <c r="G2117" s="137"/>
      <c r="H2117" s="137"/>
      <c r="I2117" s="137"/>
      <c r="J2117" s="137"/>
      <c r="K2117" s="137"/>
      <c r="L2117" s="137"/>
      <c r="M2117" s="137"/>
      <c r="N2117" s="137"/>
      <c r="O2117" s="137"/>
      <c r="P2117" s="137"/>
    </row>
    <row r="2118" spans="1:16" x14ac:dyDescent="0.15">
      <c r="A2118" s="137"/>
      <c r="B2118" s="137"/>
      <c r="C2118" s="137"/>
      <c r="D2118" s="137"/>
      <c r="E2118" s="137"/>
      <c r="F2118" s="137"/>
      <c r="G2118" s="137"/>
      <c r="H2118" s="137"/>
      <c r="I2118" s="137"/>
      <c r="J2118" s="137"/>
      <c r="K2118" s="137"/>
      <c r="L2118" s="137"/>
      <c r="M2118" s="137"/>
      <c r="N2118" s="137"/>
      <c r="O2118" s="137"/>
      <c r="P2118" s="137"/>
    </row>
    <row r="2119" spans="1:16" x14ac:dyDescent="0.15">
      <c r="A2119" s="137"/>
      <c r="B2119" s="137"/>
      <c r="C2119" s="137"/>
      <c r="D2119" s="137"/>
      <c r="E2119" s="137"/>
      <c r="F2119" s="137"/>
      <c r="G2119" s="137"/>
      <c r="H2119" s="137"/>
      <c r="I2119" s="137"/>
      <c r="J2119" s="137"/>
      <c r="K2119" s="137"/>
      <c r="L2119" s="137"/>
      <c r="M2119" s="137"/>
      <c r="N2119" s="137"/>
      <c r="O2119" s="137"/>
      <c r="P2119" s="137"/>
    </row>
    <row r="2120" spans="1:16" x14ac:dyDescent="0.15">
      <c r="A2120" s="137"/>
      <c r="B2120" s="137"/>
      <c r="C2120" s="137"/>
      <c r="D2120" s="137"/>
      <c r="E2120" s="137"/>
      <c r="F2120" s="137"/>
      <c r="G2120" s="137"/>
      <c r="H2120" s="137"/>
      <c r="I2120" s="137"/>
      <c r="J2120" s="137"/>
      <c r="K2120" s="137"/>
      <c r="L2120" s="137"/>
      <c r="M2120" s="137"/>
      <c r="N2120" s="137"/>
      <c r="O2120" s="137"/>
      <c r="P2120" s="137"/>
    </row>
    <row r="2121" spans="1:16" x14ac:dyDescent="0.15">
      <c r="A2121" s="137"/>
      <c r="B2121" s="137"/>
      <c r="C2121" s="137"/>
      <c r="D2121" s="137"/>
      <c r="E2121" s="137"/>
      <c r="F2121" s="137"/>
      <c r="G2121" s="137"/>
      <c r="H2121" s="137"/>
      <c r="I2121" s="137"/>
      <c r="J2121" s="137"/>
      <c r="K2121" s="137"/>
      <c r="L2121" s="137"/>
      <c r="M2121" s="137"/>
      <c r="N2121" s="137"/>
      <c r="O2121" s="137"/>
      <c r="P2121" s="137"/>
    </row>
    <row r="2122" spans="1:16" x14ac:dyDescent="0.15">
      <c r="A2122" s="137"/>
      <c r="B2122" s="137"/>
      <c r="C2122" s="137"/>
      <c r="D2122" s="137"/>
      <c r="E2122" s="137"/>
      <c r="F2122" s="137"/>
      <c r="G2122" s="137"/>
      <c r="H2122" s="137"/>
      <c r="I2122" s="137"/>
      <c r="J2122" s="137"/>
      <c r="K2122" s="137"/>
      <c r="L2122" s="137"/>
      <c r="M2122" s="137"/>
      <c r="N2122" s="137"/>
      <c r="O2122" s="137"/>
      <c r="P2122" s="137"/>
    </row>
    <row r="2123" spans="1:16" x14ac:dyDescent="0.15">
      <c r="A2123" s="137"/>
      <c r="B2123" s="137"/>
      <c r="C2123" s="137"/>
      <c r="D2123" s="137"/>
      <c r="E2123" s="137"/>
      <c r="F2123" s="137"/>
      <c r="G2123" s="137"/>
      <c r="H2123" s="137"/>
      <c r="I2123" s="137"/>
      <c r="J2123" s="137"/>
      <c r="K2123" s="137"/>
      <c r="L2123" s="137"/>
      <c r="M2123" s="137"/>
      <c r="N2123" s="137"/>
      <c r="O2123" s="137"/>
      <c r="P2123" s="137"/>
    </row>
    <row r="2124" spans="1:16" x14ac:dyDescent="0.15">
      <c r="A2124" s="137"/>
      <c r="B2124" s="137"/>
      <c r="C2124" s="137"/>
      <c r="D2124" s="137"/>
      <c r="E2124" s="137"/>
      <c r="F2124" s="137"/>
      <c r="G2124" s="137"/>
      <c r="H2124" s="137"/>
      <c r="I2124" s="137"/>
      <c r="J2124" s="137"/>
      <c r="K2124" s="137"/>
      <c r="L2124" s="137"/>
      <c r="M2124" s="137"/>
      <c r="N2124" s="137"/>
      <c r="O2124" s="137"/>
      <c r="P2124" s="137"/>
    </row>
    <row r="2125" spans="1:16" x14ac:dyDescent="0.15">
      <c r="A2125" s="137"/>
      <c r="B2125" s="137"/>
      <c r="C2125" s="137"/>
      <c r="D2125" s="137"/>
      <c r="E2125" s="137"/>
      <c r="F2125" s="137"/>
      <c r="G2125" s="137"/>
      <c r="H2125" s="137"/>
      <c r="I2125" s="137"/>
      <c r="J2125" s="137"/>
      <c r="K2125" s="137"/>
      <c r="L2125" s="137"/>
      <c r="M2125" s="137"/>
      <c r="N2125" s="137"/>
      <c r="O2125" s="137"/>
      <c r="P2125" s="137"/>
    </row>
    <row r="2126" spans="1:16" x14ac:dyDescent="0.15">
      <c r="A2126" s="137"/>
      <c r="B2126" s="137"/>
      <c r="C2126" s="137"/>
      <c r="D2126" s="137"/>
      <c r="E2126" s="137"/>
      <c r="F2126" s="137"/>
      <c r="G2126" s="137"/>
      <c r="H2126" s="137"/>
      <c r="I2126" s="137"/>
      <c r="J2126" s="137"/>
      <c r="K2126" s="137"/>
      <c r="L2126" s="137"/>
      <c r="M2126" s="137"/>
      <c r="N2126" s="137"/>
      <c r="O2126" s="137"/>
      <c r="P2126" s="137"/>
    </row>
    <row r="2127" spans="1:16" x14ac:dyDescent="0.15">
      <c r="A2127" s="137"/>
      <c r="B2127" s="137"/>
      <c r="C2127" s="137"/>
      <c r="D2127" s="137"/>
      <c r="E2127" s="137"/>
      <c r="F2127" s="137"/>
      <c r="G2127" s="137"/>
      <c r="H2127" s="137"/>
      <c r="I2127" s="137"/>
      <c r="J2127" s="137"/>
      <c r="K2127" s="137"/>
      <c r="L2127" s="137"/>
      <c r="M2127" s="137"/>
      <c r="N2127" s="137"/>
      <c r="O2127" s="137"/>
      <c r="P2127" s="137"/>
    </row>
    <row r="2128" spans="1:16" x14ac:dyDescent="0.15">
      <c r="A2128" s="137"/>
      <c r="B2128" s="137"/>
      <c r="C2128" s="137"/>
      <c r="D2128" s="137"/>
      <c r="E2128" s="137"/>
      <c r="F2128" s="137"/>
      <c r="G2128" s="137"/>
      <c r="H2128" s="137"/>
      <c r="I2128" s="137"/>
      <c r="J2128" s="137"/>
      <c r="K2128" s="137"/>
      <c r="L2128" s="137"/>
      <c r="M2128" s="137"/>
      <c r="N2128" s="137"/>
      <c r="O2128" s="137"/>
      <c r="P2128" s="137"/>
    </row>
    <row r="2129" spans="1:16" x14ac:dyDescent="0.15">
      <c r="A2129" s="137"/>
      <c r="B2129" s="137"/>
      <c r="C2129" s="137"/>
      <c r="D2129" s="137"/>
      <c r="E2129" s="137"/>
      <c r="F2129" s="137"/>
      <c r="G2129" s="137"/>
      <c r="H2129" s="137"/>
      <c r="I2129" s="137"/>
      <c r="J2129" s="137"/>
      <c r="K2129" s="137"/>
      <c r="L2129" s="137"/>
      <c r="M2129" s="137"/>
      <c r="N2129" s="137"/>
      <c r="O2129" s="137"/>
      <c r="P2129" s="137"/>
    </row>
    <row r="2130" spans="1:16" x14ac:dyDescent="0.15">
      <c r="A2130" s="137"/>
      <c r="B2130" s="137"/>
      <c r="C2130" s="137"/>
      <c r="D2130" s="137"/>
      <c r="E2130" s="137"/>
      <c r="F2130" s="137"/>
      <c r="G2130" s="137"/>
      <c r="H2130" s="137"/>
      <c r="I2130" s="137"/>
      <c r="J2130" s="137"/>
      <c r="K2130" s="137"/>
      <c r="L2130" s="137"/>
      <c r="M2130" s="137"/>
      <c r="N2130" s="137"/>
      <c r="O2130" s="137"/>
      <c r="P2130" s="137"/>
    </row>
    <row r="2131" spans="1:16" x14ac:dyDescent="0.15">
      <c r="A2131" s="137"/>
      <c r="B2131" s="137"/>
      <c r="C2131" s="137"/>
      <c r="D2131" s="137"/>
      <c r="E2131" s="137"/>
      <c r="F2131" s="137"/>
      <c r="G2131" s="137"/>
      <c r="H2131" s="137"/>
      <c r="I2131" s="137"/>
      <c r="J2131" s="137"/>
      <c r="K2131" s="137"/>
      <c r="L2131" s="137"/>
      <c r="M2131" s="137"/>
      <c r="N2131" s="137"/>
      <c r="O2131" s="137"/>
      <c r="P2131" s="137"/>
    </row>
    <row r="2132" spans="1:16" x14ac:dyDescent="0.15">
      <c r="A2132" s="137"/>
      <c r="B2132" s="137"/>
      <c r="C2132" s="137"/>
      <c r="D2132" s="137"/>
      <c r="E2132" s="137"/>
      <c r="F2132" s="137"/>
      <c r="G2132" s="137"/>
      <c r="H2132" s="137"/>
      <c r="I2132" s="137"/>
      <c r="J2132" s="137"/>
      <c r="K2132" s="137"/>
      <c r="L2132" s="137"/>
      <c r="M2132" s="137"/>
      <c r="N2132" s="137"/>
      <c r="O2132" s="137"/>
      <c r="P2132" s="137"/>
    </row>
    <row r="2133" spans="1:16" x14ac:dyDescent="0.15">
      <c r="A2133" s="137"/>
      <c r="B2133" s="137"/>
      <c r="C2133" s="137"/>
      <c r="D2133" s="137"/>
      <c r="E2133" s="137"/>
      <c r="F2133" s="137"/>
      <c r="G2133" s="137"/>
      <c r="H2133" s="137"/>
      <c r="I2133" s="137"/>
      <c r="J2133" s="137"/>
      <c r="K2133" s="137"/>
      <c r="L2133" s="137"/>
      <c r="M2133" s="137"/>
      <c r="N2133" s="137"/>
      <c r="O2133" s="137"/>
      <c r="P2133" s="137"/>
    </row>
    <row r="2134" spans="1:16" x14ac:dyDescent="0.15">
      <c r="A2134" s="137"/>
      <c r="B2134" s="137"/>
      <c r="C2134" s="137"/>
      <c r="D2134" s="137"/>
      <c r="E2134" s="137"/>
      <c r="F2134" s="137"/>
      <c r="G2134" s="137"/>
      <c r="H2134" s="137"/>
      <c r="I2134" s="137"/>
      <c r="J2134" s="137"/>
      <c r="K2134" s="137"/>
      <c r="L2134" s="137"/>
      <c r="M2134" s="137"/>
      <c r="N2134" s="137"/>
      <c r="O2134" s="137"/>
      <c r="P2134" s="137"/>
    </row>
    <row r="2135" spans="1:16" x14ac:dyDescent="0.15">
      <c r="A2135" s="137"/>
      <c r="B2135" s="137"/>
      <c r="C2135" s="137"/>
      <c r="D2135" s="137"/>
      <c r="E2135" s="137"/>
      <c r="F2135" s="137"/>
      <c r="G2135" s="137"/>
      <c r="H2135" s="137"/>
      <c r="I2135" s="137"/>
      <c r="J2135" s="137"/>
      <c r="K2135" s="137"/>
      <c r="L2135" s="137"/>
      <c r="M2135" s="137"/>
      <c r="N2135" s="137"/>
      <c r="O2135" s="137"/>
      <c r="P2135" s="137"/>
    </row>
    <row r="2136" spans="1:16" x14ac:dyDescent="0.15">
      <c r="A2136" s="137"/>
      <c r="B2136" s="137"/>
      <c r="C2136" s="137"/>
      <c r="D2136" s="137"/>
      <c r="E2136" s="137"/>
      <c r="F2136" s="137"/>
      <c r="G2136" s="137"/>
      <c r="H2136" s="137"/>
      <c r="I2136" s="137"/>
      <c r="J2136" s="137"/>
      <c r="K2136" s="137"/>
      <c r="L2136" s="137"/>
      <c r="M2136" s="137"/>
      <c r="N2136" s="137"/>
      <c r="O2136" s="137"/>
      <c r="P2136" s="137"/>
    </row>
    <row r="2137" spans="1:16" x14ac:dyDescent="0.15">
      <c r="A2137" s="137"/>
      <c r="B2137" s="137"/>
      <c r="C2137" s="137"/>
      <c r="D2137" s="137"/>
      <c r="E2137" s="137"/>
      <c r="F2137" s="137"/>
      <c r="G2137" s="137"/>
      <c r="H2137" s="137"/>
      <c r="I2137" s="137"/>
      <c r="J2137" s="137"/>
      <c r="K2137" s="137"/>
      <c r="L2137" s="137"/>
      <c r="M2137" s="137"/>
      <c r="N2137" s="137"/>
      <c r="O2137" s="137"/>
      <c r="P2137" s="137"/>
    </row>
    <row r="2138" spans="1:16" x14ac:dyDescent="0.15">
      <c r="A2138" s="137"/>
      <c r="B2138" s="137"/>
      <c r="C2138" s="137"/>
      <c r="D2138" s="137"/>
      <c r="E2138" s="137"/>
      <c r="F2138" s="137"/>
      <c r="G2138" s="137"/>
      <c r="H2138" s="137"/>
      <c r="I2138" s="137"/>
      <c r="J2138" s="137"/>
      <c r="K2138" s="137"/>
      <c r="L2138" s="137"/>
      <c r="M2138" s="137"/>
      <c r="N2138" s="137"/>
      <c r="O2138" s="137"/>
      <c r="P2138" s="137"/>
    </row>
    <row r="2139" spans="1:16" x14ac:dyDescent="0.15">
      <c r="A2139" s="137"/>
      <c r="B2139" s="137"/>
      <c r="C2139" s="137"/>
      <c r="D2139" s="137"/>
      <c r="E2139" s="137"/>
      <c r="F2139" s="137"/>
      <c r="G2139" s="137"/>
      <c r="H2139" s="137"/>
      <c r="I2139" s="137"/>
      <c r="J2139" s="137"/>
      <c r="K2139" s="137"/>
      <c r="L2139" s="137"/>
      <c r="M2139" s="137"/>
      <c r="N2139" s="137"/>
      <c r="O2139" s="137"/>
      <c r="P2139" s="137"/>
    </row>
    <row r="2140" spans="1:16" x14ac:dyDescent="0.15">
      <c r="A2140" s="137"/>
      <c r="B2140" s="137"/>
      <c r="C2140" s="137"/>
      <c r="D2140" s="137"/>
      <c r="E2140" s="137"/>
      <c r="F2140" s="137"/>
      <c r="G2140" s="137"/>
      <c r="H2140" s="137"/>
      <c r="I2140" s="137"/>
      <c r="J2140" s="137"/>
      <c r="K2140" s="137"/>
      <c r="L2140" s="137"/>
      <c r="M2140" s="137"/>
      <c r="N2140" s="137"/>
      <c r="O2140" s="137"/>
      <c r="P2140" s="137"/>
    </row>
    <row r="2141" spans="1:16" x14ac:dyDescent="0.15">
      <c r="A2141" s="137"/>
      <c r="B2141" s="137"/>
      <c r="C2141" s="137"/>
      <c r="D2141" s="137"/>
      <c r="E2141" s="137"/>
      <c r="F2141" s="137"/>
      <c r="G2141" s="137"/>
      <c r="H2141" s="137"/>
      <c r="I2141" s="137"/>
      <c r="J2141" s="137"/>
      <c r="K2141" s="137"/>
      <c r="L2141" s="137"/>
      <c r="M2141" s="137"/>
      <c r="N2141" s="137"/>
      <c r="O2141" s="137"/>
      <c r="P2141" s="137"/>
    </row>
    <row r="2142" spans="1:16" x14ac:dyDescent="0.15">
      <c r="A2142" s="137"/>
      <c r="B2142" s="137"/>
      <c r="C2142" s="137"/>
      <c r="D2142" s="137"/>
      <c r="E2142" s="137"/>
      <c r="F2142" s="137"/>
      <c r="G2142" s="137"/>
      <c r="H2142" s="137"/>
      <c r="I2142" s="137"/>
      <c r="J2142" s="137"/>
      <c r="K2142" s="137"/>
      <c r="L2142" s="137"/>
      <c r="M2142" s="137"/>
      <c r="N2142" s="137"/>
      <c r="O2142" s="137"/>
      <c r="P2142" s="137"/>
    </row>
    <row r="2143" spans="1:16" x14ac:dyDescent="0.15">
      <c r="A2143" s="137"/>
      <c r="B2143" s="137"/>
      <c r="C2143" s="137"/>
      <c r="D2143" s="137"/>
      <c r="E2143" s="137"/>
      <c r="F2143" s="137"/>
      <c r="G2143" s="137"/>
      <c r="H2143" s="137"/>
      <c r="I2143" s="137"/>
      <c r="J2143" s="137"/>
      <c r="K2143" s="137"/>
      <c r="L2143" s="137"/>
      <c r="M2143" s="137"/>
      <c r="N2143" s="137"/>
      <c r="O2143" s="137"/>
      <c r="P2143" s="137"/>
    </row>
    <row r="2144" spans="1:16" x14ac:dyDescent="0.15">
      <c r="A2144" s="137"/>
      <c r="B2144" s="137"/>
      <c r="C2144" s="137"/>
      <c r="D2144" s="137"/>
      <c r="E2144" s="137"/>
      <c r="F2144" s="137"/>
      <c r="G2144" s="137"/>
      <c r="H2144" s="137"/>
      <c r="I2144" s="137"/>
      <c r="J2144" s="137"/>
      <c r="K2144" s="137"/>
      <c r="L2144" s="137"/>
      <c r="M2144" s="137"/>
      <c r="N2144" s="137"/>
      <c r="O2144" s="137"/>
      <c r="P2144" s="137"/>
    </row>
    <row r="2145" spans="1:16" x14ac:dyDescent="0.15">
      <c r="A2145" s="137"/>
      <c r="B2145" s="137"/>
      <c r="C2145" s="137"/>
      <c r="D2145" s="137"/>
      <c r="E2145" s="137"/>
      <c r="F2145" s="137"/>
      <c r="G2145" s="137"/>
      <c r="H2145" s="137"/>
      <c r="I2145" s="137"/>
      <c r="J2145" s="137"/>
      <c r="K2145" s="137"/>
      <c r="L2145" s="137"/>
      <c r="M2145" s="137"/>
      <c r="N2145" s="137"/>
      <c r="O2145" s="137"/>
      <c r="P2145" s="137"/>
    </row>
    <row r="2146" spans="1:16" x14ac:dyDescent="0.15">
      <c r="A2146" s="137"/>
      <c r="B2146" s="137"/>
      <c r="C2146" s="137"/>
      <c r="D2146" s="137"/>
      <c r="E2146" s="137"/>
      <c r="F2146" s="137"/>
      <c r="G2146" s="137"/>
      <c r="H2146" s="137"/>
      <c r="I2146" s="137"/>
      <c r="J2146" s="137"/>
      <c r="K2146" s="137"/>
      <c r="L2146" s="137"/>
      <c r="M2146" s="137"/>
      <c r="N2146" s="137"/>
      <c r="O2146" s="137"/>
      <c r="P2146" s="137"/>
    </row>
    <row r="2147" spans="1:16" x14ac:dyDescent="0.15">
      <c r="A2147" s="137"/>
      <c r="B2147" s="137"/>
      <c r="C2147" s="137"/>
      <c r="D2147" s="137"/>
      <c r="E2147" s="137"/>
      <c r="F2147" s="137"/>
      <c r="G2147" s="137"/>
      <c r="H2147" s="137"/>
      <c r="I2147" s="137"/>
      <c r="J2147" s="137"/>
      <c r="K2147" s="137"/>
      <c r="L2147" s="137"/>
      <c r="M2147" s="137"/>
      <c r="N2147" s="137"/>
      <c r="O2147" s="137"/>
      <c r="P2147" s="137"/>
    </row>
    <row r="2148" spans="1:16" x14ac:dyDescent="0.15">
      <c r="A2148" s="137"/>
      <c r="B2148" s="137"/>
      <c r="C2148" s="137"/>
      <c r="D2148" s="137"/>
      <c r="E2148" s="137"/>
      <c r="F2148" s="137"/>
      <c r="G2148" s="137"/>
      <c r="H2148" s="137"/>
      <c r="I2148" s="137"/>
      <c r="J2148" s="137"/>
      <c r="K2148" s="137"/>
      <c r="L2148" s="137"/>
      <c r="M2148" s="137"/>
      <c r="N2148" s="137"/>
      <c r="O2148" s="137"/>
      <c r="P2148" s="137"/>
    </row>
    <row r="2149" spans="1:16" x14ac:dyDescent="0.15">
      <c r="A2149" s="137"/>
      <c r="B2149" s="137"/>
      <c r="C2149" s="137"/>
      <c r="D2149" s="137"/>
      <c r="E2149" s="137"/>
      <c r="F2149" s="137"/>
      <c r="G2149" s="137"/>
      <c r="H2149" s="137"/>
      <c r="I2149" s="137"/>
      <c r="J2149" s="137"/>
      <c r="K2149" s="137"/>
      <c r="L2149" s="137"/>
      <c r="M2149" s="137"/>
      <c r="N2149" s="137"/>
      <c r="O2149" s="137"/>
      <c r="P2149" s="137"/>
    </row>
    <row r="2150" spans="1:16" x14ac:dyDescent="0.15">
      <c r="A2150" s="137"/>
      <c r="B2150" s="137"/>
      <c r="C2150" s="137"/>
      <c r="D2150" s="137"/>
      <c r="E2150" s="137"/>
      <c r="F2150" s="137"/>
      <c r="G2150" s="137"/>
      <c r="H2150" s="137"/>
      <c r="I2150" s="137"/>
      <c r="J2150" s="137"/>
      <c r="K2150" s="137"/>
      <c r="L2150" s="137"/>
      <c r="M2150" s="137"/>
      <c r="N2150" s="137"/>
      <c r="O2150" s="137"/>
      <c r="P2150" s="137"/>
    </row>
    <row r="2151" spans="1:16" x14ac:dyDescent="0.15">
      <c r="A2151" s="137"/>
      <c r="B2151" s="137"/>
      <c r="C2151" s="137"/>
      <c r="D2151" s="137"/>
      <c r="E2151" s="137"/>
      <c r="F2151" s="137"/>
      <c r="G2151" s="137"/>
      <c r="H2151" s="137"/>
      <c r="I2151" s="137"/>
      <c r="J2151" s="137"/>
      <c r="K2151" s="137"/>
      <c r="L2151" s="137"/>
      <c r="M2151" s="137"/>
      <c r="N2151" s="137"/>
      <c r="O2151" s="137"/>
      <c r="P2151" s="137"/>
    </row>
    <row r="2152" spans="1:16" x14ac:dyDescent="0.15">
      <c r="A2152" s="137"/>
      <c r="B2152" s="137"/>
      <c r="C2152" s="137"/>
      <c r="D2152" s="137"/>
      <c r="E2152" s="137"/>
      <c r="F2152" s="137"/>
      <c r="G2152" s="137"/>
      <c r="H2152" s="137"/>
      <c r="I2152" s="137"/>
      <c r="J2152" s="137"/>
      <c r="K2152" s="137"/>
      <c r="L2152" s="137"/>
      <c r="M2152" s="137"/>
      <c r="N2152" s="137"/>
      <c r="O2152" s="137"/>
      <c r="P2152" s="137"/>
    </row>
    <row r="2153" spans="1:16" x14ac:dyDescent="0.15">
      <c r="A2153" s="137"/>
      <c r="B2153" s="137"/>
      <c r="C2153" s="137"/>
      <c r="D2153" s="137"/>
      <c r="E2153" s="137"/>
      <c r="F2153" s="137"/>
      <c r="G2153" s="137"/>
      <c r="H2153" s="137"/>
      <c r="I2153" s="137"/>
      <c r="J2153" s="137"/>
      <c r="K2153" s="137"/>
      <c r="L2153" s="137"/>
      <c r="M2153" s="137"/>
      <c r="N2153" s="137"/>
      <c r="O2153" s="137"/>
      <c r="P2153" s="137"/>
    </row>
    <row r="2154" spans="1:16" x14ac:dyDescent="0.15">
      <c r="A2154" s="137"/>
      <c r="B2154" s="137"/>
      <c r="C2154" s="137"/>
      <c r="D2154" s="137"/>
      <c r="E2154" s="137"/>
      <c r="F2154" s="137"/>
      <c r="G2154" s="137"/>
      <c r="H2154" s="137"/>
      <c r="I2154" s="137"/>
      <c r="J2154" s="137"/>
      <c r="K2154" s="137"/>
      <c r="L2154" s="137"/>
      <c r="M2154" s="137"/>
      <c r="N2154" s="137"/>
      <c r="O2154" s="137"/>
      <c r="P2154" s="137"/>
    </row>
    <row r="2155" spans="1:16" x14ac:dyDescent="0.15">
      <c r="A2155" s="137"/>
      <c r="B2155" s="137"/>
      <c r="C2155" s="137"/>
      <c r="D2155" s="137"/>
      <c r="E2155" s="137"/>
      <c r="F2155" s="137"/>
      <c r="G2155" s="137"/>
      <c r="H2155" s="137"/>
      <c r="I2155" s="137"/>
      <c r="J2155" s="137"/>
      <c r="K2155" s="137"/>
      <c r="L2155" s="137"/>
      <c r="M2155" s="137"/>
      <c r="N2155" s="137"/>
      <c r="O2155" s="137"/>
      <c r="P2155" s="137"/>
    </row>
    <row r="2156" spans="1:16" x14ac:dyDescent="0.15">
      <c r="A2156" s="137"/>
      <c r="B2156" s="137"/>
      <c r="C2156" s="137"/>
      <c r="D2156" s="137"/>
      <c r="E2156" s="137"/>
      <c r="F2156" s="137"/>
      <c r="G2156" s="137"/>
      <c r="H2156" s="137"/>
      <c r="I2156" s="137"/>
      <c r="J2156" s="137"/>
      <c r="K2156" s="137"/>
      <c r="L2156" s="137"/>
      <c r="M2156" s="137"/>
      <c r="N2156" s="137"/>
      <c r="O2156" s="137"/>
      <c r="P2156" s="137"/>
    </row>
    <row r="2157" spans="1:16" x14ac:dyDescent="0.15">
      <c r="A2157" s="137"/>
      <c r="B2157" s="137"/>
      <c r="C2157" s="137"/>
      <c r="D2157" s="137"/>
      <c r="E2157" s="137"/>
      <c r="F2157" s="137"/>
      <c r="G2157" s="137"/>
      <c r="H2157" s="137"/>
      <c r="I2157" s="137"/>
      <c r="J2157" s="137"/>
      <c r="K2157" s="137"/>
      <c r="L2157" s="137"/>
      <c r="M2157" s="137"/>
      <c r="N2157" s="137"/>
      <c r="O2157" s="137"/>
      <c r="P2157" s="137"/>
    </row>
    <row r="2158" spans="1:16" x14ac:dyDescent="0.15">
      <c r="A2158" s="137"/>
      <c r="B2158" s="137"/>
      <c r="C2158" s="137"/>
      <c r="D2158" s="137"/>
      <c r="E2158" s="137"/>
      <c r="F2158" s="137"/>
      <c r="G2158" s="137"/>
      <c r="H2158" s="137"/>
      <c r="I2158" s="137"/>
      <c r="J2158" s="137"/>
      <c r="K2158" s="137"/>
      <c r="L2158" s="137"/>
      <c r="M2158" s="137"/>
      <c r="N2158" s="137"/>
      <c r="O2158" s="137"/>
      <c r="P2158" s="137"/>
    </row>
    <row r="2159" spans="1:16" x14ac:dyDescent="0.15">
      <c r="A2159" s="137"/>
      <c r="B2159" s="137"/>
      <c r="C2159" s="137"/>
      <c r="D2159" s="137"/>
      <c r="E2159" s="137"/>
      <c r="F2159" s="137"/>
      <c r="G2159" s="137"/>
      <c r="H2159" s="137"/>
      <c r="I2159" s="137"/>
      <c r="J2159" s="137"/>
      <c r="K2159" s="137"/>
      <c r="L2159" s="137"/>
      <c r="M2159" s="137"/>
      <c r="N2159" s="137"/>
      <c r="O2159" s="137"/>
      <c r="P2159" s="137"/>
    </row>
    <row r="2160" spans="1:16" x14ac:dyDescent="0.15">
      <c r="A2160" s="137"/>
      <c r="B2160" s="137"/>
      <c r="C2160" s="137"/>
      <c r="D2160" s="137"/>
      <c r="E2160" s="137"/>
      <c r="F2160" s="137"/>
      <c r="G2160" s="137"/>
      <c r="H2160" s="137"/>
      <c r="I2160" s="137"/>
      <c r="J2160" s="137"/>
      <c r="K2160" s="137"/>
      <c r="L2160" s="137"/>
      <c r="M2160" s="137"/>
      <c r="N2160" s="137"/>
      <c r="O2160" s="137"/>
      <c r="P2160" s="137"/>
    </row>
    <row r="2161" spans="1:16" x14ac:dyDescent="0.15">
      <c r="A2161" s="137"/>
      <c r="B2161" s="137"/>
      <c r="C2161" s="137"/>
      <c r="D2161" s="137"/>
      <c r="E2161" s="137"/>
      <c r="F2161" s="137"/>
      <c r="G2161" s="137"/>
      <c r="H2161" s="137"/>
      <c r="I2161" s="137"/>
      <c r="J2161" s="137"/>
      <c r="K2161" s="137"/>
      <c r="L2161" s="137"/>
      <c r="M2161" s="137"/>
      <c r="N2161" s="137"/>
      <c r="O2161" s="137"/>
      <c r="P2161" s="137"/>
    </row>
    <row r="2162" spans="1:16" x14ac:dyDescent="0.15">
      <c r="A2162" s="137"/>
      <c r="B2162" s="137"/>
      <c r="C2162" s="137"/>
      <c r="D2162" s="137"/>
      <c r="E2162" s="137"/>
      <c r="F2162" s="137"/>
      <c r="G2162" s="137"/>
      <c r="H2162" s="137"/>
      <c r="I2162" s="137"/>
      <c r="J2162" s="137"/>
      <c r="K2162" s="137"/>
      <c r="L2162" s="137"/>
      <c r="M2162" s="137"/>
      <c r="N2162" s="137"/>
      <c r="O2162" s="137"/>
      <c r="P2162" s="137"/>
    </row>
    <row r="2163" spans="1:16" x14ac:dyDescent="0.15">
      <c r="A2163" s="137"/>
      <c r="B2163" s="137"/>
      <c r="C2163" s="137"/>
      <c r="D2163" s="137"/>
      <c r="E2163" s="137"/>
      <c r="F2163" s="137"/>
      <c r="G2163" s="137"/>
      <c r="H2163" s="137"/>
      <c r="I2163" s="137"/>
      <c r="J2163" s="137"/>
      <c r="K2163" s="137"/>
      <c r="L2163" s="137"/>
      <c r="M2163" s="137"/>
      <c r="N2163" s="137"/>
      <c r="O2163" s="137"/>
      <c r="P2163" s="137"/>
    </row>
    <row r="2164" spans="1:16" x14ac:dyDescent="0.15">
      <c r="A2164" s="137"/>
      <c r="B2164" s="137"/>
      <c r="C2164" s="137"/>
      <c r="D2164" s="137"/>
      <c r="E2164" s="137"/>
      <c r="F2164" s="137"/>
      <c r="G2164" s="137"/>
      <c r="H2164" s="137"/>
      <c r="I2164" s="137"/>
      <c r="J2164" s="137"/>
      <c r="K2164" s="137"/>
      <c r="L2164" s="137"/>
      <c r="M2164" s="137"/>
      <c r="N2164" s="137"/>
      <c r="O2164" s="137"/>
      <c r="P2164" s="137"/>
    </row>
    <row r="2165" spans="1:16" x14ac:dyDescent="0.15">
      <c r="A2165" s="137"/>
      <c r="B2165" s="137"/>
      <c r="C2165" s="137"/>
      <c r="D2165" s="137"/>
      <c r="E2165" s="137"/>
      <c r="F2165" s="137"/>
      <c r="G2165" s="137"/>
      <c r="H2165" s="137"/>
      <c r="I2165" s="137"/>
      <c r="J2165" s="137"/>
      <c r="K2165" s="137"/>
      <c r="L2165" s="137"/>
      <c r="M2165" s="137"/>
      <c r="N2165" s="137"/>
      <c r="O2165" s="137"/>
      <c r="P2165" s="137"/>
    </row>
    <row r="2166" spans="1:16" x14ac:dyDescent="0.15">
      <c r="A2166" s="137"/>
      <c r="B2166" s="137"/>
      <c r="C2166" s="137"/>
      <c r="D2166" s="137"/>
      <c r="E2166" s="137"/>
      <c r="F2166" s="137"/>
      <c r="G2166" s="137"/>
      <c r="H2166" s="137"/>
      <c r="I2166" s="137"/>
      <c r="J2166" s="137"/>
      <c r="K2166" s="137"/>
      <c r="L2166" s="137"/>
      <c r="M2166" s="137"/>
      <c r="N2166" s="137"/>
      <c r="O2166" s="137"/>
      <c r="P2166" s="137"/>
    </row>
    <row r="2167" spans="1:16" x14ac:dyDescent="0.15">
      <c r="A2167" s="137"/>
      <c r="B2167" s="137"/>
      <c r="C2167" s="137"/>
      <c r="D2167" s="137"/>
      <c r="E2167" s="137"/>
      <c r="F2167" s="137"/>
      <c r="G2167" s="137"/>
      <c r="H2167" s="137"/>
      <c r="I2167" s="137"/>
      <c r="J2167" s="137"/>
      <c r="K2167" s="137"/>
      <c r="L2167" s="137"/>
      <c r="M2167" s="137"/>
      <c r="N2167" s="137"/>
      <c r="O2167" s="137"/>
      <c r="P2167" s="137"/>
    </row>
  </sheetData>
  <customSheetViews>
    <customSheetView guid="{6B23CD52-EB21-4D50-A0E9-9F9D02E9DE74}" showGridLines="0" showRowCol="0" hiddenRows="1">
      <pane ySplit="1" topLeftCell="A24" activePane="bottomLeft" state="frozen"/>
      <selection pane="bottomLeft" activeCell="H30" sqref="H30"/>
      <pageMargins left="0.17" right="0.2" top="0.23" bottom="0.22" header="0.17" footer="0.17"/>
      <pageSetup scale="95" orientation="landscape" r:id="rId1"/>
    </customSheetView>
  </customSheetViews>
  <mergeCells count="3">
    <mergeCell ref="L1:N1"/>
    <mergeCell ref="B53:B63"/>
    <mergeCell ref="K55:P55"/>
  </mergeCells>
  <conditionalFormatting sqref="E44:U44">
    <cfRule type="cellIs" dxfId="2" priority="2" operator="lessThan">
      <formula>0</formula>
    </cfRule>
  </conditionalFormatting>
  <hyperlinks>
    <hyperlink ref="A1" location="'الصفحة الرئيسية'!A1" display="'الصفحة الرئيسية'!A1" xr:uid="{00000000-0004-0000-0200-000000000000}"/>
  </hyperlinks>
  <pageMargins left="0.17" right="0.2" top="0.23" bottom="0.22" header="0.17" footer="0.17"/>
  <pageSetup scale="95" orientation="landscape" r:id="rId2"/>
  <ignoredErrors>
    <ignoredError sqref="Q10" formula="1"/>
  </ignoredErrors>
  <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92D050"/>
  </sheetPr>
  <dimension ref="B1:N1048576"/>
  <sheetViews>
    <sheetView showGridLines="0" workbookViewId="0">
      <pane ySplit="2" topLeftCell="A3" activePane="bottomLeft" state="frozen"/>
      <selection pane="bottomLeft" activeCell="D62" sqref="D62:G62"/>
    </sheetView>
  </sheetViews>
  <sheetFormatPr defaultColWidth="9.1484375" defaultRowHeight="14.25" x14ac:dyDescent="0.2"/>
  <cols>
    <col min="1" max="2" width="3.59765625" style="152" customWidth="1"/>
    <col min="3" max="3" width="35.69921875" style="152" customWidth="1"/>
    <col min="4" max="4" width="9.1484375" style="152" hidden="1" customWidth="1"/>
    <col min="5" max="5" width="10.6484375" style="152" hidden="1" customWidth="1"/>
    <col min="6" max="6" width="5.546875" style="152" hidden="1" customWidth="1"/>
    <col min="7" max="7" width="35.69921875" style="152" customWidth="1"/>
    <col min="8" max="8" width="34.94921875" style="152" customWidth="1"/>
    <col min="9" max="9" width="6.59765625" style="152" customWidth="1"/>
    <col min="10" max="10" width="5.546875" style="152" customWidth="1"/>
    <col min="11" max="12" width="5.546875" style="152" hidden="1" customWidth="1"/>
    <col min="13" max="13" width="5.546875" style="152" customWidth="1"/>
    <col min="14" max="14" width="3.296875" style="152" customWidth="1"/>
    <col min="15" max="15" width="9.1484375" style="152" customWidth="1"/>
    <col min="16" max="16384" width="9.1484375" style="152"/>
  </cols>
  <sheetData>
    <row r="1" spans="2:14" s="150" customFormat="1" ht="42" customHeight="1" x14ac:dyDescent="0.25">
      <c r="B1" s="956"/>
      <c r="C1" s="956"/>
      <c r="E1" s="151"/>
      <c r="F1" s="151"/>
      <c r="G1" s="151"/>
      <c r="H1" s="955" t="s">
        <v>424</v>
      </c>
      <c r="I1" s="955"/>
      <c r="J1" s="955"/>
      <c r="K1" s="955"/>
      <c r="L1" s="955"/>
      <c r="M1" s="955"/>
      <c r="N1" s="955"/>
    </row>
    <row r="2" spans="2:14" ht="18.75" customHeight="1" x14ac:dyDescent="0.2">
      <c r="B2" s="290"/>
      <c r="C2" s="291" t="s">
        <v>168</v>
      </c>
      <c r="D2" s="957" t="s">
        <v>169</v>
      </c>
      <c r="E2" s="957"/>
      <c r="F2" s="957"/>
      <c r="G2" s="957"/>
      <c r="H2" s="292"/>
      <c r="I2" s="293"/>
      <c r="J2" s="294" t="s">
        <v>250</v>
      </c>
      <c r="K2" s="295"/>
      <c r="L2" s="294"/>
      <c r="M2" s="294" t="s">
        <v>251</v>
      </c>
      <c r="N2" s="296"/>
    </row>
    <row r="3" spans="2:14" ht="15" customHeight="1" x14ac:dyDescent="0.2">
      <c r="B3" s="322"/>
      <c r="C3" s="297" t="s">
        <v>252</v>
      </c>
      <c r="D3" s="938" t="s">
        <v>253</v>
      </c>
      <c r="E3" s="938"/>
      <c r="F3" s="938"/>
      <c r="G3" s="938"/>
      <c r="H3" s="298"/>
      <c r="I3" s="299"/>
      <c r="J3" s="299"/>
      <c r="K3" s="300"/>
      <c r="L3" s="300"/>
      <c r="M3" s="301">
        <v>0.55000000000000004</v>
      </c>
      <c r="N3" s="321"/>
    </row>
    <row r="4" spans="2:14" ht="15" customHeight="1" x14ac:dyDescent="0.2">
      <c r="B4" s="153"/>
      <c r="C4" s="154"/>
      <c r="D4" s="155"/>
      <c r="E4" s="156"/>
      <c r="F4" s="156"/>
      <c r="G4" s="157"/>
      <c r="H4" s="158"/>
      <c r="I4" s="159"/>
      <c r="J4" s="159"/>
      <c r="K4" s="160"/>
      <c r="L4" s="161"/>
      <c r="M4" s="162"/>
      <c r="N4" s="323"/>
    </row>
    <row r="5" spans="2:14" ht="12" customHeight="1" x14ac:dyDescent="0.2">
      <c r="B5" s="153"/>
      <c r="C5" s="163" t="s">
        <v>254</v>
      </c>
      <c r="D5" s="950" t="s">
        <v>255</v>
      </c>
      <c r="E5" s="950"/>
      <c r="F5" s="950"/>
      <c r="G5" s="951"/>
      <c r="H5" s="164"/>
      <c r="I5" s="165"/>
      <c r="J5" s="166"/>
      <c r="K5" s="167"/>
      <c r="L5" s="167"/>
      <c r="M5" s="166"/>
      <c r="N5" s="148"/>
    </row>
    <row r="6" spans="2:14" ht="15.75" customHeight="1" x14ac:dyDescent="0.2">
      <c r="B6" s="153"/>
      <c r="C6" s="184" t="s">
        <v>256</v>
      </c>
      <c r="D6" s="958" t="s">
        <v>257</v>
      </c>
      <c r="E6" s="958"/>
      <c r="F6" s="958"/>
      <c r="G6" s="958"/>
      <c r="H6" s="185">
        <f>H7-2</f>
        <v>6</v>
      </c>
      <c r="I6" s="186">
        <f>IF(H6&lt;0," ",H6)</f>
        <v>6</v>
      </c>
      <c r="J6" s="187">
        <f>I6</f>
        <v>6</v>
      </c>
      <c r="K6" s="188"/>
      <c r="L6" s="188"/>
      <c r="M6" s="188">
        <v>10</v>
      </c>
      <c r="N6" s="168"/>
    </row>
    <row r="7" spans="2:14" ht="12" hidden="1" customHeight="1" x14ac:dyDescent="0.2">
      <c r="B7" s="153"/>
      <c r="C7" s="189"/>
      <c r="D7" s="190"/>
      <c r="E7" s="190"/>
      <c r="F7" s="190"/>
      <c r="G7" s="190"/>
      <c r="H7" s="191">
        <v>8</v>
      </c>
      <c r="I7" s="192"/>
      <c r="J7" s="193"/>
      <c r="K7" s="168"/>
      <c r="L7" s="168"/>
      <c r="M7" s="168"/>
      <c r="N7" s="168"/>
    </row>
    <row r="8" spans="2:14" ht="12" hidden="1" customHeight="1" x14ac:dyDescent="0.2">
      <c r="B8" s="153"/>
      <c r="C8" s="189"/>
      <c r="D8" s="190"/>
      <c r="E8" s="190"/>
      <c r="F8" s="190"/>
      <c r="G8" s="190"/>
      <c r="H8" s="194" t="s">
        <v>258</v>
      </c>
      <c r="I8" s="192"/>
      <c r="J8" s="193"/>
      <c r="K8" s="168"/>
      <c r="L8" s="168"/>
      <c r="M8" s="168"/>
      <c r="N8" s="168"/>
    </row>
    <row r="9" spans="2:14" ht="12" hidden="1" customHeight="1" x14ac:dyDescent="0.2">
      <c r="B9" s="153"/>
      <c r="C9" s="189"/>
      <c r="D9" s="190"/>
      <c r="E9" s="190"/>
      <c r="F9" s="190"/>
      <c r="G9" s="190"/>
      <c r="H9" s="195" t="s">
        <v>259</v>
      </c>
      <c r="I9" s="192"/>
      <c r="J9" s="193"/>
      <c r="K9" s="168"/>
      <c r="L9" s="168"/>
      <c r="M9" s="168"/>
      <c r="N9" s="168"/>
    </row>
    <row r="10" spans="2:14" ht="12" hidden="1" customHeight="1" x14ac:dyDescent="0.2">
      <c r="B10" s="153"/>
      <c r="C10" s="189"/>
      <c r="D10" s="190"/>
      <c r="E10" s="190"/>
      <c r="F10" s="190"/>
      <c r="G10" s="190"/>
      <c r="H10" s="195" t="s">
        <v>260</v>
      </c>
      <c r="I10" s="192"/>
      <c r="J10" s="193"/>
      <c r="K10" s="168"/>
      <c r="L10" s="168"/>
      <c r="M10" s="168"/>
      <c r="N10" s="168"/>
    </row>
    <row r="11" spans="2:14" ht="12" hidden="1" customHeight="1" x14ac:dyDescent="0.2">
      <c r="B11" s="153"/>
      <c r="C11" s="189"/>
      <c r="D11" s="190"/>
      <c r="E11" s="190"/>
      <c r="F11" s="190"/>
      <c r="G11" s="190"/>
      <c r="H11" s="195" t="s">
        <v>261</v>
      </c>
      <c r="I11" s="192"/>
      <c r="J11" s="193"/>
      <c r="K11" s="168"/>
      <c r="L11" s="168"/>
      <c r="M11" s="168"/>
      <c r="N11" s="168"/>
    </row>
    <row r="12" spans="2:14" ht="12" hidden="1" customHeight="1" x14ac:dyDescent="0.2">
      <c r="B12" s="153"/>
      <c r="C12" s="189"/>
      <c r="D12" s="190"/>
      <c r="E12" s="190"/>
      <c r="F12" s="190"/>
      <c r="G12" s="190"/>
      <c r="H12" s="195" t="s">
        <v>262</v>
      </c>
      <c r="I12" s="192"/>
      <c r="J12" s="193"/>
      <c r="K12" s="168"/>
      <c r="L12" s="168"/>
      <c r="M12" s="168"/>
      <c r="N12" s="168"/>
    </row>
    <row r="13" spans="2:14" ht="12" hidden="1" customHeight="1" x14ac:dyDescent="0.2">
      <c r="B13" s="153"/>
      <c r="C13" s="189"/>
      <c r="D13" s="190"/>
      <c r="E13" s="190"/>
      <c r="F13" s="190"/>
      <c r="G13" s="190"/>
      <c r="H13" s="195" t="s">
        <v>263</v>
      </c>
      <c r="I13" s="192"/>
      <c r="J13" s="193"/>
      <c r="K13" s="168"/>
      <c r="L13" s="168"/>
      <c r="M13" s="168"/>
      <c r="N13" s="168"/>
    </row>
    <row r="14" spans="2:14" ht="12" hidden="1" customHeight="1" x14ac:dyDescent="0.2">
      <c r="B14" s="153"/>
      <c r="C14" s="189"/>
      <c r="D14" s="190"/>
      <c r="E14" s="190"/>
      <c r="F14" s="190"/>
      <c r="G14" s="190"/>
      <c r="H14" s="195" t="s">
        <v>264</v>
      </c>
      <c r="I14" s="192"/>
      <c r="J14" s="193"/>
      <c r="K14" s="168"/>
      <c r="L14" s="168"/>
      <c r="M14" s="168"/>
      <c r="N14" s="168"/>
    </row>
    <row r="15" spans="2:14" ht="12" hidden="1" customHeight="1" x14ac:dyDescent="0.2">
      <c r="B15" s="153"/>
      <c r="C15" s="189"/>
      <c r="D15" s="190"/>
      <c r="E15" s="190"/>
      <c r="F15" s="190"/>
      <c r="G15" s="190"/>
      <c r="H15" s="195" t="s">
        <v>265</v>
      </c>
      <c r="I15" s="192"/>
      <c r="J15" s="193"/>
      <c r="K15" s="168"/>
      <c r="L15" s="168"/>
      <c r="M15" s="168"/>
      <c r="N15" s="168"/>
    </row>
    <row r="16" spans="2:14" ht="12" hidden="1" customHeight="1" x14ac:dyDescent="0.2">
      <c r="B16" s="153"/>
      <c r="C16" s="189"/>
      <c r="D16" s="190"/>
      <c r="E16" s="190"/>
      <c r="F16" s="190"/>
      <c r="G16" s="190"/>
      <c r="H16" s="195" t="s">
        <v>266</v>
      </c>
      <c r="I16" s="192"/>
      <c r="J16" s="193"/>
      <c r="K16" s="168"/>
      <c r="L16" s="168"/>
      <c r="M16" s="168"/>
      <c r="N16" s="168"/>
    </row>
    <row r="17" spans="2:14" ht="12" hidden="1" customHeight="1" x14ac:dyDescent="0.2">
      <c r="B17" s="153"/>
      <c r="C17" s="189"/>
      <c r="D17" s="190"/>
      <c r="E17" s="190"/>
      <c r="F17" s="190"/>
      <c r="G17" s="190"/>
      <c r="H17" s="195" t="s">
        <v>267</v>
      </c>
      <c r="I17" s="192"/>
      <c r="J17" s="193"/>
      <c r="K17" s="168"/>
      <c r="L17" s="168"/>
      <c r="M17" s="168"/>
      <c r="N17" s="168"/>
    </row>
    <row r="18" spans="2:14" ht="12" hidden="1" customHeight="1" x14ac:dyDescent="0.2">
      <c r="B18" s="153"/>
      <c r="C18" s="189"/>
      <c r="D18" s="190"/>
      <c r="E18" s="190"/>
      <c r="F18" s="190"/>
      <c r="G18" s="190"/>
      <c r="H18" s="195" t="s">
        <v>268</v>
      </c>
      <c r="I18" s="192"/>
      <c r="J18" s="193"/>
      <c r="K18" s="168"/>
      <c r="L18" s="168"/>
      <c r="M18" s="168"/>
      <c r="N18" s="168"/>
    </row>
    <row r="19" spans="2:14" ht="12" hidden="1" customHeight="1" x14ac:dyDescent="0.2">
      <c r="B19" s="153"/>
      <c r="C19" s="189"/>
      <c r="D19" s="190"/>
      <c r="E19" s="190"/>
      <c r="F19" s="190"/>
      <c r="G19" s="190"/>
      <c r="H19" s="195" t="s">
        <v>269</v>
      </c>
      <c r="I19" s="192"/>
      <c r="J19" s="193"/>
      <c r="K19" s="168"/>
      <c r="L19" s="168"/>
      <c r="M19" s="168"/>
      <c r="N19" s="168"/>
    </row>
    <row r="20" spans="2:14" ht="12" hidden="1" customHeight="1" x14ac:dyDescent="0.2">
      <c r="B20" s="153"/>
      <c r="C20" s="189"/>
      <c r="D20" s="190"/>
      <c r="E20" s="190"/>
      <c r="F20" s="190"/>
      <c r="G20" s="190"/>
      <c r="H20" s="191"/>
      <c r="I20" s="192"/>
      <c r="J20" s="193"/>
      <c r="K20" s="168"/>
      <c r="L20" s="168"/>
      <c r="M20" s="168"/>
      <c r="N20" s="168"/>
    </row>
    <row r="21" spans="2:14" ht="15.75" customHeight="1" x14ac:dyDescent="0.2">
      <c r="B21" s="153"/>
      <c r="C21" s="196" t="s">
        <v>270</v>
      </c>
      <c r="D21" s="943" t="s">
        <v>271</v>
      </c>
      <c r="E21" s="943"/>
      <c r="F21" s="943"/>
      <c r="G21" s="943"/>
      <c r="H21" s="197" t="s">
        <v>272</v>
      </c>
      <c r="I21" s="192">
        <f>IF(I22&lt;0," ",I22)</f>
        <v>3</v>
      </c>
      <c r="J21" s="198">
        <f>I21</f>
        <v>3</v>
      </c>
      <c r="K21" s="199"/>
      <c r="L21" s="199"/>
      <c r="M21" s="199">
        <v>4</v>
      </c>
      <c r="N21" s="168"/>
    </row>
    <row r="22" spans="2:14" ht="12" hidden="1" customHeight="1" x14ac:dyDescent="0.2">
      <c r="B22" s="153"/>
      <c r="C22" s="189"/>
      <c r="D22" s="200"/>
      <c r="E22" s="200"/>
      <c r="F22" s="200"/>
      <c r="G22" s="200"/>
      <c r="H22" s="201">
        <v>5</v>
      </c>
      <c r="I22" s="192">
        <f>H22-2</f>
        <v>3</v>
      </c>
      <c r="J22" s="193"/>
      <c r="K22" s="168"/>
      <c r="L22" s="168"/>
      <c r="M22" s="168"/>
      <c r="N22" s="168"/>
    </row>
    <row r="23" spans="2:14" ht="12" hidden="1" customHeight="1" x14ac:dyDescent="0.2">
      <c r="B23" s="153"/>
      <c r="C23" s="189"/>
      <c r="D23" s="200"/>
      <c r="E23" s="200"/>
      <c r="F23" s="200"/>
      <c r="G23" s="200"/>
      <c r="H23" s="202" t="s">
        <v>273</v>
      </c>
      <c r="I23" s="192"/>
      <c r="J23" s="193"/>
      <c r="K23" s="168"/>
      <c r="L23" s="168"/>
      <c r="M23" s="168"/>
      <c r="N23" s="168"/>
    </row>
    <row r="24" spans="2:14" ht="12" hidden="1" customHeight="1" x14ac:dyDescent="0.2">
      <c r="B24" s="153"/>
      <c r="C24" s="189"/>
      <c r="D24" s="200"/>
      <c r="E24" s="200"/>
      <c r="F24" s="200"/>
      <c r="G24" s="200"/>
      <c r="H24" s="203">
        <v>0</v>
      </c>
      <c r="I24" s="192"/>
      <c r="J24" s="193"/>
      <c r="K24" s="168"/>
      <c r="L24" s="168"/>
      <c r="M24" s="168"/>
      <c r="N24" s="168"/>
    </row>
    <row r="25" spans="2:14" ht="12" hidden="1" customHeight="1" x14ac:dyDescent="0.2">
      <c r="B25" s="153"/>
      <c r="C25" s="189"/>
      <c r="D25" s="200"/>
      <c r="E25" s="200"/>
      <c r="F25" s="200"/>
      <c r="G25" s="200"/>
      <c r="H25" s="203">
        <v>1</v>
      </c>
      <c r="I25" s="192"/>
      <c r="J25" s="193"/>
      <c r="K25" s="168"/>
      <c r="L25" s="168"/>
      <c r="M25" s="168"/>
      <c r="N25" s="168"/>
    </row>
    <row r="26" spans="2:14" ht="12" hidden="1" customHeight="1" x14ac:dyDescent="0.2">
      <c r="B26" s="153"/>
      <c r="C26" s="189"/>
      <c r="D26" s="200"/>
      <c r="E26" s="200"/>
      <c r="F26" s="200"/>
      <c r="G26" s="200"/>
      <c r="H26" s="203">
        <v>2</v>
      </c>
      <c r="I26" s="192"/>
      <c r="J26" s="193"/>
      <c r="K26" s="168"/>
      <c r="L26" s="168"/>
      <c r="M26" s="168"/>
      <c r="N26" s="168"/>
    </row>
    <row r="27" spans="2:14" ht="12" hidden="1" customHeight="1" x14ac:dyDescent="0.2">
      <c r="B27" s="153"/>
      <c r="C27" s="189"/>
      <c r="D27" s="200"/>
      <c r="E27" s="200"/>
      <c r="F27" s="200"/>
      <c r="G27" s="200"/>
      <c r="H27" s="203">
        <v>3</v>
      </c>
      <c r="I27" s="192"/>
      <c r="J27" s="193"/>
      <c r="K27" s="168"/>
      <c r="L27" s="168"/>
      <c r="M27" s="168"/>
      <c r="N27" s="168"/>
    </row>
    <row r="28" spans="2:14" ht="12" hidden="1" customHeight="1" x14ac:dyDescent="0.2">
      <c r="B28" s="153"/>
      <c r="C28" s="189"/>
      <c r="D28" s="200"/>
      <c r="E28" s="200"/>
      <c r="F28" s="200"/>
      <c r="G28" s="200"/>
      <c r="H28" s="203">
        <v>4</v>
      </c>
      <c r="I28" s="192"/>
      <c r="J28" s="193"/>
      <c r="K28" s="168"/>
      <c r="L28" s="168"/>
      <c r="M28" s="168"/>
      <c r="N28" s="168"/>
    </row>
    <row r="29" spans="2:14" ht="15.75" customHeight="1" x14ac:dyDescent="0.2">
      <c r="B29" s="153"/>
      <c r="C29" s="189" t="s">
        <v>274</v>
      </c>
      <c r="D29" s="952" t="s">
        <v>274</v>
      </c>
      <c r="E29" s="952"/>
      <c r="F29" s="952"/>
      <c r="G29" s="952"/>
      <c r="H29" s="204" t="s">
        <v>275</v>
      </c>
      <c r="I29" s="192">
        <f>IF(H30&lt;0," ",H30)</f>
        <v>1</v>
      </c>
      <c r="J29" s="205">
        <f>I29</f>
        <v>1</v>
      </c>
      <c r="K29" s="206"/>
      <c r="L29" s="206"/>
      <c r="M29" s="168">
        <v>1</v>
      </c>
      <c r="N29" s="168"/>
    </row>
    <row r="30" spans="2:14" ht="12" hidden="1" customHeight="1" x14ac:dyDescent="0.2">
      <c r="B30" s="153"/>
      <c r="C30" s="189"/>
      <c r="D30" s="207"/>
      <c r="E30" s="207"/>
      <c r="F30" s="207"/>
      <c r="G30" s="207"/>
      <c r="H30" s="201">
        <f>H31-2</f>
        <v>1</v>
      </c>
      <c r="I30" s="208"/>
      <c r="J30" s="193"/>
      <c r="K30" s="206"/>
      <c r="L30" s="206"/>
      <c r="M30" s="168"/>
      <c r="N30" s="168"/>
    </row>
    <row r="31" spans="2:14" ht="12" hidden="1" customHeight="1" x14ac:dyDescent="0.2">
      <c r="B31" s="153"/>
      <c r="C31" s="189"/>
      <c r="D31" s="207"/>
      <c r="E31" s="207"/>
      <c r="F31" s="207"/>
      <c r="G31" s="207"/>
      <c r="H31" s="201">
        <v>3</v>
      </c>
      <c r="I31" s="192"/>
      <c r="J31" s="193"/>
      <c r="K31" s="206"/>
      <c r="L31" s="206"/>
      <c r="M31" s="168"/>
      <c r="N31" s="168"/>
    </row>
    <row r="32" spans="2:14" ht="12" hidden="1" customHeight="1" x14ac:dyDescent="0.2">
      <c r="B32" s="153"/>
      <c r="C32" s="189"/>
      <c r="D32" s="207"/>
      <c r="E32" s="207"/>
      <c r="F32" s="207"/>
      <c r="G32" s="207"/>
      <c r="H32" s="209" t="s">
        <v>276</v>
      </c>
      <c r="I32" s="192"/>
      <c r="J32" s="193"/>
      <c r="K32" s="206"/>
      <c r="L32" s="206"/>
      <c r="M32" s="168"/>
      <c r="N32" s="168"/>
    </row>
    <row r="33" spans="2:14" ht="12" hidden="1" customHeight="1" x14ac:dyDescent="0.2">
      <c r="B33" s="153"/>
      <c r="C33" s="189"/>
      <c r="D33" s="207"/>
      <c r="E33" s="207"/>
      <c r="F33" s="207"/>
      <c r="G33" s="207"/>
      <c r="H33" s="204">
        <v>0</v>
      </c>
      <c r="I33" s="192"/>
      <c r="J33" s="193"/>
      <c r="K33" s="206"/>
      <c r="L33" s="206"/>
      <c r="M33" s="168"/>
      <c r="N33" s="168"/>
    </row>
    <row r="34" spans="2:14" ht="12" hidden="1" customHeight="1" x14ac:dyDescent="0.2">
      <c r="B34" s="153"/>
      <c r="C34" s="189"/>
      <c r="D34" s="207"/>
      <c r="E34" s="207"/>
      <c r="F34" s="207"/>
      <c r="G34" s="207"/>
      <c r="H34" s="204">
        <v>1</v>
      </c>
      <c r="I34" s="192"/>
      <c r="J34" s="193"/>
      <c r="K34" s="206"/>
      <c r="L34" s="206"/>
      <c r="M34" s="168"/>
      <c r="N34" s="168"/>
    </row>
    <row r="35" spans="2:14" ht="15.75" customHeight="1" x14ac:dyDescent="0.2">
      <c r="B35" s="153"/>
      <c r="C35" s="196" t="s">
        <v>274</v>
      </c>
      <c r="D35" s="953" t="s">
        <v>274</v>
      </c>
      <c r="E35" s="953"/>
      <c r="F35" s="953"/>
      <c r="G35" s="953"/>
      <c r="H35" s="210" t="s">
        <v>277</v>
      </c>
      <c r="I35" s="211">
        <f>H36-2</f>
        <v>2</v>
      </c>
      <c r="J35" s="212">
        <f>IF(I35&lt;0," ",I35)</f>
        <v>2</v>
      </c>
      <c r="K35" s="213"/>
      <c r="L35" s="213"/>
      <c r="M35" s="199">
        <v>2</v>
      </c>
      <c r="N35" s="168"/>
    </row>
    <row r="36" spans="2:14" ht="12" hidden="1" customHeight="1" x14ac:dyDescent="0.2">
      <c r="B36" s="153"/>
      <c r="C36" s="189"/>
      <c r="D36" s="207"/>
      <c r="E36" s="207"/>
      <c r="F36" s="207"/>
      <c r="G36" s="207"/>
      <c r="H36" s="214">
        <v>4</v>
      </c>
      <c r="I36" s="192"/>
      <c r="J36" s="193"/>
      <c r="K36" s="206"/>
      <c r="L36" s="206"/>
      <c r="M36" s="168"/>
      <c r="N36" s="168"/>
    </row>
    <row r="37" spans="2:14" ht="12" hidden="1" customHeight="1" x14ac:dyDescent="0.2">
      <c r="B37" s="153"/>
      <c r="C37" s="189"/>
      <c r="D37" s="207"/>
      <c r="E37" s="207"/>
      <c r="F37" s="207"/>
      <c r="G37" s="207"/>
      <c r="H37" s="214" t="s">
        <v>278</v>
      </c>
      <c r="I37" s="192"/>
      <c r="J37" s="193"/>
      <c r="K37" s="206"/>
      <c r="L37" s="206"/>
      <c r="M37" s="168"/>
      <c r="N37" s="168"/>
    </row>
    <row r="38" spans="2:14" ht="12" hidden="1" customHeight="1" x14ac:dyDescent="0.2">
      <c r="B38" s="153"/>
      <c r="C38" s="189"/>
      <c r="D38" s="207"/>
      <c r="E38" s="207"/>
      <c r="F38" s="207"/>
      <c r="G38" s="207"/>
      <c r="H38" s="204">
        <v>0</v>
      </c>
      <c r="I38" s="192"/>
      <c r="J38" s="193"/>
      <c r="K38" s="206"/>
      <c r="L38" s="206"/>
      <c r="M38" s="168"/>
      <c r="N38" s="168"/>
    </row>
    <row r="39" spans="2:14" ht="12" hidden="1" customHeight="1" x14ac:dyDescent="0.2">
      <c r="B39" s="153"/>
      <c r="C39" s="189"/>
      <c r="D39" s="207"/>
      <c r="E39" s="207"/>
      <c r="F39" s="207"/>
      <c r="G39" s="207"/>
      <c r="H39" s="204">
        <v>1</v>
      </c>
      <c r="I39" s="192"/>
      <c r="J39" s="193"/>
      <c r="K39" s="206"/>
      <c r="L39" s="206"/>
      <c r="M39" s="168"/>
      <c r="N39" s="168"/>
    </row>
    <row r="40" spans="2:14" ht="12" hidden="1" customHeight="1" x14ac:dyDescent="0.2">
      <c r="B40" s="153"/>
      <c r="C40" s="189"/>
      <c r="D40" s="207"/>
      <c r="E40" s="207"/>
      <c r="F40" s="207"/>
      <c r="G40" s="207"/>
      <c r="H40" s="204">
        <v>2</v>
      </c>
      <c r="I40" s="192"/>
      <c r="J40" s="193"/>
      <c r="K40" s="206"/>
      <c r="L40" s="206"/>
      <c r="M40" s="168"/>
      <c r="N40" s="168"/>
    </row>
    <row r="41" spans="2:14" ht="15.75" customHeight="1" x14ac:dyDescent="0.2">
      <c r="B41" s="153"/>
      <c r="C41" s="189" t="s">
        <v>274</v>
      </c>
      <c r="D41" s="952" t="s">
        <v>274</v>
      </c>
      <c r="E41" s="952"/>
      <c r="F41" s="952"/>
      <c r="G41" s="952"/>
      <c r="H41" s="204" t="s">
        <v>279</v>
      </c>
      <c r="I41" s="192">
        <f>I42</f>
        <v>1</v>
      </c>
      <c r="J41" s="193">
        <f>J42</f>
        <v>1</v>
      </c>
      <c r="K41" s="206"/>
      <c r="L41" s="206"/>
      <c r="M41" s="168">
        <v>1</v>
      </c>
      <c r="N41" s="168"/>
    </row>
    <row r="42" spans="2:14" ht="12" hidden="1" customHeight="1" x14ac:dyDescent="0.2">
      <c r="B42" s="153"/>
      <c r="C42" s="189"/>
      <c r="D42" s="207"/>
      <c r="E42" s="207"/>
      <c r="F42" s="207"/>
      <c r="G42" s="207"/>
      <c r="H42" s="204">
        <v>3</v>
      </c>
      <c r="I42" s="192">
        <f>H42-2</f>
        <v>1</v>
      </c>
      <c r="J42" s="193">
        <f>IF(I42&lt;0," ",I42)</f>
        <v>1</v>
      </c>
      <c r="K42" s="206"/>
      <c r="L42" s="206"/>
      <c r="M42" s="168"/>
      <c r="N42" s="168"/>
    </row>
    <row r="43" spans="2:14" ht="12" hidden="1" customHeight="1" x14ac:dyDescent="0.2">
      <c r="B43" s="153"/>
      <c r="C43" s="189"/>
      <c r="D43" s="207"/>
      <c r="E43" s="207"/>
      <c r="F43" s="207"/>
      <c r="G43" s="207"/>
      <c r="H43" s="214" t="s">
        <v>278</v>
      </c>
      <c r="I43" s="215"/>
      <c r="J43" s="216"/>
      <c r="K43" s="206"/>
      <c r="L43" s="206"/>
      <c r="M43" s="168"/>
      <c r="N43" s="168"/>
    </row>
    <row r="44" spans="2:14" ht="12" hidden="1" customHeight="1" x14ac:dyDescent="0.2">
      <c r="B44" s="153"/>
      <c r="C44" s="189"/>
      <c r="D44" s="207"/>
      <c r="E44" s="207"/>
      <c r="F44" s="207"/>
      <c r="G44" s="207"/>
      <c r="H44" s="204">
        <v>0</v>
      </c>
      <c r="I44" s="215"/>
      <c r="J44" s="216"/>
      <c r="K44" s="206"/>
      <c r="L44" s="206"/>
      <c r="M44" s="168"/>
      <c r="N44" s="168"/>
    </row>
    <row r="45" spans="2:14" ht="12" hidden="1" customHeight="1" x14ac:dyDescent="0.2">
      <c r="B45" s="153"/>
      <c r="C45" s="189"/>
      <c r="D45" s="207"/>
      <c r="E45" s="207"/>
      <c r="F45" s="207"/>
      <c r="G45" s="207"/>
      <c r="H45" s="204">
        <v>1</v>
      </c>
      <c r="I45" s="215"/>
      <c r="J45" s="216"/>
      <c r="K45" s="206"/>
      <c r="L45" s="206"/>
      <c r="M45" s="168"/>
      <c r="N45" s="168"/>
    </row>
    <row r="46" spans="2:14" ht="15.75" customHeight="1" x14ac:dyDescent="0.2">
      <c r="B46" s="153"/>
      <c r="C46" s="196" t="s">
        <v>274</v>
      </c>
      <c r="D46" s="953" t="s">
        <v>274</v>
      </c>
      <c r="E46" s="953"/>
      <c r="F46" s="953"/>
      <c r="G46" s="953"/>
      <c r="H46" s="197" t="s">
        <v>280</v>
      </c>
      <c r="I46" s="211"/>
      <c r="J46" s="198">
        <f>I47</f>
        <v>1</v>
      </c>
      <c r="K46" s="199"/>
      <c r="L46" s="199"/>
      <c r="M46" s="199">
        <v>2</v>
      </c>
      <c r="N46" s="168"/>
    </row>
    <row r="47" spans="2:14" ht="12" hidden="1" customHeight="1" x14ac:dyDescent="0.2">
      <c r="B47" s="153"/>
      <c r="C47" s="189"/>
      <c r="D47" s="190"/>
      <c r="E47" s="190"/>
      <c r="F47" s="190"/>
      <c r="G47" s="190"/>
      <c r="H47" s="191">
        <f>H48-2</f>
        <v>1</v>
      </c>
      <c r="I47" s="192">
        <f>IF(H47&lt;0," ",H47)</f>
        <v>1</v>
      </c>
      <c r="J47" s="205">
        <f>I47</f>
        <v>1</v>
      </c>
      <c r="K47" s="168"/>
      <c r="L47" s="168"/>
      <c r="M47" s="168"/>
      <c r="N47" s="168"/>
    </row>
    <row r="48" spans="2:14" ht="12" hidden="1" customHeight="1" x14ac:dyDescent="0.2">
      <c r="B48" s="153"/>
      <c r="C48" s="189"/>
      <c r="D48" s="190"/>
      <c r="E48" s="190"/>
      <c r="F48" s="190"/>
      <c r="G48" s="190"/>
      <c r="H48" s="191">
        <v>3</v>
      </c>
      <c r="I48" s="192"/>
      <c r="J48" s="193"/>
      <c r="K48" s="168"/>
      <c r="L48" s="168"/>
      <c r="M48" s="168"/>
      <c r="N48" s="168"/>
    </row>
    <row r="49" spans="2:14" ht="12" hidden="1" customHeight="1" x14ac:dyDescent="0.2">
      <c r="B49" s="153"/>
      <c r="C49" s="189"/>
      <c r="D49" s="190"/>
      <c r="E49" s="190"/>
      <c r="F49" s="190"/>
      <c r="G49" s="190"/>
      <c r="H49" s="194" t="s">
        <v>281</v>
      </c>
      <c r="I49" s="192"/>
      <c r="J49" s="193"/>
      <c r="K49" s="168"/>
      <c r="L49" s="168"/>
      <c r="M49" s="168"/>
      <c r="N49" s="168"/>
    </row>
    <row r="50" spans="2:14" ht="12" hidden="1" customHeight="1" x14ac:dyDescent="0.2">
      <c r="B50" s="153"/>
      <c r="C50" s="189"/>
      <c r="D50" s="190"/>
      <c r="E50" s="190"/>
      <c r="F50" s="190"/>
      <c r="G50" s="190"/>
      <c r="H50" s="191">
        <v>0</v>
      </c>
      <c r="I50" s="192"/>
      <c r="J50" s="193"/>
      <c r="K50" s="168"/>
      <c r="L50" s="168"/>
      <c r="M50" s="168"/>
      <c r="N50" s="168"/>
    </row>
    <row r="51" spans="2:14" ht="12" hidden="1" customHeight="1" x14ac:dyDescent="0.2">
      <c r="B51" s="153"/>
      <c r="C51" s="189"/>
      <c r="D51" s="190"/>
      <c r="E51" s="190"/>
      <c r="F51" s="190"/>
      <c r="G51" s="190"/>
      <c r="H51" s="191">
        <v>1</v>
      </c>
      <c r="I51" s="192"/>
      <c r="J51" s="193"/>
      <c r="K51" s="168"/>
      <c r="L51" s="168"/>
      <c r="M51" s="168"/>
      <c r="N51" s="168"/>
    </row>
    <row r="52" spans="2:14" ht="12" hidden="1" customHeight="1" x14ac:dyDescent="0.2">
      <c r="B52" s="153"/>
      <c r="C52" s="189"/>
      <c r="D52" s="190"/>
      <c r="E52" s="190"/>
      <c r="F52" s="190"/>
      <c r="G52" s="190"/>
      <c r="H52" s="191">
        <v>2</v>
      </c>
      <c r="I52" s="192"/>
      <c r="J52" s="193"/>
      <c r="K52" s="168"/>
      <c r="L52" s="168"/>
      <c r="M52" s="168"/>
      <c r="N52" s="168"/>
    </row>
    <row r="53" spans="2:14" ht="15.75" customHeight="1" x14ac:dyDescent="0.2">
      <c r="B53" s="153"/>
      <c r="C53" s="217" t="s">
        <v>282</v>
      </c>
      <c r="D53" s="954" t="s">
        <v>283</v>
      </c>
      <c r="E53" s="954"/>
      <c r="F53" s="954"/>
      <c r="G53" s="954"/>
      <c r="H53" s="218"/>
      <c r="I53" s="219"/>
      <c r="J53" s="220">
        <f>J21+J29+J35+J41+J46</f>
        <v>8</v>
      </c>
      <c r="K53" s="169"/>
      <c r="L53" s="169"/>
      <c r="M53" s="169">
        <f>SUM(M21:M46)</f>
        <v>10</v>
      </c>
      <c r="N53" s="169"/>
    </row>
    <row r="54" spans="2:14" ht="15.75" customHeight="1" x14ac:dyDescent="0.2">
      <c r="B54" s="153"/>
      <c r="C54" s="196" t="s">
        <v>284</v>
      </c>
      <c r="D54" s="943" t="s">
        <v>285</v>
      </c>
      <c r="E54" s="943"/>
      <c r="F54" s="943"/>
      <c r="G54" s="943"/>
      <c r="H54" s="197" t="s">
        <v>286</v>
      </c>
      <c r="I54" s="211">
        <f>IF(H55&lt;0," ",H55)</f>
        <v>2</v>
      </c>
      <c r="J54" s="198">
        <f>I54</f>
        <v>2</v>
      </c>
      <c r="K54" s="199"/>
      <c r="L54" s="199"/>
      <c r="M54" s="199">
        <v>3</v>
      </c>
      <c r="N54" s="168"/>
    </row>
    <row r="55" spans="2:14" ht="12" hidden="1" customHeight="1" x14ac:dyDescent="0.2">
      <c r="B55" s="153"/>
      <c r="C55" s="189"/>
      <c r="D55" s="148"/>
      <c r="E55" s="148"/>
      <c r="F55" s="148"/>
      <c r="G55" s="148"/>
      <c r="H55" s="203">
        <f>H56-2</f>
        <v>2</v>
      </c>
      <c r="I55" s="192"/>
      <c r="J55" s="193"/>
      <c r="K55" s="168"/>
      <c r="L55" s="168"/>
      <c r="M55" s="168"/>
      <c r="N55" s="168"/>
    </row>
    <row r="56" spans="2:14" ht="12" hidden="1" customHeight="1" x14ac:dyDescent="0.2">
      <c r="B56" s="153"/>
      <c r="C56" s="189"/>
      <c r="D56" s="148"/>
      <c r="E56" s="148"/>
      <c r="F56" s="148"/>
      <c r="G56" s="148"/>
      <c r="H56" s="203">
        <v>4</v>
      </c>
      <c r="I56" s="192"/>
      <c r="J56" s="193"/>
      <c r="K56" s="168"/>
      <c r="L56" s="168"/>
      <c r="M56" s="168"/>
      <c r="N56" s="168"/>
    </row>
    <row r="57" spans="2:14" ht="12" hidden="1" customHeight="1" x14ac:dyDescent="0.2">
      <c r="B57" s="153"/>
      <c r="C57" s="189"/>
      <c r="D57" s="148"/>
      <c r="E57" s="148"/>
      <c r="F57" s="148"/>
      <c r="G57" s="148"/>
      <c r="H57" s="221" t="s">
        <v>258</v>
      </c>
      <c r="I57" s="192"/>
      <c r="J57" s="193"/>
      <c r="K57" s="168"/>
      <c r="L57" s="168"/>
      <c r="M57" s="168"/>
      <c r="N57" s="168"/>
    </row>
    <row r="58" spans="2:14" ht="12" hidden="1" customHeight="1" x14ac:dyDescent="0.2">
      <c r="B58" s="153"/>
      <c r="C58" s="189"/>
      <c r="D58" s="148"/>
      <c r="E58" s="148"/>
      <c r="F58" s="148"/>
      <c r="G58" s="148"/>
      <c r="H58" s="203">
        <v>0</v>
      </c>
      <c r="I58" s="192"/>
      <c r="J58" s="193"/>
      <c r="K58" s="168"/>
      <c r="L58" s="168"/>
      <c r="M58" s="168"/>
      <c r="N58" s="168"/>
    </row>
    <row r="59" spans="2:14" ht="12" hidden="1" customHeight="1" x14ac:dyDescent="0.2">
      <c r="B59" s="153"/>
      <c r="C59" s="189"/>
      <c r="D59" s="148"/>
      <c r="E59" s="148"/>
      <c r="F59" s="148"/>
      <c r="G59" s="148"/>
      <c r="H59" s="203">
        <v>1</v>
      </c>
      <c r="I59" s="192"/>
      <c r="J59" s="193"/>
      <c r="K59" s="168"/>
      <c r="L59" s="168"/>
      <c r="M59" s="168"/>
      <c r="N59" s="168"/>
    </row>
    <row r="60" spans="2:14" ht="12" hidden="1" customHeight="1" x14ac:dyDescent="0.2">
      <c r="B60" s="153"/>
      <c r="C60" s="189"/>
      <c r="D60" s="148"/>
      <c r="E60" s="148"/>
      <c r="F60" s="148"/>
      <c r="G60" s="148"/>
      <c r="H60" s="203">
        <v>2</v>
      </c>
      <c r="I60" s="192"/>
      <c r="J60" s="193"/>
      <c r="K60" s="168"/>
      <c r="L60" s="168"/>
      <c r="M60" s="168"/>
      <c r="N60" s="168"/>
    </row>
    <row r="61" spans="2:14" ht="12" hidden="1" customHeight="1" x14ac:dyDescent="0.2">
      <c r="B61" s="153"/>
      <c r="C61" s="189"/>
      <c r="D61" s="148"/>
      <c r="E61" s="148"/>
      <c r="F61" s="148"/>
      <c r="G61" s="148"/>
      <c r="H61" s="203">
        <v>3</v>
      </c>
      <c r="I61" s="192"/>
      <c r="J61" s="193"/>
      <c r="K61" s="168"/>
      <c r="L61" s="168"/>
      <c r="M61" s="168"/>
      <c r="N61" s="168"/>
    </row>
    <row r="62" spans="2:14" ht="15.75" customHeight="1" x14ac:dyDescent="0.2">
      <c r="B62" s="153"/>
      <c r="C62" s="189" t="s">
        <v>274</v>
      </c>
      <c r="D62" s="952" t="s">
        <v>274</v>
      </c>
      <c r="E62" s="952"/>
      <c r="F62" s="952"/>
      <c r="G62" s="952"/>
      <c r="H62" s="204" t="s">
        <v>287</v>
      </c>
      <c r="I62" s="192">
        <f>IF(H63&lt;0," ",H63)</f>
        <v>1</v>
      </c>
      <c r="J62" s="205">
        <f>I62</f>
        <v>1</v>
      </c>
      <c r="K62" s="168"/>
      <c r="L62" s="168"/>
      <c r="M62" s="168">
        <v>2</v>
      </c>
      <c r="N62" s="168"/>
    </row>
    <row r="63" spans="2:14" ht="12" hidden="1" customHeight="1" x14ac:dyDescent="0.2">
      <c r="B63" s="153"/>
      <c r="C63" s="189"/>
      <c r="D63" s="148"/>
      <c r="E63" s="148"/>
      <c r="F63" s="148"/>
      <c r="G63" s="148"/>
      <c r="H63" s="204">
        <f>H64-2</f>
        <v>1</v>
      </c>
      <c r="I63" s="222"/>
      <c r="J63" s="205"/>
      <c r="K63" s="168"/>
      <c r="L63" s="168"/>
      <c r="M63" s="168"/>
      <c r="N63" s="168"/>
    </row>
    <row r="64" spans="2:14" ht="12" hidden="1" customHeight="1" x14ac:dyDescent="0.2">
      <c r="B64" s="153"/>
      <c r="C64" s="189"/>
      <c r="D64" s="148"/>
      <c r="E64" s="148"/>
      <c r="F64" s="148"/>
      <c r="G64" s="148"/>
      <c r="H64" s="204">
        <v>3</v>
      </c>
      <c r="I64" s="223"/>
      <c r="J64" s="193"/>
      <c r="K64" s="168"/>
      <c r="L64" s="168"/>
      <c r="M64" s="168"/>
      <c r="N64" s="168"/>
    </row>
    <row r="65" spans="2:14" ht="12" hidden="1" customHeight="1" x14ac:dyDescent="0.2">
      <c r="B65" s="153"/>
      <c r="C65" s="189"/>
      <c r="D65" s="148"/>
      <c r="E65" s="148"/>
      <c r="F65" s="148"/>
      <c r="G65" s="148"/>
      <c r="H65" s="214" t="s">
        <v>258</v>
      </c>
      <c r="I65" s="223"/>
      <c r="J65" s="193"/>
      <c r="K65" s="168"/>
      <c r="L65" s="168"/>
      <c r="M65" s="168"/>
      <c r="N65" s="168"/>
    </row>
    <row r="66" spans="2:14" ht="12" hidden="1" customHeight="1" x14ac:dyDescent="0.2">
      <c r="B66" s="153"/>
      <c r="C66" s="189"/>
      <c r="D66" s="148"/>
      <c r="E66" s="148"/>
      <c r="F66" s="148"/>
      <c r="G66" s="148"/>
      <c r="H66" s="204">
        <v>0</v>
      </c>
      <c r="I66" s="223"/>
      <c r="J66" s="193"/>
      <c r="K66" s="168"/>
      <c r="L66" s="168"/>
      <c r="M66" s="168"/>
      <c r="N66" s="168"/>
    </row>
    <row r="67" spans="2:14" ht="12" hidden="1" customHeight="1" x14ac:dyDescent="0.2">
      <c r="B67" s="153"/>
      <c r="C67" s="189"/>
      <c r="D67" s="148"/>
      <c r="E67" s="148"/>
      <c r="F67" s="148"/>
      <c r="G67" s="148"/>
      <c r="H67" s="204">
        <v>1</v>
      </c>
      <c r="I67" s="223"/>
      <c r="J67" s="193"/>
      <c r="K67" s="168"/>
      <c r="L67" s="168"/>
      <c r="M67" s="168"/>
      <c r="N67" s="168"/>
    </row>
    <row r="68" spans="2:14" ht="12" hidden="1" customHeight="1" x14ac:dyDescent="0.2">
      <c r="B68" s="153"/>
      <c r="C68" s="189"/>
      <c r="D68" s="148"/>
      <c r="E68" s="148"/>
      <c r="F68" s="148"/>
      <c r="G68" s="148"/>
      <c r="H68" s="204">
        <v>2</v>
      </c>
      <c r="I68" s="223"/>
      <c r="J68" s="193"/>
      <c r="K68" s="168"/>
      <c r="L68" s="168"/>
      <c r="M68" s="168"/>
      <c r="N68" s="168"/>
    </row>
    <row r="69" spans="2:14" ht="12" hidden="1" customHeight="1" x14ac:dyDescent="0.2">
      <c r="B69" s="153"/>
      <c r="C69" s="189"/>
      <c r="D69" s="148"/>
      <c r="E69" s="148"/>
      <c r="F69" s="148"/>
      <c r="G69" s="148"/>
      <c r="H69" s="204"/>
      <c r="I69" s="223"/>
      <c r="J69" s="193"/>
      <c r="K69" s="168"/>
      <c r="L69" s="168"/>
      <c r="M69" s="168"/>
      <c r="N69" s="168"/>
    </row>
    <row r="70" spans="2:14" ht="15.75" customHeight="1" x14ac:dyDescent="0.2">
      <c r="B70" s="153"/>
      <c r="C70" s="196" t="s">
        <v>274</v>
      </c>
      <c r="D70" s="953" t="s">
        <v>274</v>
      </c>
      <c r="E70" s="953"/>
      <c r="F70" s="953"/>
      <c r="G70" s="953"/>
      <c r="H70" s="210" t="s">
        <v>288</v>
      </c>
      <c r="I70" s="211">
        <f>IF(H71&lt;0," ",H71)</f>
        <v>3</v>
      </c>
      <c r="J70" s="198">
        <f>I70</f>
        <v>3</v>
      </c>
      <c r="K70" s="199"/>
      <c r="L70" s="199"/>
      <c r="M70" s="199">
        <v>3</v>
      </c>
      <c r="N70" s="168"/>
    </row>
    <row r="71" spans="2:14" ht="12" hidden="1" customHeight="1" x14ac:dyDescent="0.2">
      <c r="B71" s="153"/>
      <c r="C71" s="189"/>
      <c r="D71" s="148"/>
      <c r="E71" s="148"/>
      <c r="F71" s="148"/>
      <c r="G71" s="148"/>
      <c r="H71" s="204">
        <f>H72-2</f>
        <v>3</v>
      </c>
      <c r="I71" s="215"/>
      <c r="J71" s="224"/>
      <c r="K71" s="168"/>
      <c r="L71" s="168"/>
      <c r="M71" s="168"/>
      <c r="N71" s="168"/>
    </row>
    <row r="72" spans="2:14" ht="12" hidden="1" customHeight="1" x14ac:dyDescent="0.2">
      <c r="B72" s="153"/>
      <c r="C72" s="189"/>
      <c r="D72" s="148"/>
      <c r="E72" s="148"/>
      <c r="F72" s="148"/>
      <c r="G72" s="148"/>
      <c r="H72" s="204">
        <v>5</v>
      </c>
      <c r="I72" s="215"/>
      <c r="J72" s="224"/>
      <c r="K72" s="168"/>
      <c r="L72" s="168"/>
      <c r="M72" s="168"/>
      <c r="N72" s="168"/>
    </row>
    <row r="73" spans="2:14" ht="12" hidden="1" customHeight="1" x14ac:dyDescent="0.2">
      <c r="B73" s="153"/>
      <c r="C73" s="189"/>
      <c r="D73" s="148"/>
      <c r="E73" s="148"/>
      <c r="F73" s="148"/>
      <c r="G73" s="148"/>
      <c r="H73" s="214" t="s">
        <v>281</v>
      </c>
      <c r="I73" s="215"/>
      <c r="J73" s="224"/>
      <c r="K73" s="168"/>
      <c r="L73" s="168"/>
      <c r="M73" s="168"/>
      <c r="N73" s="168"/>
    </row>
    <row r="74" spans="2:14" ht="12" hidden="1" customHeight="1" x14ac:dyDescent="0.2">
      <c r="B74" s="153"/>
      <c r="C74" s="189"/>
      <c r="D74" s="148"/>
      <c r="E74" s="148"/>
      <c r="F74" s="148"/>
      <c r="G74" s="148"/>
      <c r="H74" s="204">
        <v>0</v>
      </c>
      <c r="I74" s="215"/>
      <c r="J74" s="224"/>
      <c r="K74" s="168"/>
      <c r="L74" s="168"/>
      <c r="M74" s="168"/>
      <c r="N74" s="168"/>
    </row>
    <row r="75" spans="2:14" ht="12" hidden="1" customHeight="1" x14ac:dyDescent="0.2">
      <c r="B75" s="153"/>
      <c r="C75" s="189"/>
      <c r="D75" s="148"/>
      <c r="E75" s="148"/>
      <c r="F75" s="148"/>
      <c r="G75" s="148"/>
      <c r="H75" s="204">
        <v>1</v>
      </c>
      <c r="I75" s="215"/>
      <c r="J75" s="224"/>
      <c r="K75" s="168"/>
      <c r="L75" s="168"/>
      <c r="M75" s="168"/>
      <c r="N75" s="168"/>
    </row>
    <row r="76" spans="2:14" ht="12" hidden="1" customHeight="1" x14ac:dyDescent="0.2">
      <c r="B76" s="153"/>
      <c r="C76" s="189"/>
      <c r="D76" s="148"/>
      <c r="E76" s="148"/>
      <c r="F76" s="148"/>
      <c r="G76" s="148"/>
      <c r="H76" s="204">
        <v>2</v>
      </c>
      <c r="I76" s="215"/>
      <c r="J76" s="224"/>
      <c r="K76" s="168"/>
      <c r="L76" s="168"/>
      <c r="M76" s="168"/>
      <c r="N76" s="168"/>
    </row>
    <row r="77" spans="2:14" ht="12" hidden="1" customHeight="1" x14ac:dyDescent="0.2">
      <c r="B77" s="153"/>
      <c r="C77" s="189"/>
      <c r="D77" s="148"/>
      <c r="E77" s="148"/>
      <c r="F77" s="148"/>
      <c r="G77" s="148"/>
      <c r="H77" s="204">
        <v>3</v>
      </c>
      <c r="I77" s="215"/>
      <c r="J77" s="224"/>
      <c r="K77" s="168"/>
      <c r="L77" s="168"/>
      <c r="M77" s="168"/>
      <c r="N77" s="168"/>
    </row>
    <row r="78" spans="2:14" ht="15.75" customHeight="1" x14ac:dyDescent="0.2">
      <c r="B78" s="153"/>
      <c r="C78" s="189" t="s">
        <v>274</v>
      </c>
      <c r="D78" s="952" t="s">
        <v>274</v>
      </c>
      <c r="E78" s="952"/>
      <c r="F78" s="952"/>
      <c r="G78" s="952"/>
      <c r="H78" s="203" t="s">
        <v>289</v>
      </c>
      <c r="I78" s="192">
        <f>IF(H80&lt;0," ",H80)</f>
        <v>1</v>
      </c>
      <c r="J78" s="205">
        <f>I78</f>
        <v>1</v>
      </c>
      <c r="K78" s="168"/>
      <c r="L78" s="168"/>
      <c r="M78" s="168">
        <v>1</v>
      </c>
      <c r="N78" s="168"/>
    </row>
    <row r="79" spans="2:14" ht="12" hidden="1" customHeight="1" x14ac:dyDescent="0.2">
      <c r="B79" s="153"/>
      <c r="C79" s="189"/>
      <c r="D79" s="148"/>
      <c r="E79" s="148"/>
      <c r="F79" s="148"/>
      <c r="G79" s="148"/>
      <c r="H79" s="203"/>
      <c r="I79" s="192"/>
      <c r="J79" s="193"/>
      <c r="K79" s="168"/>
      <c r="L79" s="168"/>
      <c r="M79" s="168"/>
      <c r="N79" s="168"/>
    </row>
    <row r="80" spans="2:14" ht="12" hidden="1" customHeight="1" x14ac:dyDescent="0.2">
      <c r="B80" s="153"/>
      <c r="C80" s="189"/>
      <c r="D80" s="148"/>
      <c r="E80" s="148"/>
      <c r="F80" s="148"/>
      <c r="G80" s="148"/>
      <c r="H80" s="203">
        <f>H81-2</f>
        <v>1</v>
      </c>
      <c r="I80" s="192"/>
      <c r="J80" s="193"/>
      <c r="K80" s="168"/>
      <c r="L80" s="168"/>
      <c r="M80" s="168"/>
      <c r="N80" s="168"/>
    </row>
    <row r="81" spans="2:14" ht="12" hidden="1" customHeight="1" x14ac:dyDescent="0.2">
      <c r="B81" s="153"/>
      <c r="C81" s="189"/>
      <c r="D81" s="148"/>
      <c r="E81" s="148"/>
      <c r="F81" s="148"/>
      <c r="G81" s="148"/>
      <c r="H81" s="203">
        <v>3</v>
      </c>
      <c r="I81" s="192"/>
      <c r="J81" s="193"/>
      <c r="K81" s="168"/>
      <c r="L81" s="168"/>
      <c r="M81" s="168"/>
      <c r="N81" s="168"/>
    </row>
    <row r="82" spans="2:14" ht="12" hidden="1" customHeight="1" x14ac:dyDescent="0.2">
      <c r="B82" s="153"/>
      <c r="C82" s="189"/>
      <c r="D82" s="148"/>
      <c r="E82" s="148"/>
      <c r="F82" s="148"/>
      <c r="G82" s="148"/>
      <c r="H82" s="221" t="s">
        <v>278</v>
      </c>
      <c r="I82" s="192"/>
      <c r="J82" s="193"/>
      <c r="K82" s="168"/>
      <c r="L82" s="168"/>
      <c r="M82" s="168"/>
      <c r="N82" s="168"/>
    </row>
    <row r="83" spans="2:14" ht="12" hidden="1" customHeight="1" x14ac:dyDescent="0.2">
      <c r="B83" s="153"/>
      <c r="C83" s="189"/>
      <c r="D83" s="148"/>
      <c r="E83" s="148"/>
      <c r="F83" s="148"/>
      <c r="G83" s="148"/>
      <c r="H83" s="203">
        <v>0</v>
      </c>
      <c r="I83" s="192"/>
      <c r="J83" s="193"/>
      <c r="K83" s="168"/>
      <c r="L83" s="168"/>
      <c r="M83" s="168"/>
      <c r="N83" s="168"/>
    </row>
    <row r="84" spans="2:14" ht="12" hidden="1" customHeight="1" x14ac:dyDescent="0.2">
      <c r="B84" s="153"/>
      <c r="C84" s="189"/>
      <c r="D84" s="148"/>
      <c r="E84" s="148"/>
      <c r="F84" s="148"/>
      <c r="G84" s="148"/>
      <c r="H84" s="203">
        <v>1</v>
      </c>
      <c r="I84" s="192"/>
      <c r="J84" s="193"/>
      <c r="K84" s="168"/>
      <c r="L84" s="168"/>
      <c r="M84" s="168"/>
      <c r="N84" s="168"/>
    </row>
    <row r="85" spans="2:14" ht="15.75" customHeight="1" x14ac:dyDescent="0.2">
      <c r="B85" s="153"/>
      <c r="C85" s="196" t="s">
        <v>274</v>
      </c>
      <c r="D85" s="953" t="s">
        <v>274</v>
      </c>
      <c r="E85" s="953"/>
      <c r="F85" s="953"/>
      <c r="G85" s="953"/>
      <c r="H85" s="197" t="s">
        <v>290</v>
      </c>
      <c r="I85" s="211">
        <f>IF(H87&lt;0," ",H87)</f>
        <v>3</v>
      </c>
      <c r="J85" s="198">
        <f>I85</f>
        <v>3</v>
      </c>
      <c r="K85" s="199"/>
      <c r="L85" s="199"/>
      <c r="M85" s="199">
        <v>3</v>
      </c>
      <c r="N85" s="168"/>
    </row>
    <row r="86" spans="2:14" ht="12" hidden="1" customHeight="1" x14ac:dyDescent="0.2">
      <c r="B86" s="153"/>
      <c r="C86" s="189"/>
      <c r="D86" s="190"/>
      <c r="E86" s="190"/>
      <c r="F86" s="190"/>
      <c r="G86" s="190"/>
      <c r="H86" s="191"/>
      <c r="I86" s="192"/>
      <c r="J86" s="193"/>
      <c r="K86" s="168"/>
      <c r="L86" s="168"/>
      <c r="M86" s="168"/>
      <c r="N86" s="168"/>
    </row>
    <row r="87" spans="2:14" ht="12" hidden="1" customHeight="1" x14ac:dyDescent="0.2">
      <c r="B87" s="153"/>
      <c r="C87" s="189"/>
      <c r="D87" s="190"/>
      <c r="E87" s="190"/>
      <c r="F87" s="190"/>
      <c r="G87" s="190"/>
      <c r="H87" s="191">
        <f>H88-2</f>
        <v>3</v>
      </c>
      <c r="I87" s="192"/>
      <c r="J87" s="193"/>
      <c r="K87" s="168"/>
      <c r="L87" s="168"/>
      <c r="M87" s="168"/>
      <c r="N87" s="168"/>
    </row>
    <row r="88" spans="2:14" ht="12" hidden="1" customHeight="1" x14ac:dyDescent="0.2">
      <c r="B88" s="153"/>
      <c r="C88" s="189"/>
      <c r="D88" s="190"/>
      <c r="E88" s="190"/>
      <c r="F88" s="190"/>
      <c r="G88" s="190"/>
      <c r="H88" s="191">
        <v>5</v>
      </c>
      <c r="I88" s="192"/>
      <c r="J88" s="193"/>
      <c r="K88" s="168"/>
      <c r="L88" s="168"/>
      <c r="M88" s="168"/>
      <c r="N88" s="168"/>
    </row>
    <row r="89" spans="2:14" ht="12" hidden="1" customHeight="1" x14ac:dyDescent="0.2">
      <c r="B89" s="153"/>
      <c r="C89" s="189"/>
      <c r="D89" s="190"/>
      <c r="E89" s="190"/>
      <c r="F89" s="190"/>
      <c r="G89" s="190"/>
      <c r="H89" s="194" t="s">
        <v>278</v>
      </c>
      <c r="I89" s="192"/>
      <c r="J89" s="193"/>
      <c r="K89" s="168"/>
      <c r="L89" s="168"/>
      <c r="M89" s="168"/>
      <c r="N89" s="168"/>
    </row>
    <row r="90" spans="2:14" ht="12" hidden="1" customHeight="1" x14ac:dyDescent="0.2">
      <c r="B90" s="153"/>
      <c r="C90" s="189"/>
      <c r="D90" s="190"/>
      <c r="E90" s="190"/>
      <c r="F90" s="190"/>
      <c r="G90" s="190"/>
      <c r="H90" s="191">
        <v>0</v>
      </c>
      <c r="I90" s="192"/>
      <c r="J90" s="193"/>
      <c r="K90" s="168"/>
      <c r="L90" s="168"/>
      <c r="M90" s="168"/>
      <c r="N90" s="168"/>
    </row>
    <row r="91" spans="2:14" ht="12" hidden="1" customHeight="1" x14ac:dyDescent="0.2">
      <c r="B91" s="153"/>
      <c r="C91" s="189"/>
      <c r="D91" s="190"/>
      <c r="E91" s="190"/>
      <c r="F91" s="190"/>
      <c r="G91" s="190"/>
      <c r="H91" s="191">
        <v>1</v>
      </c>
      <c r="I91" s="192"/>
      <c r="J91" s="193"/>
      <c r="K91" s="168"/>
      <c r="L91" s="168"/>
      <c r="M91" s="168"/>
      <c r="N91" s="168"/>
    </row>
    <row r="92" spans="2:14" ht="12" hidden="1" customHeight="1" x14ac:dyDescent="0.2">
      <c r="B92" s="153"/>
      <c r="C92" s="189"/>
      <c r="D92" s="190"/>
      <c r="E92" s="190"/>
      <c r="F92" s="190"/>
      <c r="G92" s="190"/>
      <c r="H92" s="191">
        <v>2</v>
      </c>
      <c r="I92" s="192"/>
      <c r="J92" s="193"/>
      <c r="K92" s="168"/>
      <c r="L92" s="168"/>
      <c r="M92" s="168"/>
      <c r="N92" s="168"/>
    </row>
    <row r="93" spans="2:14" ht="12" hidden="1" customHeight="1" x14ac:dyDescent="0.2">
      <c r="B93" s="153"/>
      <c r="C93" s="189"/>
      <c r="D93" s="190"/>
      <c r="E93" s="190"/>
      <c r="F93" s="190"/>
      <c r="G93" s="190"/>
      <c r="H93" s="191">
        <v>3</v>
      </c>
      <c r="I93" s="192"/>
      <c r="J93" s="193"/>
      <c r="K93" s="168"/>
      <c r="L93" s="168"/>
      <c r="M93" s="168"/>
      <c r="N93" s="168"/>
    </row>
    <row r="94" spans="2:14" ht="15.75" customHeight="1" x14ac:dyDescent="0.2">
      <c r="B94" s="153"/>
      <c r="C94" s="217" t="s">
        <v>291</v>
      </c>
      <c r="D94" s="954" t="s">
        <v>292</v>
      </c>
      <c r="E94" s="954"/>
      <c r="F94" s="954"/>
      <c r="G94" s="954"/>
      <c r="H94" s="225"/>
      <c r="I94" s="219"/>
      <c r="J94" s="220">
        <f>SUM(J54:J85)</f>
        <v>10</v>
      </c>
      <c r="K94" s="169"/>
      <c r="L94" s="169"/>
      <c r="M94" s="169">
        <f>SUM(M54:M85)</f>
        <v>12</v>
      </c>
      <c r="N94" s="169"/>
    </row>
    <row r="95" spans="2:14" ht="15.75" customHeight="1" x14ac:dyDescent="0.2">
      <c r="B95" s="153"/>
      <c r="C95" s="226" t="s">
        <v>293</v>
      </c>
      <c r="D95" s="944" t="s">
        <v>294</v>
      </c>
      <c r="E95" s="944"/>
      <c r="F95" s="944"/>
      <c r="G95" s="944"/>
      <c r="H95" s="227"/>
      <c r="I95" s="228"/>
      <c r="J95" s="229">
        <f>J6+J53+J94</f>
        <v>24</v>
      </c>
      <c r="K95" s="230"/>
      <c r="L95" s="230"/>
      <c r="M95" s="231">
        <f>M6+M53+M94</f>
        <v>32</v>
      </c>
      <c r="N95" s="170"/>
    </row>
    <row r="96" spans="2:14" ht="12" customHeight="1" x14ac:dyDescent="0.2">
      <c r="B96" s="153"/>
      <c r="C96" s="163" t="s">
        <v>295</v>
      </c>
      <c r="D96" s="950" t="s">
        <v>296</v>
      </c>
      <c r="E96" s="950"/>
      <c r="F96" s="950"/>
      <c r="G96" s="951"/>
      <c r="H96" s="171"/>
      <c r="I96" s="172"/>
      <c r="J96" s="166"/>
      <c r="K96" s="173"/>
      <c r="L96" s="173"/>
      <c r="M96" s="166"/>
      <c r="N96" s="148"/>
    </row>
    <row r="97" spans="2:14" ht="15.75" customHeight="1" x14ac:dyDescent="0.2">
      <c r="B97" s="153"/>
      <c r="C97" s="232" t="s">
        <v>297</v>
      </c>
      <c r="D97" s="939" t="s">
        <v>298</v>
      </c>
      <c r="E97" s="939"/>
      <c r="F97" s="939"/>
      <c r="G97" s="939"/>
      <c r="H97" s="233" t="str">
        <f>IF(H98="---------"," ",IF(H98=2,"6",IF(H98=3,"5",IF(H98=4,"4",IF(H98=5,"3",IF(H98=6,"2"," "))))))</f>
        <v>6</v>
      </c>
      <c r="I97" s="234" t="str">
        <f>H97</f>
        <v>6</v>
      </c>
      <c r="J97" s="235" t="str">
        <f>H97</f>
        <v>6</v>
      </c>
      <c r="K97" s="236"/>
      <c r="L97" s="236"/>
      <c r="M97" s="237">
        <v>6</v>
      </c>
      <c r="N97" s="148"/>
    </row>
    <row r="98" spans="2:14" ht="12" hidden="1" customHeight="1" x14ac:dyDescent="0.2">
      <c r="B98" s="153"/>
      <c r="C98" s="196"/>
      <c r="D98" s="149"/>
      <c r="E98" s="149"/>
      <c r="F98" s="149"/>
      <c r="G98" s="149"/>
      <c r="H98" s="210">
        <v>2</v>
      </c>
      <c r="I98" s="211"/>
      <c r="J98" s="238"/>
      <c r="K98" s="239"/>
      <c r="L98" s="239"/>
      <c r="M98" s="149"/>
      <c r="N98" s="148"/>
    </row>
    <row r="99" spans="2:14" ht="12" hidden="1" customHeight="1" x14ac:dyDescent="0.2">
      <c r="B99" s="153"/>
      <c r="C99" s="196"/>
      <c r="D99" s="149"/>
      <c r="E99" s="149"/>
      <c r="F99" s="149"/>
      <c r="G99" s="149"/>
      <c r="H99" s="240" t="s">
        <v>276</v>
      </c>
      <c r="I99" s="211"/>
      <c r="J99" s="238"/>
      <c r="K99" s="239"/>
      <c r="L99" s="239"/>
      <c r="M99" s="149"/>
      <c r="N99" s="148"/>
    </row>
    <row r="100" spans="2:14" ht="12" hidden="1" customHeight="1" x14ac:dyDescent="0.2">
      <c r="B100" s="153"/>
      <c r="C100" s="196"/>
      <c r="D100" s="149"/>
      <c r="E100" s="149"/>
      <c r="F100" s="149"/>
      <c r="G100" s="149"/>
      <c r="H100" s="210" t="s">
        <v>299</v>
      </c>
      <c r="I100" s="211"/>
      <c r="J100" s="238"/>
      <c r="K100" s="239"/>
      <c r="L100" s="239"/>
      <c r="M100" s="149"/>
      <c r="N100" s="148"/>
    </row>
    <row r="101" spans="2:14" ht="12" hidden="1" customHeight="1" x14ac:dyDescent="0.2">
      <c r="B101" s="153"/>
      <c r="C101" s="196"/>
      <c r="D101" s="149"/>
      <c r="E101" s="149"/>
      <c r="F101" s="149"/>
      <c r="G101" s="149"/>
      <c r="H101" s="210" t="s">
        <v>300</v>
      </c>
      <c r="I101" s="211"/>
      <c r="J101" s="238"/>
      <c r="K101" s="239"/>
      <c r="L101" s="239"/>
      <c r="M101" s="149"/>
      <c r="N101" s="148"/>
    </row>
    <row r="102" spans="2:14" ht="12" hidden="1" customHeight="1" x14ac:dyDescent="0.2">
      <c r="B102" s="153"/>
      <c r="C102" s="196"/>
      <c r="D102" s="149"/>
      <c r="E102" s="149"/>
      <c r="F102" s="149"/>
      <c r="G102" s="149"/>
      <c r="H102" s="210" t="s">
        <v>301</v>
      </c>
      <c r="I102" s="211"/>
      <c r="J102" s="238"/>
      <c r="K102" s="239"/>
      <c r="L102" s="239"/>
      <c r="M102" s="149"/>
      <c r="N102" s="148"/>
    </row>
    <row r="103" spans="2:14" ht="12" hidden="1" customHeight="1" x14ac:dyDescent="0.2">
      <c r="B103" s="153"/>
      <c r="C103" s="196"/>
      <c r="D103" s="149"/>
      <c r="E103" s="149"/>
      <c r="F103" s="149"/>
      <c r="G103" s="149"/>
      <c r="H103" s="210" t="s">
        <v>302</v>
      </c>
      <c r="I103" s="211"/>
      <c r="J103" s="238"/>
      <c r="K103" s="239"/>
      <c r="L103" s="239"/>
      <c r="M103" s="149"/>
      <c r="N103" s="148"/>
    </row>
    <row r="104" spans="2:14" ht="12" hidden="1" customHeight="1" x14ac:dyDescent="0.2">
      <c r="B104" s="153"/>
      <c r="C104" s="196"/>
      <c r="D104" s="149"/>
      <c r="E104" s="149"/>
      <c r="F104" s="149"/>
      <c r="G104" s="149"/>
      <c r="H104" s="210" t="s">
        <v>303</v>
      </c>
      <c r="I104" s="211"/>
      <c r="J104" s="238"/>
      <c r="K104" s="239"/>
      <c r="L104" s="239"/>
      <c r="M104" s="149"/>
      <c r="N104" s="148"/>
    </row>
    <row r="105" spans="2:14" ht="12" hidden="1" customHeight="1" x14ac:dyDescent="0.2">
      <c r="B105" s="153"/>
      <c r="C105" s="196"/>
      <c r="D105" s="149"/>
      <c r="E105" s="149"/>
      <c r="F105" s="149"/>
      <c r="G105" s="149"/>
      <c r="H105" s="210"/>
      <c r="I105" s="211"/>
      <c r="J105" s="238"/>
      <c r="K105" s="239"/>
      <c r="L105" s="239"/>
      <c r="M105" s="149"/>
      <c r="N105" s="148"/>
    </row>
    <row r="106" spans="2:14" ht="15.75" customHeight="1" x14ac:dyDescent="0.2">
      <c r="B106" s="153"/>
      <c r="C106" s="189" t="s">
        <v>304</v>
      </c>
      <c r="D106" s="936" t="s">
        <v>305</v>
      </c>
      <c r="E106" s="936"/>
      <c r="F106" s="936"/>
      <c r="G106" s="936"/>
      <c r="H106" s="204">
        <v>1</v>
      </c>
      <c r="I106" s="192">
        <f>IF(G109=2,J109,IF(G109=3,J110," "))</f>
        <v>3</v>
      </c>
      <c r="J106" s="192">
        <f>I106</f>
        <v>3</v>
      </c>
      <c r="K106" s="241"/>
      <c r="L106" s="241"/>
      <c r="M106" s="148">
        <v>6</v>
      </c>
      <c r="N106" s="148"/>
    </row>
    <row r="107" spans="2:14" ht="12" hidden="1" customHeight="1" x14ac:dyDescent="0.2">
      <c r="B107" s="153"/>
      <c r="C107" s="196"/>
      <c r="D107" s="149"/>
      <c r="E107" s="149"/>
      <c r="F107" s="149"/>
      <c r="G107" s="149"/>
      <c r="H107" s="242"/>
      <c r="I107" s="211">
        <v>3</v>
      </c>
      <c r="J107" s="238"/>
      <c r="K107" s="239"/>
      <c r="L107" s="239"/>
      <c r="M107" s="149"/>
      <c r="N107" s="148"/>
    </row>
    <row r="108" spans="2:14" ht="12" hidden="1" customHeight="1" x14ac:dyDescent="0.2">
      <c r="B108" s="153"/>
      <c r="C108" s="196"/>
      <c r="D108" s="149"/>
      <c r="E108" s="149"/>
      <c r="F108" s="149"/>
      <c r="G108" s="149"/>
      <c r="H108" s="242"/>
      <c r="I108" s="211"/>
      <c r="J108" s="238"/>
      <c r="K108" s="239"/>
      <c r="L108" s="239"/>
      <c r="M108" s="149"/>
      <c r="N108" s="148"/>
    </row>
    <row r="109" spans="2:14" ht="12" hidden="1" customHeight="1" x14ac:dyDescent="0.2">
      <c r="B109" s="153"/>
      <c r="C109" s="196"/>
      <c r="D109" s="149"/>
      <c r="E109" s="149"/>
      <c r="F109" s="149"/>
      <c r="G109" s="149">
        <v>2</v>
      </c>
      <c r="H109" s="243" t="s">
        <v>273</v>
      </c>
      <c r="I109" s="211">
        <v>1</v>
      </c>
      <c r="J109" s="238">
        <f>IF(I107&lt;=4,I107,"Error")</f>
        <v>3</v>
      </c>
      <c r="K109" s="239"/>
      <c r="L109" s="239"/>
      <c r="M109" s="149"/>
      <c r="N109" s="148"/>
    </row>
    <row r="110" spans="2:14" ht="12" hidden="1" customHeight="1" x14ac:dyDescent="0.2">
      <c r="B110" s="153"/>
      <c r="C110" s="196"/>
      <c r="D110" s="149"/>
      <c r="E110" s="149"/>
      <c r="F110" s="149"/>
      <c r="G110" s="149"/>
      <c r="H110" s="210" t="s">
        <v>306</v>
      </c>
      <c r="I110" s="211">
        <v>2</v>
      </c>
      <c r="J110" s="238" t="str">
        <f>IF(I107&gt;=5,I107,"Error")</f>
        <v>Error</v>
      </c>
      <c r="K110" s="239"/>
      <c r="L110" s="239"/>
      <c r="M110" s="149"/>
      <c r="N110" s="148"/>
    </row>
    <row r="111" spans="2:14" ht="12" hidden="1" customHeight="1" x14ac:dyDescent="0.2">
      <c r="B111" s="153"/>
      <c r="C111" s="196"/>
      <c r="D111" s="149"/>
      <c r="E111" s="149"/>
      <c r="F111" s="149"/>
      <c r="G111" s="149"/>
      <c r="H111" s="210" t="s">
        <v>307</v>
      </c>
      <c r="I111" s="211">
        <v>3</v>
      </c>
      <c r="J111" s="238"/>
      <c r="K111" s="239"/>
      <c r="L111" s="239"/>
      <c r="M111" s="149"/>
      <c r="N111" s="148"/>
    </row>
    <row r="112" spans="2:14" ht="12" hidden="1" customHeight="1" x14ac:dyDescent="0.2">
      <c r="B112" s="153"/>
      <c r="C112" s="196"/>
      <c r="D112" s="149"/>
      <c r="E112" s="149"/>
      <c r="F112" s="149"/>
      <c r="G112" s="149"/>
      <c r="H112" s="242"/>
      <c r="I112" s="211">
        <v>4</v>
      </c>
      <c r="J112" s="238"/>
      <c r="K112" s="239"/>
      <c r="L112" s="239"/>
      <c r="M112" s="149"/>
      <c r="N112" s="148"/>
    </row>
    <row r="113" spans="2:14" ht="12" hidden="1" customHeight="1" x14ac:dyDescent="0.2">
      <c r="B113" s="153"/>
      <c r="C113" s="196"/>
      <c r="D113" s="149"/>
      <c r="E113" s="149"/>
      <c r="F113" s="149"/>
      <c r="G113" s="149"/>
      <c r="H113" s="242"/>
      <c r="I113" s="211">
        <v>5</v>
      </c>
      <c r="J113" s="238"/>
      <c r="K113" s="239"/>
      <c r="L113" s="239"/>
      <c r="M113" s="149"/>
      <c r="N113" s="148"/>
    </row>
    <row r="114" spans="2:14" ht="12" hidden="1" customHeight="1" x14ac:dyDescent="0.2">
      <c r="B114" s="153"/>
      <c r="C114" s="196"/>
      <c r="D114" s="149"/>
      <c r="E114" s="149"/>
      <c r="F114" s="149"/>
      <c r="G114" s="149"/>
      <c r="H114" s="210"/>
      <c r="I114" s="244">
        <v>6</v>
      </c>
      <c r="J114" s="238"/>
      <c r="K114" s="239"/>
      <c r="L114" s="239"/>
      <c r="M114" s="149"/>
      <c r="N114" s="148"/>
    </row>
    <row r="115" spans="2:14" ht="12" hidden="1" customHeight="1" x14ac:dyDescent="0.2">
      <c r="B115" s="153"/>
      <c r="C115" s="196"/>
      <c r="D115" s="149"/>
      <c r="E115" s="149"/>
      <c r="F115" s="149"/>
      <c r="G115" s="149"/>
      <c r="H115" s="242"/>
      <c r="I115" s="244"/>
      <c r="J115" s="238"/>
      <c r="K115" s="239"/>
      <c r="L115" s="239"/>
      <c r="M115" s="149"/>
      <c r="N115" s="148"/>
    </row>
    <row r="116" spans="2:14" ht="15.75" customHeight="1" x14ac:dyDescent="0.2">
      <c r="B116" s="153"/>
      <c r="C116" s="196" t="s">
        <v>308</v>
      </c>
      <c r="D116" s="943" t="s">
        <v>309</v>
      </c>
      <c r="E116" s="943"/>
      <c r="F116" s="943"/>
      <c r="G116" s="943"/>
      <c r="H116" s="242"/>
      <c r="I116" s="244">
        <f>IF(H119=2,I119,IF(H119=3,I120,IF(H119=4,I121," ")))</f>
        <v>2</v>
      </c>
      <c r="J116" s="238">
        <f>I116</f>
        <v>2</v>
      </c>
      <c r="K116" s="239"/>
      <c r="L116" s="239"/>
      <c r="M116" s="149">
        <v>10</v>
      </c>
      <c r="N116" s="148"/>
    </row>
    <row r="117" spans="2:14" ht="12" hidden="1" customHeight="1" x14ac:dyDescent="0.2">
      <c r="B117" s="153"/>
      <c r="C117" s="196"/>
      <c r="D117" s="149"/>
      <c r="E117" s="149"/>
      <c r="F117" s="149"/>
      <c r="G117" s="149"/>
      <c r="H117" s="242"/>
      <c r="I117" s="244"/>
      <c r="J117" s="238"/>
      <c r="K117" s="239"/>
      <c r="L117" s="239"/>
      <c r="M117" s="149"/>
      <c r="N117" s="148"/>
    </row>
    <row r="118" spans="2:14" ht="12" hidden="1" customHeight="1" x14ac:dyDescent="0.2">
      <c r="B118" s="153"/>
      <c r="C118" s="196"/>
      <c r="D118" s="149"/>
      <c r="E118" s="149"/>
      <c r="F118" s="149"/>
      <c r="G118" s="149"/>
      <c r="H118" s="242"/>
      <c r="I118" s="244"/>
      <c r="J118" s="238"/>
      <c r="K118" s="239"/>
      <c r="L118" s="239"/>
      <c r="M118" s="149"/>
      <c r="N118" s="148"/>
    </row>
    <row r="119" spans="2:14" ht="12" hidden="1" customHeight="1" x14ac:dyDescent="0.2">
      <c r="B119" s="153"/>
      <c r="C119" s="196"/>
      <c r="D119" s="149"/>
      <c r="E119" s="149"/>
      <c r="F119" s="149"/>
      <c r="G119" s="149"/>
      <c r="H119" s="242">
        <v>2</v>
      </c>
      <c r="I119" s="244">
        <f>IF(J122&lt;=5,J122,"Error")</f>
        <v>2</v>
      </c>
      <c r="J119" s="238"/>
      <c r="K119" s="239"/>
      <c r="L119" s="239"/>
      <c r="M119" s="149"/>
      <c r="N119" s="148"/>
    </row>
    <row r="120" spans="2:14" ht="12" hidden="1" customHeight="1" x14ac:dyDescent="0.2">
      <c r="B120" s="153"/>
      <c r="C120" s="196"/>
      <c r="D120" s="149"/>
      <c r="E120" s="149"/>
      <c r="F120" s="149"/>
      <c r="G120" s="149"/>
      <c r="H120" s="242"/>
      <c r="I120" s="244" t="str">
        <f>IF(J122=7,7,IF(J122=6,6,"Error"))</f>
        <v>Error</v>
      </c>
      <c r="J120" s="238"/>
      <c r="K120" s="239"/>
      <c r="L120" s="239"/>
      <c r="M120" s="149"/>
      <c r="N120" s="148"/>
    </row>
    <row r="121" spans="2:14" ht="12" hidden="1" customHeight="1" x14ac:dyDescent="0.2">
      <c r="B121" s="153"/>
      <c r="C121" s="196"/>
      <c r="D121" s="149"/>
      <c r="E121" s="149"/>
      <c r="F121" s="149"/>
      <c r="G121" s="149"/>
      <c r="H121" s="242"/>
      <c r="I121" s="244" t="str">
        <f>IF(J122&gt;=8,J122,"Error")</f>
        <v>Error</v>
      </c>
      <c r="J121" s="238"/>
      <c r="K121" s="239"/>
      <c r="L121" s="239"/>
      <c r="M121" s="149"/>
      <c r="N121" s="148"/>
    </row>
    <row r="122" spans="2:14" ht="12" hidden="1" customHeight="1" x14ac:dyDescent="0.2">
      <c r="B122" s="153"/>
      <c r="C122" s="196"/>
      <c r="D122" s="149"/>
      <c r="E122" s="149"/>
      <c r="F122" s="149"/>
      <c r="G122" s="149"/>
      <c r="H122" s="243" t="s">
        <v>310</v>
      </c>
      <c r="I122" s="244">
        <v>9</v>
      </c>
      <c r="J122" s="238">
        <f>11-I122</f>
        <v>2</v>
      </c>
      <c r="K122" s="239"/>
      <c r="L122" s="239"/>
      <c r="M122" s="149"/>
      <c r="N122" s="148"/>
    </row>
    <row r="123" spans="2:14" ht="12" hidden="1" customHeight="1" x14ac:dyDescent="0.2">
      <c r="B123" s="153"/>
      <c r="C123" s="196"/>
      <c r="D123" s="149"/>
      <c r="E123" s="149"/>
      <c r="F123" s="149"/>
      <c r="G123" s="149"/>
      <c r="H123" s="242" t="s">
        <v>311</v>
      </c>
      <c r="I123" s="244">
        <v>10</v>
      </c>
      <c r="J123" s="238"/>
      <c r="K123" s="239"/>
      <c r="L123" s="239"/>
      <c r="M123" s="149"/>
      <c r="N123" s="148"/>
    </row>
    <row r="124" spans="2:14" ht="12" hidden="1" customHeight="1" x14ac:dyDescent="0.2">
      <c r="B124" s="153"/>
      <c r="C124" s="196"/>
      <c r="D124" s="149"/>
      <c r="E124" s="149"/>
      <c r="F124" s="149"/>
      <c r="G124" s="149"/>
      <c r="H124" s="242" t="s">
        <v>312</v>
      </c>
      <c r="I124" s="244">
        <v>9</v>
      </c>
      <c r="J124" s="238"/>
      <c r="K124" s="239"/>
      <c r="L124" s="239"/>
      <c r="M124" s="149"/>
      <c r="N124" s="148"/>
    </row>
    <row r="125" spans="2:14" ht="12" hidden="1" customHeight="1" x14ac:dyDescent="0.2">
      <c r="B125" s="153"/>
      <c r="C125" s="196"/>
      <c r="D125" s="149"/>
      <c r="E125" s="149"/>
      <c r="F125" s="149"/>
      <c r="G125" s="149"/>
      <c r="H125" s="242" t="s">
        <v>313</v>
      </c>
      <c r="I125" s="244">
        <v>8</v>
      </c>
      <c r="J125" s="238"/>
      <c r="K125" s="239"/>
      <c r="L125" s="239"/>
      <c r="M125" s="149"/>
      <c r="N125" s="148"/>
    </row>
    <row r="126" spans="2:14" ht="12" hidden="1" customHeight="1" x14ac:dyDescent="0.2">
      <c r="B126" s="153"/>
      <c r="C126" s="196"/>
      <c r="D126" s="149"/>
      <c r="E126" s="149"/>
      <c r="F126" s="149"/>
      <c r="G126" s="149"/>
      <c r="H126" s="242"/>
      <c r="I126" s="244">
        <v>7</v>
      </c>
      <c r="J126" s="238"/>
      <c r="K126" s="239"/>
      <c r="L126" s="239"/>
      <c r="M126" s="149"/>
      <c r="N126" s="148"/>
    </row>
    <row r="127" spans="2:14" ht="12" hidden="1" customHeight="1" x14ac:dyDescent="0.2">
      <c r="B127" s="153"/>
      <c r="C127" s="196"/>
      <c r="D127" s="149"/>
      <c r="E127" s="149"/>
      <c r="F127" s="149"/>
      <c r="G127" s="149"/>
      <c r="H127" s="242"/>
      <c r="I127" s="244">
        <v>6</v>
      </c>
      <c r="J127" s="238"/>
      <c r="K127" s="239"/>
      <c r="L127" s="239"/>
      <c r="M127" s="149"/>
      <c r="N127" s="148"/>
    </row>
    <row r="128" spans="2:14" ht="12" hidden="1" customHeight="1" x14ac:dyDescent="0.2">
      <c r="B128" s="153"/>
      <c r="C128" s="196"/>
      <c r="D128" s="149"/>
      <c r="E128" s="149"/>
      <c r="F128" s="149"/>
      <c r="G128" s="149"/>
      <c r="H128" s="242"/>
      <c r="I128" s="244">
        <v>5</v>
      </c>
      <c r="J128" s="238"/>
      <c r="K128" s="239"/>
      <c r="L128" s="239"/>
      <c r="M128" s="149"/>
      <c r="N128" s="148"/>
    </row>
    <row r="129" spans="2:14" ht="12" hidden="1" customHeight="1" x14ac:dyDescent="0.2">
      <c r="B129" s="153"/>
      <c r="C129" s="196"/>
      <c r="D129" s="149"/>
      <c r="E129" s="149"/>
      <c r="F129" s="149"/>
      <c r="G129" s="149"/>
      <c r="H129" s="242"/>
      <c r="I129" s="244">
        <v>4</v>
      </c>
      <c r="J129" s="238"/>
      <c r="K129" s="239"/>
      <c r="L129" s="239"/>
      <c r="M129" s="149"/>
      <c r="N129" s="148"/>
    </row>
    <row r="130" spans="2:14" ht="12" hidden="1" customHeight="1" x14ac:dyDescent="0.2">
      <c r="B130" s="153"/>
      <c r="C130" s="196"/>
      <c r="D130" s="149"/>
      <c r="E130" s="149"/>
      <c r="F130" s="149"/>
      <c r="G130" s="149"/>
      <c r="H130" s="242"/>
      <c r="I130" s="244">
        <v>3</v>
      </c>
      <c r="J130" s="238"/>
      <c r="K130" s="239"/>
      <c r="L130" s="239"/>
      <c r="M130" s="149"/>
      <c r="N130" s="148"/>
    </row>
    <row r="131" spans="2:14" ht="12" hidden="1" customHeight="1" x14ac:dyDescent="0.2">
      <c r="B131" s="153"/>
      <c r="C131" s="196"/>
      <c r="D131" s="149"/>
      <c r="E131" s="149"/>
      <c r="F131" s="149"/>
      <c r="G131" s="149"/>
      <c r="H131" s="242"/>
      <c r="I131" s="244">
        <v>2</v>
      </c>
      <c r="J131" s="238"/>
      <c r="K131" s="239"/>
      <c r="L131" s="239"/>
      <c r="M131" s="149"/>
      <c r="N131" s="148"/>
    </row>
    <row r="132" spans="2:14" ht="12" hidden="1" customHeight="1" x14ac:dyDescent="0.2">
      <c r="B132" s="153"/>
      <c r="C132" s="196"/>
      <c r="D132" s="149"/>
      <c r="E132" s="149"/>
      <c r="F132" s="149"/>
      <c r="G132" s="149"/>
      <c r="H132" s="242"/>
      <c r="I132" s="244">
        <v>1</v>
      </c>
      <c r="J132" s="238"/>
      <c r="K132" s="239"/>
      <c r="L132" s="239"/>
      <c r="M132" s="149"/>
      <c r="N132" s="148"/>
    </row>
    <row r="133" spans="2:14" ht="15.75" customHeight="1" x14ac:dyDescent="0.2">
      <c r="B133" s="153"/>
      <c r="C133" s="189" t="s">
        <v>314</v>
      </c>
      <c r="D133" s="936" t="s">
        <v>315</v>
      </c>
      <c r="E133" s="936"/>
      <c r="F133" s="936"/>
      <c r="G133" s="936"/>
      <c r="H133" s="204"/>
      <c r="I133" s="192">
        <f>IF(H134=2,J134,IF(H134=3,J135,IF(H134=4,J136,IF(H134=5,J137," "))))</f>
        <v>3</v>
      </c>
      <c r="J133" s="192">
        <f>I133</f>
        <v>3</v>
      </c>
      <c r="K133" s="241"/>
      <c r="L133" s="241"/>
      <c r="M133" s="148">
        <v>5</v>
      </c>
      <c r="N133" s="148"/>
    </row>
    <row r="134" spans="2:14" ht="12" hidden="1" customHeight="1" x14ac:dyDescent="0.2">
      <c r="B134" s="153"/>
      <c r="C134" s="196"/>
      <c r="D134" s="149"/>
      <c r="E134" s="149"/>
      <c r="F134" s="149"/>
      <c r="G134" s="149"/>
      <c r="H134" s="210">
        <v>4</v>
      </c>
      <c r="I134" s="211">
        <v>3</v>
      </c>
      <c r="J134" s="238" t="str">
        <f>IF(I134=5,5,"Error")</f>
        <v>Error</v>
      </c>
      <c r="K134" s="239"/>
      <c r="L134" s="239"/>
      <c r="M134" s="149"/>
      <c r="N134" s="148"/>
    </row>
    <row r="135" spans="2:14" ht="12" hidden="1" customHeight="1" x14ac:dyDescent="0.2">
      <c r="B135" s="153"/>
      <c r="C135" s="196"/>
      <c r="D135" s="149"/>
      <c r="E135" s="149"/>
      <c r="F135" s="149"/>
      <c r="G135" s="149"/>
      <c r="H135" s="210"/>
      <c r="I135" s="211"/>
      <c r="J135" s="238" t="str">
        <f>IF(I134=4,4,"Error")</f>
        <v>Error</v>
      </c>
      <c r="K135" s="239"/>
      <c r="L135" s="239"/>
      <c r="M135" s="149"/>
      <c r="N135" s="148"/>
    </row>
    <row r="136" spans="2:14" ht="12" hidden="1" customHeight="1" x14ac:dyDescent="0.2">
      <c r="B136" s="153"/>
      <c r="C136" s="196"/>
      <c r="D136" s="149"/>
      <c r="E136" s="149"/>
      <c r="F136" s="149"/>
      <c r="G136" s="149"/>
      <c r="H136" s="240" t="s">
        <v>316</v>
      </c>
      <c r="I136" s="211">
        <v>1</v>
      </c>
      <c r="J136" s="238">
        <f>IF(I134=3,3,"Error")</f>
        <v>3</v>
      </c>
      <c r="K136" s="239"/>
      <c r="L136" s="239"/>
      <c r="M136" s="149"/>
      <c r="N136" s="148"/>
    </row>
    <row r="137" spans="2:14" ht="12" hidden="1" customHeight="1" x14ac:dyDescent="0.2">
      <c r="B137" s="153"/>
      <c r="C137" s="196"/>
      <c r="D137" s="149"/>
      <c r="E137" s="149"/>
      <c r="F137" s="149"/>
      <c r="G137" s="149"/>
      <c r="H137" s="210" t="s">
        <v>317</v>
      </c>
      <c r="I137" s="211">
        <v>2</v>
      </c>
      <c r="J137" s="238" t="str">
        <f>IF(I134&lt;=2,I134,"Error")</f>
        <v>Error</v>
      </c>
      <c r="K137" s="239"/>
      <c r="L137" s="239"/>
      <c r="M137" s="149"/>
      <c r="N137" s="148"/>
    </row>
    <row r="138" spans="2:14" ht="12" hidden="1" customHeight="1" x14ac:dyDescent="0.2">
      <c r="B138" s="153"/>
      <c r="C138" s="196"/>
      <c r="D138" s="149"/>
      <c r="E138" s="149"/>
      <c r="F138" s="149"/>
      <c r="G138" s="149"/>
      <c r="H138" s="210" t="s">
        <v>318</v>
      </c>
      <c r="I138" s="211">
        <v>3</v>
      </c>
      <c r="J138" s="238"/>
      <c r="K138" s="239"/>
      <c r="L138" s="239"/>
      <c r="M138" s="149"/>
      <c r="N138" s="148"/>
    </row>
    <row r="139" spans="2:14" ht="12" hidden="1" customHeight="1" x14ac:dyDescent="0.2">
      <c r="B139" s="153"/>
      <c r="C139" s="196"/>
      <c r="D139" s="149"/>
      <c r="E139" s="149"/>
      <c r="F139" s="149"/>
      <c r="G139" s="149"/>
      <c r="H139" s="245" t="s">
        <v>319</v>
      </c>
      <c r="I139" s="211">
        <v>4</v>
      </c>
      <c r="J139" s="238"/>
      <c r="K139" s="239"/>
      <c r="L139" s="239"/>
      <c r="M139" s="149"/>
      <c r="N139" s="148"/>
    </row>
    <row r="140" spans="2:14" ht="12" hidden="1" customHeight="1" x14ac:dyDescent="0.2">
      <c r="B140" s="153"/>
      <c r="C140" s="196"/>
      <c r="D140" s="149"/>
      <c r="E140" s="149"/>
      <c r="F140" s="149"/>
      <c r="G140" s="149"/>
      <c r="H140" s="245" t="s">
        <v>320</v>
      </c>
      <c r="I140" s="211">
        <v>5</v>
      </c>
      <c r="J140" s="238"/>
      <c r="K140" s="239"/>
      <c r="L140" s="239"/>
      <c r="M140" s="149"/>
      <c r="N140" s="148"/>
    </row>
    <row r="141" spans="2:14" ht="12" hidden="1" customHeight="1" x14ac:dyDescent="0.2">
      <c r="B141" s="153"/>
      <c r="C141" s="196"/>
      <c r="D141" s="149"/>
      <c r="E141" s="149"/>
      <c r="F141" s="149"/>
      <c r="G141" s="149"/>
      <c r="H141" s="210"/>
      <c r="I141" s="211"/>
      <c r="J141" s="238"/>
      <c r="K141" s="239"/>
      <c r="L141" s="239"/>
      <c r="M141" s="149"/>
      <c r="N141" s="148"/>
    </row>
    <row r="142" spans="2:14" ht="12" hidden="1" customHeight="1" x14ac:dyDescent="0.2">
      <c r="B142" s="153"/>
      <c r="C142" s="196"/>
      <c r="D142" s="149"/>
      <c r="E142" s="149"/>
      <c r="F142" s="149"/>
      <c r="G142" s="149"/>
      <c r="H142" s="210"/>
      <c r="I142" s="211"/>
      <c r="J142" s="238"/>
      <c r="K142" s="239"/>
      <c r="L142" s="239"/>
      <c r="M142" s="149"/>
      <c r="N142" s="148"/>
    </row>
    <row r="143" spans="2:14" ht="15.75" customHeight="1" x14ac:dyDescent="0.2">
      <c r="B143" s="153"/>
      <c r="C143" s="196" t="s">
        <v>321</v>
      </c>
      <c r="D143" s="943" t="s">
        <v>322</v>
      </c>
      <c r="E143" s="943"/>
      <c r="F143" s="943"/>
      <c r="G143" s="943"/>
      <c r="H143" s="210" t="s">
        <v>323</v>
      </c>
      <c r="I143" s="211">
        <f>I144-1</f>
        <v>1</v>
      </c>
      <c r="J143" s="211">
        <f>I143</f>
        <v>1</v>
      </c>
      <c r="K143" s="239"/>
      <c r="L143" s="239"/>
      <c r="M143" s="149">
        <v>1</v>
      </c>
      <c r="N143" s="148"/>
    </row>
    <row r="144" spans="2:14" ht="12" hidden="1" customHeight="1" x14ac:dyDescent="0.2">
      <c r="B144" s="153"/>
      <c r="C144" s="196"/>
      <c r="D144" s="149"/>
      <c r="E144" s="149"/>
      <c r="F144" s="149"/>
      <c r="G144" s="149"/>
      <c r="H144" s="210"/>
      <c r="I144" s="211">
        <v>2</v>
      </c>
      <c r="J144" s="238"/>
      <c r="K144" s="239"/>
      <c r="L144" s="239"/>
      <c r="M144" s="149"/>
      <c r="N144" s="148"/>
    </row>
    <row r="145" spans="2:14" ht="12" hidden="1" customHeight="1" x14ac:dyDescent="0.2">
      <c r="B145" s="153"/>
      <c r="C145" s="196"/>
      <c r="D145" s="149"/>
      <c r="E145" s="149"/>
      <c r="F145" s="149"/>
      <c r="G145" s="149"/>
      <c r="H145" s="210"/>
      <c r="I145" s="211">
        <v>0</v>
      </c>
      <c r="J145" s="238"/>
      <c r="K145" s="239"/>
      <c r="L145" s="239"/>
      <c r="M145" s="149"/>
      <c r="N145" s="148"/>
    </row>
    <row r="146" spans="2:14" ht="12" hidden="1" customHeight="1" x14ac:dyDescent="0.2">
      <c r="B146" s="153"/>
      <c r="C146" s="196"/>
      <c r="D146" s="149"/>
      <c r="E146" s="149"/>
      <c r="F146" s="149"/>
      <c r="G146" s="149"/>
      <c r="H146" s="210"/>
      <c r="I146" s="211">
        <v>1</v>
      </c>
      <c r="J146" s="238"/>
      <c r="K146" s="239"/>
      <c r="L146" s="239"/>
      <c r="M146" s="149"/>
      <c r="N146" s="148"/>
    </row>
    <row r="147" spans="2:14" ht="12" hidden="1" customHeight="1" x14ac:dyDescent="0.2">
      <c r="B147" s="153"/>
      <c r="C147" s="196"/>
      <c r="D147" s="149"/>
      <c r="E147" s="149"/>
      <c r="F147" s="149"/>
      <c r="G147" s="149"/>
      <c r="H147" s="210"/>
      <c r="I147" s="211"/>
      <c r="J147" s="238"/>
      <c r="K147" s="239"/>
      <c r="L147" s="239"/>
      <c r="M147" s="149"/>
      <c r="N147" s="148"/>
    </row>
    <row r="148" spans="2:14" ht="15.75" customHeight="1" x14ac:dyDescent="0.2">
      <c r="B148" s="153"/>
      <c r="C148" s="189" t="s">
        <v>274</v>
      </c>
      <c r="D148" s="952" t="s">
        <v>274</v>
      </c>
      <c r="E148" s="952"/>
      <c r="F148" s="952"/>
      <c r="G148" s="952"/>
      <c r="H148" s="204" t="s">
        <v>324</v>
      </c>
      <c r="I148" s="192">
        <f>I149-1</f>
        <v>1</v>
      </c>
      <c r="J148" s="192">
        <f>I148</f>
        <v>1</v>
      </c>
      <c r="K148" s="241"/>
      <c r="L148" s="241"/>
      <c r="M148" s="148">
        <v>1</v>
      </c>
      <c r="N148" s="148"/>
    </row>
    <row r="149" spans="2:14" ht="12" hidden="1" customHeight="1" x14ac:dyDescent="0.2">
      <c r="B149" s="153"/>
      <c r="C149" s="196"/>
      <c r="D149" s="149"/>
      <c r="E149" s="149"/>
      <c r="F149" s="149"/>
      <c r="G149" s="149"/>
      <c r="H149" s="210"/>
      <c r="I149" s="211">
        <v>2</v>
      </c>
      <c r="J149" s="238"/>
      <c r="K149" s="239"/>
      <c r="L149" s="239"/>
      <c r="M149" s="149"/>
      <c r="N149" s="148"/>
    </row>
    <row r="150" spans="2:14" ht="12" hidden="1" customHeight="1" x14ac:dyDescent="0.2">
      <c r="B150" s="153"/>
      <c r="C150" s="196"/>
      <c r="D150" s="149"/>
      <c r="E150" s="149"/>
      <c r="F150" s="149"/>
      <c r="G150" s="149"/>
      <c r="H150" s="210"/>
      <c r="I150" s="211">
        <v>0</v>
      </c>
      <c r="J150" s="238"/>
      <c r="K150" s="239"/>
      <c r="L150" s="239"/>
      <c r="M150" s="149"/>
      <c r="N150" s="148"/>
    </row>
    <row r="151" spans="2:14" ht="12" hidden="1" customHeight="1" x14ac:dyDescent="0.2">
      <c r="B151" s="153"/>
      <c r="C151" s="196"/>
      <c r="D151" s="149"/>
      <c r="E151" s="149"/>
      <c r="F151" s="149"/>
      <c r="G151" s="149"/>
      <c r="H151" s="210"/>
      <c r="I151" s="211">
        <v>1</v>
      </c>
      <c r="J151" s="238"/>
      <c r="K151" s="239"/>
      <c r="L151" s="239"/>
      <c r="M151" s="149"/>
      <c r="N151" s="148"/>
    </row>
    <row r="152" spans="2:14" ht="12" hidden="1" customHeight="1" x14ac:dyDescent="0.2">
      <c r="B152" s="153"/>
      <c r="C152" s="196"/>
      <c r="D152" s="149"/>
      <c r="E152" s="149"/>
      <c r="F152" s="149"/>
      <c r="G152" s="149"/>
      <c r="H152" s="210"/>
      <c r="I152" s="211"/>
      <c r="J152" s="238"/>
      <c r="K152" s="239"/>
      <c r="L152" s="239"/>
      <c r="M152" s="149"/>
      <c r="N152" s="148"/>
    </row>
    <row r="153" spans="2:14" ht="12" hidden="1" customHeight="1" x14ac:dyDescent="0.2">
      <c r="B153" s="153"/>
      <c r="C153" s="196"/>
      <c r="D153" s="149"/>
      <c r="E153" s="149"/>
      <c r="F153" s="149"/>
      <c r="G153" s="149"/>
      <c r="H153" s="210"/>
      <c r="I153" s="211"/>
      <c r="J153" s="238"/>
      <c r="K153" s="239"/>
      <c r="L153" s="239"/>
      <c r="M153" s="149"/>
      <c r="N153" s="148"/>
    </row>
    <row r="154" spans="2:14" ht="15.75" customHeight="1" x14ac:dyDescent="0.2">
      <c r="B154" s="153"/>
      <c r="C154" s="196" t="s">
        <v>274</v>
      </c>
      <c r="D154" s="953" t="s">
        <v>274</v>
      </c>
      <c r="E154" s="953"/>
      <c r="F154" s="953"/>
      <c r="G154" s="953"/>
      <c r="H154" s="210" t="s">
        <v>325</v>
      </c>
      <c r="I154" s="211">
        <f>I155-1</f>
        <v>1</v>
      </c>
      <c r="J154" s="211">
        <f>I154</f>
        <v>1</v>
      </c>
      <c r="K154" s="239"/>
      <c r="L154" s="239"/>
      <c r="M154" s="149">
        <v>1</v>
      </c>
      <c r="N154" s="148"/>
    </row>
    <row r="155" spans="2:14" ht="12" hidden="1" customHeight="1" x14ac:dyDescent="0.2">
      <c r="B155" s="153"/>
      <c r="C155" s="196"/>
      <c r="D155" s="149"/>
      <c r="E155" s="149"/>
      <c r="F155" s="149"/>
      <c r="G155" s="149"/>
      <c r="H155" s="210"/>
      <c r="I155" s="211">
        <v>2</v>
      </c>
      <c r="J155" s="238"/>
      <c r="K155" s="239"/>
      <c r="L155" s="239"/>
      <c r="M155" s="149"/>
      <c r="N155" s="148"/>
    </row>
    <row r="156" spans="2:14" ht="12" hidden="1" customHeight="1" x14ac:dyDescent="0.2">
      <c r="B156" s="153"/>
      <c r="C156" s="196"/>
      <c r="D156" s="149"/>
      <c r="E156" s="149"/>
      <c r="F156" s="149"/>
      <c r="G156" s="149"/>
      <c r="H156" s="210"/>
      <c r="I156" s="211">
        <v>0</v>
      </c>
      <c r="J156" s="238"/>
      <c r="K156" s="239"/>
      <c r="L156" s="239"/>
      <c r="M156" s="149"/>
      <c r="N156" s="148"/>
    </row>
    <row r="157" spans="2:14" ht="12" hidden="1" customHeight="1" x14ac:dyDescent="0.2">
      <c r="B157" s="153"/>
      <c r="C157" s="196"/>
      <c r="D157" s="149"/>
      <c r="E157" s="149"/>
      <c r="F157" s="149"/>
      <c r="G157" s="149"/>
      <c r="H157" s="210"/>
      <c r="I157" s="211">
        <v>1</v>
      </c>
      <c r="J157" s="238"/>
      <c r="K157" s="239"/>
      <c r="L157" s="239"/>
      <c r="M157" s="149"/>
      <c r="N157" s="148"/>
    </row>
    <row r="158" spans="2:14" ht="12" hidden="1" customHeight="1" x14ac:dyDescent="0.2">
      <c r="B158" s="153"/>
      <c r="C158" s="196"/>
      <c r="D158" s="149"/>
      <c r="E158" s="149"/>
      <c r="F158" s="149"/>
      <c r="G158" s="149"/>
      <c r="H158" s="210"/>
      <c r="I158" s="211"/>
      <c r="J158" s="238"/>
      <c r="K158" s="239"/>
      <c r="L158" s="239"/>
      <c r="M158" s="149"/>
      <c r="N158" s="148"/>
    </row>
    <row r="159" spans="2:14" ht="12" hidden="1" customHeight="1" x14ac:dyDescent="0.2">
      <c r="B159" s="153"/>
      <c r="C159" s="196"/>
      <c r="D159" s="149"/>
      <c r="E159" s="149"/>
      <c r="F159" s="149"/>
      <c r="G159" s="149"/>
      <c r="H159" s="210"/>
      <c r="I159" s="211"/>
      <c r="J159" s="238"/>
      <c r="K159" s="239"/>
      <c r="L159" s="239"/>
      <c r="M159" s="149"/>
      <c r="N159" s="148"/>
    </row>
    <row r="160" spans="2:14" ht="15.75" customHeight="1" x14ac:dyDescent="0.2">
      <c r="B160" s="153"/>
      <c r="C160" s="189" t="s">
        <v>274</v>
      </c>
      <c r="D160" s="952" t="s">
        <v>274</v>
      </c>
      <c r="E160" s="952"/>
      <c r="F160" s="952"/>
      <c r="G160" s="952"/>
      <c r="H160" s="204" t="s">
        <v>326</v>
      </c>
      <c r="I160" s="192">
        <f>I161-1</f>
        <v>1</v>
      </c>
      <c r="J160" s="192">
        <f>I160</f>
        <v>1</v>
      </c>
      <c r="K160" s="241"/>
      <c r="L160" s="241"/>
      <c r="M160" s="148">
        <v>1</v>
      </c>
      <c r="N160" s="148"/>
    </row>
    <row r="161" spans="2:14" ht="12" hidden="1" customHeight="1" x14ac:dyDescent="0.2">
      <c r="B161" s="153"/>
      <c r="C161" s="196"/>
      <c r="D161" s="149"/>
      <c r="E161" s="149"/>
      <c r="F161" s="149"/>
      <c r="G161" s="149"/>
      <c r="H161" s="210"/>
      <c r="I161" s="211">
        <v>2</v>
      </c>
      <c r="J161" s="238"/>
      <c r="K161" s="239"/>
      <c r="L161" s="239"/>
      <c r="M161" s="149"/>
      <c r="N161" s="148"/>
    </row>
    <row r="162" spans="2:14" ht="12" hidden="1" customHeight="1" x14ac:dyDescent="0.2">
      <c r="B162" s="153"/>
      <c r="C162" s="196"/>
      <c r="D162" s="149"/>
      <c r="E162" s="149"/>
      <c r="F162" s="149"/>
      <c r="G162" s="149"/>
      <c r="H162" s="210"/>
      <c r="I162" s="211">
        <v>0</v>
      </c>
      <c r="J162" s="238"/>
      <c r="K162" s="239"/>
      <c r="L162" s="239"/>
      <c r="M162" s="149"/>
      <c r="N162" s="148"/>
    </row>
    <row r="163" spans="2:14" ht="12" hidden="1" customHeight="1" x14ac:dyDescent="0.2">
      <c r="B163" s="153"/>
      <c r="C163" s="196"/>
      <c r="D163" s="149"/>
      <c r="E163" s="149"/>
      <c r="F163" s="149"/>
      <c r="G163" s="149"/>
      <c r="H163" s="210"/>
      <c r="I163" s="211">
        <v>1</v>
      </c>
      <c r="J163" s="238"/>
      <c r="K163" s="239"/>
      <c r="L163" s="239"/>
      <c r="M163" s="149"/>
      <c r="N163" s="148"/>
    </row>
    <row r="164" spans="2:14" ht="12" hidden="1" customHeight="1" x14ac:dyDescent="0.2">
      <c r="B164" s="153"/>
      <c r="C164" s="196"/>
      <c r="D164" s="149"/>
      <c r="E164" s="149"/>
      <c r="F164" s="149"/>
      <c r="G164" s="149"/>
      <c r="H164" s="210"/>
      <c r="I164" s="211"/>
      <c r="J164" s="238"/>
      <c r="K164" s="239"/>
      <c r="L164" s="239"/>
      <c r="M164" s="149"/>
      <c r="N164" s="148"/>
    </row>
    <row r="165" spans="2:14" ht="15.75" customHeight="1" x14ac:dyDescent="0.2">
      <c r="B165" s="153"/>
      <c r="C165" s="196" t="s">
        <v>274</v>
      </c>
      <c r="D165" s="953" t="s">
        <v>274</v>
      </c>
      <c r="E165" s="953"/>
      <c r="F165" s="953"/>
      <c r="G165" s="953"/>
      <c r="H165" s="210" t="s">
        <v>327</v>
      </c>
      <c r="I165" s="211">
        <f>I166-1</f>
        <v>1</v>
      </c>
      <c r="J165" s="211">
        <f>I165</f>
        <v>1</v>
      </c>
      <c r="K165" s="239"/>
      <c r="L165" s="239"/>
      <c r="M165" s="149">
        <v>1</v>
      </c>
      <c r="N165" s="148"/>
    </row>
    <row r="166" spans="2:14" ht="12" hidden="1" customHeight="1" x14ac:dyDescent="0.2">
      <c r="B166" s="153"/>
      <c r="C166" s="196"/>
      <c r="D166" s="149"/>
      <c r="E166" s="149"/>
      <c r="F166" s="149"/>
      <c r="G166" s="149"/>
      <c r="H166" s="210"/>
      <c r="I166" s="211">
        <v>2</v>
      </c>
      <c r="J166" s="238"/>
      <c r="K166" s="239"/>
      <c r="L166" s="239"/>
      <c r="M166" s="149"/>
      <c r="N166" s="148"/>
    </row>
    <row r="167" spans="2:14" ht="12" hidden="1" customHeight="1" x14ac:dyDescent="0.2">
      <c r="B167" s="153"/>
      <c r="C167" s="196"/>
      <c r="D167" s="149"/>
      <c r="E167" s="149"/>
      <c r="F167" s="149"/>
      <c r="G167" s="149"/>
      <c r="H167" s="210"/>
      <c r="I167" s="211">
        <v>0</v>
      </c>
      <c r="J167" s="238"/>
      <c r="K167" s="239"/>
      <c r="L167" s="239"/>
      <c r="M167" s="149"/>
      <c r="N167" s="148"/>
    </row>
    <row r="168" spans="2:14" ht="12" hidden="1" customHeight="1" x14ac:dyDescent="0.2">
      <c r="B168" s="153"/>
      <c r="C168" s="196"/>
      <c r="D168" s="149"/>
      <c r="E168" s="149"/>
      <c r="F168" s="149"/>
      <c r="G168" s="149"/>
      <c r="H168" s="210"/>
      <c r="I168" s="211">
        <v>1</v>
      </c>
      <c r="J168" s="238"/>
      <c r="K168" s="239"/>
      <c r="L168" s="239"/>
      <c r="M168" s="149"/>
      <c r="N168" s="148"/>
    </row>
    <row r="169" spans="2:14" ht="12" hidden="1" customHeight="1" x14ac:dyDescent="0.2">
      <c r="B169" s="153"/>
      <c r="C169" s="196"/>
      <c r="D169" s="149"/>
      <c r="E169" s="149"/>
      <c r="F169" s="149"/>
      <c r="G169" s="149"/>
      <c r="H169" s="210"/>
      <c r="I169" s="211"/>
      <c r="J169" s="238"/>
      <c r="K169" s="239"/>
      <c r="L169" s="239"/>
      <c r="M169" s="149"/>
      <c r="N169" s="148"/>
    </row>
    <row r="170" spans="2:14" ht="15.75" customHeight="1" x14ac:dyDescent="0.2">
      <c r="B170" s="153"/>
      <c r="C170" s="217" t="s">
        <v>328</v>
      </c>
      <c r="D170" s="954" t="s">
        <v>329</v>
      </c>
      <c r="E170" s="954"/>
      <c r="F170" s="954"/>
      <c r="G170" s="954"/>
      <c r="H170" s="246"/>
      <c r="I170" s="219"/>
      <c r="J170" s="247">
        <f>SUM(J143:J165)</f>
        <v>5</v>
      </c>
      <c r="K170" s="248"/>
      <c r="L170" s="248"/>
      <c r="M170" s="174">
        <f>SUM(M143:M165)</f>
        <v>5</v>
      </c>
      <c r="N170" s="174"/>
    </row>
    <row r="171" spans="2:14" ht="15.75" customHeight="1" x14ac:dyDescent="0.2">
      <c r="B171" s="153"/>
      <c r="C171" s="196" t="s">
        <v>330</v>
      </c>
      <c r="D171" s="943" t="s">
        <v>331</v>
      </c>
      <c r="E171" s="943"/>
      <c r="F171" s="943"/>
      <c r="G171" s="943"/>
      <c r="H171" s="210"/>
      <c r="I171" s="211">
        <f>IF(H174=2,J173,IF(H174=3,J174,IF(H174=4,J175," ")))</f>
        <v>3</v>
      </c>
      <c r="J171" s="211">
        <f>I171</f>
        <v>3</v>
      </c>
      <c r="K171" s="239"/>
      <c r="L171" s="239"/>
      <c r="M171" s="149">
        <v>5</v>
      </c>
      <c r="N171" s="148"/>
    </row>
    <row r="172" spans="2:14" ht="12" hidden="1" customHeight="1" x14ac:dyDescent="0.2">
      <c r="B172" s="153"/>
      <c r="C172" s="196"/>
      <c r="D172" s="149"/>
      <c r="E172" s="149"/>
      <c r="F172" s="149"/>
      <c r="G172" s="149"/>
      <c r="H172" s="210"/>
      <c r="I172" s="211">
        <f>I173-1</f>
        <v>3</v>
      </c>
      <c r="J172" s="238"/>
      <c r="K172" s="239"/>
      <c r="L172" s="239"/>
      <c r="M172" s="149"/>
      <c r="N172" s="148"/>
    </row>
    <row r="173" spans="2:14" ht="12" hidden="1" customHeight="1" x14ac:dyDescent="0.2">
      <c r="B173" s="153"/>
      <c r="C173" s="196"/>
      <c r="D173" s="149"/>
      <c r="E173" s="149"/>
      <c r="F173" s="149"/>
      <c r="G173" s="149"/>
      <c r="H173" s="210"/>
      <c r="I173" s="211">
        <v>4</v>
      </c>
      <c r="J173" s="238" t="str">
        <f>IF(I172&lt;=2,I172,"Error")</f>
        <v>Error</v>
      </c>
      <c r="K173" s="239"/>
      <c r="L173" s="239"/>
      <c r="M173" s="149"/>
      <c r="N173" s="148"/>
    </row>
    <row r="174" spans="2:14" ht="12" hidden="1" customHeight="1" x14ac:dyDescent="0.2">
      <c r="B174" s="153"/>
      <c r="C174" s="196"/>
      <c r="D174" s="149"/>
      <c r="E174" s="149"/>
      <c r="F174" s="149"/>
      <c r="G174" s="149"/>
      <c r="H174" s="210">
        <v>3</v>
      </c>
      <c r="I174" s="211">
        <v>0</v>
      </c>
      <c r="J174" s="238">
        <f>IF(I172=3,3,"Error")</f>
        <v>3</v>
      </c>
      <c r="K174" s="239"/>
      <c r="L174" s="239"/>
      <c r="M174" s="149"/>
      <c r="N174" s="148"/>
    </row>
    <row r="175" spans="2:14" ht="12" hidden="1" customHeight="1" x14ac:dyDescent="0.2">
      <c r="B175" s="153"/>
      <c r="C175" s="196"/>
      <c r="D175" s="149"/>
      <c r="E175" s="149"/>
      <c r="F175" s="149"/>
      <c r="G175" s="149"/>
      <c r="H175" s="240" t="s">
        <v>258</v>
      </c>
      <c r="I175" s="211">
        <v>1</v>
      </c>
      <c r="J175" s="238" t="str">
        <f>IF(I172&gt;=4,I172,"Error")</f>
        <v>Error</v>
      </c>
      <c r="K175" s="239"/>
      <c r="L175" s="239"/>
      <c r="M175" s="149"/>
      <c r="N175" s="148"/>
    </row>
    <row r="176" spans="2:14" ht="12" hidden="1" customHeight="1" x14ac:dyDescent="0.2">
      <c r="B176" s="153"/>
      <c r="C176" s="196"/>
      <c r="D176" s="149"/>
      <c r="E176" s="149"/>
      <c r="F176" s="149"/>
      <c r="G176" s="149"/>
      <c r="H176" s="210" t="s">
        <v>332</v>
      </c>
      <c r="I176" s="211">
        <v>2</v>
      </c>
      <c r="J176" s="238"/>
      <c r="K176" s="239"/>
      <c r="L176" s="239"/>
      <c r="M176" s="149"/>
      <c r="N176" s="148"/>
    </row>
    <row r="177" spans="2:14" ht="12" hidden="1" customHeight="1" x14ac:dyDescent="0.2">
      <c r="B177" s="153"/>
      <c r="C177" s="196"/>
      <c r="D177" s="149"/>
      <c r="E177" s="149"/>
      <c r="F177" s="149"/>
      <c r="G177" s="149"/>
      <c r="H177" s="210" t="s">
        <v>333</v>
      </c>
      <c r="I177" s="211">
        <v>3</v>
      </c>
      <c r="J177" s="238"/>
      <c r="K177" s="239"/>
      <c r="L177" s="239"/>
      <c r="M177" s="149"/>
      <c r="N177" s="148"/>
    </row>
    <row r="178" spans="2:14" ht="12" hidden="1" customHeight="1" x14ac:dyDescent="0.2">
      <c r="B178" s="153"/>
      <c r="C178" s="196"/>
      <c r="D178" s="149"/>
      <c r="E178" s="149"/>
      <c r="F178" s="149"/>
      <c r="G178" s="149"/>
      <c r="H178" s="210" t="s">
        <v>334</v>
      </c>
      <c r="I178" s="211">
        <v>4</v>
      </c>
      <c r="J178" s="238"/>
      <c r="K178" s="239"/>
      <c r="L178" s="239"/>
      <c r="M178" s="149"/>
      <c r="N178" s="148"/>
    </row>
    <row r="179" spans="2:14" ht="12" hidden="1" customHeight="1" x14ac:dyDescent="0.2">
      <c r="B179" s="153"/>
      <c r="C179" s="196"/>
      <c r="D179" s="149"/>
      <c r="E179" s="149"/>
      <c r="F179" s="149"/>
      <c r="G179" s="149"/>
      <c r="H179" s="210"/>
      <c r="I179" s="211">
        <v>5</v>
      </c>
      <c r="J179" s="238"/>
      <c r="K179" s="239"/>
      <c r="L179" s="239"/>
      <c r="M179" s="149"/>
      <c r="N179" s="148"/>
    </row>
    <row r="180" spans="2:14" ht="15.75" customHeight="1" x14ac:dyDescent="0.2">
      <c r="B180" s="153"/>
      <c r="C180" s="189" t="s">
        <v>335</v>
      </c>
      <c r="D180" s="936" t="s">
        <v>336</v>
      </c>
      <c r="E180" s="936"/>
      <c r="F180" s="936"/>
      <c r="G180" s="936"/>
      <c r="H180" s="204"/>
      <c r="I180" s="222">
        <f>IF(H182=2,J182,IF(H182=3,J183,IF(H182=4,J184," ")))</f>
        <v>3</v>
      </c>
      <c r="J180" s="249">
        <f>I180</f>
        <v>3</v>
      </c>
      <c r="K180" s="241"/>
      <c r="L180" s="241"/>
      <c r="M180" s="148">
        <v>6</v>
      </c>
      <c r="N180" s="148"/>
    </row>
    <row r="181" spans="2:14" ht="12" hidden="1" customHeight="1" x14ac:dyDescent="0.2">
      <c r="B181" s="153"/>
      <c r="C181" s="196"/>
      <c r="D181" s="149"/>
      <c r="E181" s="149">
        <v>1</v>
      </c>
      <c r="F181" s="149" t="s">
        <v>337</v>
      </c>
      <c r="G181" s="149"/>
      <c r="H181" s="250">
        <f>7-I181</f>
        <v>3</v>
      </c>
      <c r="I181" s="211">
        <v>4</v>
      </c>
      <c r="J181" s="238"/>
      <c r="K181" s="239"/>
      <c r="L181" s="239"/>
      <c r="M181" s="149"/>
      <c r="N181" s="148"/>
    </row>
    <row r="182" spans="2:14" ht="12" hidden="1" customHeight="1" x14ac:dyDescent="0.2">
      <c r="B182" s="153"/>
      <c r="C182" s="196"/>
      <c r="D182" s="149"/>
      <c r="E182" s="149"/>
      <c r="F182" s="149" t="s">
        <v>338</v>
      </c>
      <c r="G182" s="149"/>
      <c r="H182" s="210">
        <v>3</v>
      </c>
      <c r="I182" s="211">
        <v>6</v>
      </c>
      <c r="J182" s="238" t="str">
        <f>IF(H181&gt;=5,H181,"Error")</f>
        <v>Error</v>
      </c>
      <c r="K182" s="239"/>
      <c r="L182" s="239"/>
      <c r="M182" s="149"/>
      <c r="N182" s="148"/>
    </row>
    <row r="183" spans="2:14" ht="12" hidden="1" customHeight="1" x14ac:dyDescent="0.2">
      <c r="B183" s="153"/>
      <c r="C183" s="196"/>
      <c r="D183" s="149"/>
      <c r="E183" s="149"/>
      <c r="F183" s="149"/>
      <c r="G183" s="149"/>
      <c r="H183" s="240" t="s">
        <v>273</v>
      </c>
      <c r="I183" s="211">
        <v>5</v>
      </c>
      <c r="J183" s="238">
        <f>IF(H181=3,3,IF(H181=4,4,"Error"))</f>
        <v>3</v>
      </c>
      <c r="K183" s="239"/>
      <c r="L183" s="239"/>
      <c r="M183" s="149"/>
      <c r="N183" s="148"/>
    </row>
    <row r="184" spans="2:14" ht="12" hidden="1" customHeight="1" x14ac:dyDescent="0.2">
      <c r="B184" s="153"/>
      <c r="C184" s="196"/>
      <c r="D184" s="149"/>
      <c r="E184" s="149"/>
      <c r="F184" s="149"/>
      <c r="G184" s="149"/>
      <c r="H184" s="210" t="s">
        <v>339</v>
      </c>
      <c r="I184" s="211">
        <v>4</v>
      </c>
      <c r="J184" s="238" t="str">
        <f>IF(H181&lt;=2,H181,"Error")</f>
        <v>Error</v>
      </c>
      <c r="K184" s="239"/>
      <c r="L184" s="239"/>
      <c r="M184" s="149"/>
      <c r="N184" s="148"/>
    </row>
    <row r="185" spans="2:14" ht="12" hidden="1" customHeight="1" x14ac:dyDescent="0.2">
      <c r="B185" s="153"/>
      <c r="C185" s="196"/>
      <c r="D185" s="149"/>
      <c r="E185" s="149"/>
      <c r="F185" s="242"/>
      <c r="G185" s="149"/>
      <c r="H185" s="210" t="s">
        <v>340</v>
      </c>
      <c r="I185" s="211">
        <v>3</v>
      </c>
      <c r="J185" s="238"/>
      <c r="K185" s="239"/>
      <c r="L185" s="239"/>
      <c r="M185" s="149"/>
      <c r="N185" s="148"/>
    </row>
    <row r="186" spans="2:14" ht="12" hidden="1" customHeight="1" x14ac:dyDescent="0.2">
      <c r="B186" s="153"/>
      <c r="C186" s="196"/>
      <c r="D186" s="149"/>
      <c r="E186" s="149"/>
      <c r="F186" s="149"/>
      <c r="G186" s="149"/>
      <c r="H186" s="210" t="s">
        <v>341</v>
      </c>
      <c r="I186" s="211">
        <v>2</v>
      </c>
      <c r="J186" s="238"/>
      <c r="K186" s="239"/>
      <c r="L186" s="239"/>
      <c r="M186" s="149"/>
      <c r="N186" s="148"/>
    </row>
    <row r="187" spans="2:14" ht="12" hidden="1" customHeight="1" x14ac:dyDescent="0.2">
      <c r="B187" s="153"/>
      <c r="C187" s="196"/>
      <c r="D187" s="149"/>
      <c r="E187" s="149"/>
      <c r="F187" s="149"/>
      <c r="G187" s="149"/>
      <c r="H187" s="210"/>
      <c r="I187" s="211">
        <v>1</v>
      </c>
      <c r="J187" s="238"/>
      <c r="K187" s="239"/>
      <c r="L187" s="239"/>
      <c r="M187" s="149"/>
      <c r="N187" s="148"/>
    </row>
    <row r="188" spans="2:14" ht="15.75" customHeight="1" x14ac:dyDescent="0.2">
      <c r="B188" s="153"/>
      <c r="C188" s="226" t="s">
        <v>293</v>
      </c>
      <c r="D188" s="944" t="s">
        <v>294</v>
      </c>
      <c r="E188" s="944"/>
      <c r="F188" s="944"/>
      <c r="G188" s="944"/>
      <c r="H188" s="251"/>
      <c r="I188" s="252">
        <f>J97+J106+J116+J133+J170+J171+J180</f>
        <v>25</v>
      </c>
      <c r="J188" s="231">
        <f>IF(E181=1,I188,(I188-J180))</f>
        <v>25</v>
      </c>
      <c r="K188" s="231"/>
      <c r="L188" s="231"/>
      <c r="M188" s="253">
        <f>IF(E181=1,N188,(N188-J180))</f>
        <v>43</v>
      </c>
      <c r="N188" s="175">
        <f>SUM(SUM(M97:M133)+M170+M171+M180)</f>
        <v>43</v>
      </c>
    </row>
    <row r="189" spans="2:14" ht="12" customHeight="1" x14ac:dyDescent="0.2">
      <c r="B189" s="153"/>
      <c r="C189" s="163" t="s">
        <v>342</v>
      </c>
      <c r="D189" s="945" t="s">
        <v>343</v>
      </c>
      <c r="E189" s="945"/>
      <c r="F189" s="945"/>
      <c r="G189" s="946"/>
      <c r="H189" s="176"/>
      <c r="I189" s="177"/>
      <c r="J189" s="166"/>
      <c r="K189" s="173"/>
      <c r="L189" s="173"/>
      <c r="M189" s="166"/>
      <c r="N189" s="148"/>
    </row>
    <row r="190" spans="2:14" ht="15.75" customHeight="1" x14ac:dyDescent="0.2">
      <c r="B190" s="254"/>
      <c r="C190" s="196" t="s">
        <v>344</v>
      </c>
      <c r="D190" s="943" t="s">
        <v>345</v>
      </c>
      <c r="E190" s="943"/>
      <c r="F190" s="943"/>
      <c r="G190" s="943"/>
      <c r="H190" s="210"/>
      <c r="I190" s="211">
        <f>IF(H194=2,J194,IF(H194=3,J195,IF(H194=4,J196," ")))</f>
        <v>7</v>
      </c>
      <c r="J190" s="211">
        <f>I190</f>
        <v>7</v>
      </c>
      <c r="K190" s="239"/>
      <c r="L190" s="239"/>
      <c r="M190" s="149">
        <v>10</v>
      </c>
      <c r="N190" s="148"/>
    </row>
    <row r="191" spans="2:14" ht="12" hidden="1" customHeight="1" x14ac:dyDescent="0.2">
      <c r="B191" s="254"/>
      <c r="C191" s="189"/>
      <c r="D191" s="148"/>
      <c r="E191" s="148"/>
      <c r="F191" s="148"/>
      <c r="G191" s="148"/>
      <c r="H191" s="204"/>
      <c r="I191" s="192"/>
      <c r="J191" s="249"/>
      <c r="K191" s="241"/>
      <c r="L191" s="241"/>
      <c r="M191" s="148"/>
      <c r="N191" s="148"/>
    </row>
    <row r="192" spans="2:14" ht="12" hidden="1" customHeight="1" x14ac:dyDescent="0.2">
      <c r="B192" s="254"/>
      <c r="C192" s="189"/>
      <c r="D192" s="148"/>
      <c r="E192" s="148"/>
      <c r="F192" s="148"/>
      <c r="G192" s="148"/>
      <c r="H192" s="204"/>
      <c r="I192" s="192"/>
      <c r="J192" s="249"/>
      <c r="K192" s="241"/>
      <c r="L192" s="241"/>
      <c r="M192" s="148"/>
      <c r="N192" s="148"/>
    </row>
    <row r="193" spans="2:14" ht="12" hidden="1" customHeight="1" x14ac:dyDescent="0.2">
      <c r="B193" s="254"/>
      <c r="C193" s="189"/>
      <c r="D193" s="148"/>
      <c r="E193" s="148"/>
      <c r="F193" s="148"/>
      <c r="G193" s="148"/>
      <c r="H193" s="204"/>
      <c r="I193" s="192">
        <f>I194-1</f>
        <v>7</v>
      </c>
      <c r="J193" s="249"/>
      <c r="K193" s="241"/>
      <c r="L193" s="241"/>
      <c r="M193" s="148"/>
      <c r="N193" s="148"/>
    </row>
    <row r="194" spans="2:14" ht="12" hidden="1" customHeight="1" x14ac:dyDescent="0.2">
      <c r="B194" s="254"/>
      <c r="C194" s="189"/>
      <c r="D194" s="148"/>
      <c r="E194" s="148"/>
      <c r="F194" s="148"/>
      <c r="G194" s="148"/>
      <c r="H194" s="204">
        <v>4</v>
      </c>
      <c r="I194" s="192">
        <v>8</v>
      </c>
      <c r="J194" s="249" t="str">
        <f>IF(I193=0,0,"Error")</f>
        <v>Error</v>
      </c>
      <c r="K194" s="241"/>
      <c r="L194" s="241"/>
      <c r="M194" s="148"/>
      <c r="N194" s="148"/>
    </row>
    <row r="195" spans="2:14" ht="12" hidden="1" customHeight="1" x14ac:dyDescent="0.2">
      <c r="B195" s="254"/>
      <c r="C195" s="189"/>
      <c r="D195" s="148"/>
      <c r="E195" s="148"/>
      <c r="F195" s="148"/>
      <c r="G195" s="148"/>
      <c r="H195" s="214" t="s">
        <v>258</v>
      </c>
      <c r="I195" s="192"/>
      <c r="J195" s="249" t="str">
        <f>IF(I193=1,1,IF(I193=2,2,IF(I193=3,3,IF(I193=4,4,IF(I193=5,5,"Error")))))</f>
        <v>Error</v>
      </c>
      <c r="K195" s="241"/>
      <c r="L195" s="241"/>
      <c r="M195" s="148"/>
      <c r="N195" s="148"/>
    </row>
    <row r="196" spans="2:14" ht="12" hidden="1" customHeight="1" x14ac:dyDescent="0.2">
      <c r="B196" s="254"/>
      <c r="C196" s="189"/>
      <c r="D196" s="148"/>
      <c r="E196" s="148"/>
      <c r="F196" s="148"/>
      <c r="G196" s="148"/>
      <c r="H196" s="204" t="s">
        <v>338</v>
      </c>
      <c r="I196" s="192">
        <v>0</v>
      </c>
      <c r="J196" s="249">
        <f>IF(I193&gt;=6,I193,"Error")</f>
        <v>7</v>
      </c>
      <c r="K196" s="241"/>
      <c r="L196" s="241"/>
      <c r="M196" s="148"/>
      <c r="N196" s="148"/>
    </row>
    <row r="197" spans="2:14" ht="12" hidden="1" customHeight="1" x14ac:dyDescent="0.2">
      <c r="B197" s="254"/>
      <c r="C197" s="189"/>
      <c r="D197" s="148"/>
      <c r="E197" s="148"/>
      <c r="F197" s="148"/>
      <c r="G197" s="148"/>
      <c r="H197" s="204" t="s">
        <v>346</v>
      </c>
      <c r="I197" s="192">
        <v>1</v>
      </c>
      <c r="J197" s="249"/>
      <c r="K197" s="241"/>
      <c r="L197" s="241"/>
      <c r="M197" s="148"/>
      <c r="N197" s="148"/>
    </row>
    <row r="198" spans="2:14" ht="12" hidden="1" customHeight="1" x14ac:dyDescent="0.2">
      <c r="B198" s="254"/>
      <c r="C198" s="189"/>
      <c r="D198" s="148"/>
      <c r="E198" s="148"/>
      <c r="F198" s="148"/>
      <c r="G198" s="148"/>
      <c r="H198" s="204" t="s">
        <v>347</v>
      </c>
      <c r="I198" s="192">
        <v>2</v>
      </c>
      <c r="J198" s="249"/>
      <c r="K198" s="241"/>
      <c r="L198" s="241"/>
      <c r="M198" s="148"/>
      <c r="N198" s="148"/>
    </row>
    <row r="199" spans="2:14" ht="12" hidden="1" customHeight="1" x14ac:dyDescent="0.2">
      <c r="B199" s="254"/>
      <c r="C199" s="189"/>
      <c r="D199" s="148"/>
      <c r="E199" s="148"/>
      <c r="F199" s="148"/>
      <c r="G199" s="148"/>
      <c r="H199" s="204"/>
      <c r="I199" s="192">
        <v>3</v>
      </c>
      <c r="J199" s="249"/>
      <c r="K199" s="241"/>
      <c r="L199" s="241"/>
      <c r="M199" s="148"/>
      <c r="N199" s="148"/>
    </row>
    <row r="200" spans="2:14" ht="12" hidden="1" customHeight="1" x14ac:dyDescent="0.2">
      <c r="B200" s="254"/>
      <c r="C200" s="189"/>
      <c r="D200" s="148"/>
      <c r="E200" s="148"/>
      <c r="F200" s="148"/>
      <c r="G200" s="148"/>
      <c r="H200" s="204"/>
      <c r="I200" s="192">
        <v>4</v>
      </c>
      <c r="J200" s="249"/>
      <c r="K200" s="241"/>
      <c r="L200" s="241"/>
      <c r="M200" s="148"/>
      <c r="N200" s="148"/>
    </row>
    <row r="201" spans="2:14" ht="12" hidden="1" customHeight="1" x14ac:dyDescent="0.2">
      <c r="B201" s="254"/>
      <c r="C201" s="189"/>
      <c r="D201" s="148"/>
      <c r="E201" s="148"/>
      <c r="F201" s="148"/>
      <c r="G201" s="148"/>
      <c r="H201" s="204"/>
      <c r="I201" s="192">
        <v>5</v>
      </c>
      <c r="J201" s="249"/>
      <c r="K201" s="241"/>
      <c r="L201" s="241"/>
      <c r="M201" s="148"/>
      <c r="N201" s="148"/>
    </row>
    <row r="202" spans="2:14" ht="12" hidden="1" customHeight="1" x14ac:dyDescent="0.2">
      <c r="B202" s="254"/>
      <c r="C202" s="189"/>
      <c r="D202" s="148"/>
      <c r="E202" s="148"/>
      <c r="F202" s="148"/>
      <c r="G202" s="148"/>
      <c r="H202" s="204"/>
      <c r="I202" s="192">
        <v>6</v>
      </c>
      <c r="J202" s="249"/>
      <c r="K202" s="241"/>
      <c r="L202" s="241"/>
      <c r="M202" s="148"/>
      <c r="N202" s="148"/>
    </row>
    <row r="203" spans="2:14" ht="12" hidden="1" customHeight="1" x14ac:dyDescent="0.2">
      <c r="B203" s="254"/>
      <c r="C203" s="189"/>
      <c r="D203" s="148"/>
      <c r="E203" s="148"/>
      <c r="F203" s="148"/>
      <c r="G203" s="148"/>
      <c r="H203" s="204"/>
      <c r="I203" s="192">
        <v>7</v>
      </c>
      <c r="J203" s="249"/>
      <c r="K203" s="241"/>
      <c r="L203" s="241"/>
      <c r="M203" s="148"/>
      <c r="N203" s="148"/>
    </row>
    <row r="204" spans="2:14" ht="12" hidden="1" customHeight="1" x14ac:dyDescent="0.2">
      <c r="B204" s="254"/>
      <c r="C204" s="189"/>
      <c r="D204" s="148"/>
      <c r="E204" s="148"/>
      <c r="F204" s="148"/>
      <c r="G204" s="148"/>
      <c r="H204" s="204"/>
      <c r="I204" s="192">
        <v>8</v>
      </c>
      <c r="J204" s="249"/>
      <c r="K204" s="241"/>
      <c r="L204" s="241"/>
      <c r="M204" s="148"/>
      <c r="N204" s="148"/>
    </row>
    <row r="205" spans="2:14" ht="12" hidden="1" customHeight="1" x14ac:dyDescent="0.2">
      <c r="B205" s="254"/>
      <c r="C205" s="189"/>
      <c r="D205" s="148"/>
      <c r="E205" s="148"/>
      <c r="F205" s="148"/>
      <c r="G205" s="148"/>
      <c r="H205" s="204"/>
      <c r="I205" s="192">
        <v>9</v>
      </c>
      <c r="J205" s="249"/>
      <c r="K205" s="241"/>
      <c r="L205" s="241"/>
      <c r="M205" s="148"/>
      <c r="N205" s="148"/>
    </row>
    <row r="206" spans="2:14" ht="12" hidden="1" customHeight="1" x14ac:dyDescent="0.2">
      <c r="B206" s="254"/>
      <c r="C206" s="189"/>
      <c r="D206" s="148"/>
      <c r="E206" s="148"/>
      <c r="F206" s="148"/>
      <c r="G206" s="148"/>
      <c r="H206" s="204"/>
      <c r="I206" s="192">
        <v>10</v>
      </c>
      <c r="J206" s="249"/>
      <c r="K206" s="241"/>
      <c r="L206" s="241"/>
      <c r="M206" s="148"/>
      <c r="N206" s="148"/>
    </row>
    <row r="207" spans="2:14" ht="15.75" customHeight="1" x14ac:dyDescent="0.2">
      <c r="B207" s="254"/>
      <c r="C207" s="189" t="s">
        <v>348</v>
      </c>
      <c r="D207" s="936" t="s">
        <v>349</v>
      </c>
      <c r="E207" s="936"/>
      <c r="F207" s="936"/>
      <c r="G207" s="936"/>
      <c r="H207" s="204"/>
      <c r="I207" s="192">
        <f>IF(H210=2,J210,IF(H210=3,J211,IF(H210=4,J212," ")))</f>
        <v>9</v>
      </c>
      <c r="J207" s="192">
        <f>I207</f>
        <v>9</v>
      </c>
      <c r="K207" s="241"/>
      <c r="L207" s="241"/>
      <c r="M207" s="148">
        <v>15</v>
      </c>
      <c r="N207" s="318"/>
    </row>
    <row r="208" spans="2:14" ht="12" hidden="1" customHeight="1" x14ac:dyDescent="0.2">
      <c r="B208" s="254"/>
      <c r="C208" s="189"/>
      <c r="D208" s="148"/>
      <c r="E208" s="148"/>
      <c r="F208" s="148"/>
      <c r="G208" s="148"/>
      <c r="H208" s="204"/>
      <c r="I208" s="192">
        <v>9</v>
      </c>
      <c r="J208" s="249"/>
      <c r="K208" s="241"/>
      <c r="L208" s="241"/>
      <c r="M208" s="148"/>
      <c r="N208" s="318"/>
    </row>
    <row r="209" spans="2:14" ht="12" hidden="1" customHeight="1" x14ac:dyDescent="0.2">
      <c r="B209" s="254"/>
      <c r="C209" s="189"/>
      <c r="D209" s="148"/>
      <c r="E209" s="148"/>
      <c r="F209" s="148"/>
      <c r="G209" s="148"/>
      <c r="H209" s="204"/>
      <c r="I209" s="192">
        <v>1</v>
      </c>
      <c r="J209" s="249"/>
      <c r="K209" s="241"/>
      <c r="L209" s="241"/>
      <c r="M209" s="148"/>
      <c r="N209" s="318"/>
    </row>
    <row r="210" spans="2:14" ht="12" hidden="1" customHeight="1" x14ac:dyDescent="0.2">
      <c r="B210" s="254"/>
      <c r="C210" s="189"/>
      <c r="D210" s="148"/>
      <c r="E210" s="148"/>
      <c r="F210" s="148"/>
      <c r="G210" s="148"/>
      <c r="H210" s="204">
        <v>2</v>
      </c>
      <c r="I210" s="192">
        <v>2</v>
      </c>
      <c r="J210" s="249">
        <f>IF(I208=5,5,IF(I208=6,6,IF(I208=7,7,IF(I208=8,8,IF(I208=9,9,IF(I208=10,10,"Error"))))))</f>
        <v>9</v>
      </c>
      <c r="K210" s="241"/>
      <c r="L210" s="241"/>
      <c r="M210" s="148"/>
      <c r="N210" s="318"/>
    </row>
    <row r="211" spans="2:14" ht="12" hidden="1" customHeight="1" x14ac:dyDescent="0.2">
      <c r="B211" s="254"/>
      <c r="C211" s="189"/>
      <c r="D211" s="148"/>
      <c r="E211" s="148"/>
      <c r="F211" s="148"/>
      <c r="G211" s="148"/>
      <c r="H211" s="214" t="s">
        <v>350</v>
      </c>
      <c r="I211" s="192">
        <v>3</v>
      </c>
      <c r="J211" s="249" t="str">
        <f>IF(I208&gt;=11,I208,"Error")</f>
        <v>Error</v>
      </c>
      <c r="K211" s="241"/>
      <c r="L211" s="241"/>
      <c r="M211" s="148"/>
      <c r="N211" s="318"/>
    </row>
    <row r="212" spans="2:14" ht="12" hidden="1" customHeight="1" x14ac:dyDescent="0.2">
      <c r="B212" s="254"/>
      <c r="C212" s="189"/>
      <c r="D212" s="148"/>
      <c r="E212" s="148"/>
      <c r="F212" s="148"/>
      <c r="G212" s="148"/>
      <c r="H212" s="204" t="s">
        <v>351</v>
      </c>
      <c r="I212" s="192">
        <v>4</v>
      </c>
      <c r="J212" s="249" t="str">
        <f>IF(I208&lt;=4,I208,"Error")</f>
        <v>Error</v>
      </c>
      <c r="K212" s="241"/>
      <c r="L212" s="241"/>
      <c r="M212" s="148"/>
      <c r="N212" s="318"/>
    </row>
    <row r="213" spans="2:14" ht="12" hidden="1" customHeight="1" x14ac:dyDescent="0.2">
      <c r="B213" s="254"/>
      <c r="C213" s="189"/>
      <c r="D213" s="148"/>
      <c r="E213" s="148"/>
      <c r="F213" s="148"/>
      <c r="G213" s="148"/>
      <c r="H213" s="204" t="s">
        <v>352</v>
      </c>
      <c r="I213" s="192">
        <v>5</v>
      </c>
      <c r="J213" s="249"/>
      <c r="K213" s="241"/>
      <c r="L213" s="241"/>
      <c r="M213" s="148"/>
      <c r="N213" s="318"/>
    </row>
    <row r="214" spans="2:14" ht="12" hidden="1" customHeight="1" x14ac:dyDescent="0.2">
      <c r="B214" s="254"/>
      <c r="C214" s="189"/>
      <c r="D214" s="148"/>
      <c r="E214" s="148"/>
      <c r="F214" s="148"/>
      <c r="G214" s="148"/>
      <c r="H214" s="204" t="s">
        <v>353</v>
      </c>
      <c r="I214" s="192">
        <v>6</v>
      </c>
      <c r="J214" s="249"/>
      <c r="K214" s="241"/>
      <c r="L214" s="241"/>
      <c r="M214" s="148"/>
      <c r="N214" s="318"/>
    </row>
    <row r="215" spans="2:14" ht="12" hidden="1" customHeight="1" x14ac:dyDescent="0.2">
      <c r="B215" s="254"/>
      <c r="C215" s="189"/>
      <c r="D215" s="148"/>
      <c r="E215" s="148"/>
      <c r="F215" s="148"/>
      <c r="G215" s="148"/>
      <c r="H215" s="204"/>
      <c r="I215" s="192">
        <v>7</v>
      </c>
      <c r="J215" s="249"/>
      <c r="K215" s="241"/>
      <c r="L215" s="241"/>
      <c r="M215" s="148"/>
      <c r="N215" s="318"/>
    </row>
    <row r="216" spans="2:14" ht="12" hidden="1" customHeight="1" x14ac:dyDescent="0.2">
      <c r="B216" s="254"/>
      <c r="C216" s="189"/>
      <c r="D216" s="148"/>
      <c r="E216" s="148"/>
      <c r="F216" s="148"/>
      <c r="G216" s="148"/>
      <c r="H216" s="204"/>
      <c r="I216" s="192">
        <v>8</v>
      </c>
      <c r="J216" s="249"/>
      <c r="K216" s="241"/>
      <c r="L216" s="241"/>
      <c r="M216" s="148"/>
      <c r="N216" s="318"/>
    </row>
    <row r="217" spans="2:14" ht="12" hidden="1" customHeight="1" x14ac:dyDescent="0.2">
      <c r="B217" s="254"/>
      <c r="C217" s="189"/>
      <c r="D217" s="148"/>
      <c r="E217" s="148"/>
      <c r="F217" s="148"/>
      <c r="G217" s="148"/>
      <c r="H217" s="204"/>
      <c r="I217" s="192">
        <v>9</v>
      </c>
      <c r="J217" s="249"/>
      <c r="K217" s="241"/>
      <c r="L217" s="241"/>
      <c r="M217" s="148"/>
      <c r="N217" s="318"/>
    </row>
    <row r="218" spans="2:14" ht="12" hidden="1" customHeight="1" x14ac:dyDescent="0.2">
      <c r="B218" s="254"/>
      <c r="C218" s="189"/>
      <c r="D218" s="148"/>
      <c r="E218" s="148"/>
      <c r="F218" s="148"/>
      <c r="G218" s="148"/>
      <c r="H218" s="204"/>
      <c r="I218" s="192">
        <v>10</v>
      </c>
      <c r="J218" s="249"/>
      <c r="K218" s="241"/>
      <c r="L218" s="241"/>
      <c r="M218" s="148"/>
      <c r="N218" s="318"/>
    </row>
    <row r="219" spans="2:14" ht="12" hidden="1" customHeight="1" x14ac:dyDescent="0.2">
      <c r="B219" s="254"/>
      <c r="C219" s="189"/>
      <c r="D219" s="148"/>
      <c r="E219" s="148"/>
      <c r="F219" s="148"/>
      <c r="G219" s="148"/>
      <c r="H219" s="204"/>
      <c r="I219" s="192">
        <v>11</v>
      </c>
      <c r="J219" s="249"/>
      <c r="K219" s="241"/>
      <c r="L219" s="241"/>
      <c r="M219" s="148"/>
      <c r="N219" s="318"/>
    </row>
    <row r="220" spans="2:14" ht="12" hidden="1" customHeight="1" x14ac:dyDescent="0.2">
      <c r="B220" s="254"/>
      <c r="C220" s="189"/>
      <c r="D220" s="148"/>
      <c r="E220" s="148"/>
      <c r="F220" s="148"/>
      <c r="G220" s="148"/>
      <c r="H220" s="204"/>
      <c r="I220" s="192">
        <v>12</v>
      </c>
      <c r="J220" s="249"/>
      <c r="K220" s="241"/>
      <c r="L220" s="241"/>
      <c r="M220" s="148"/>
      <c r="N220" s="318"/>
    </row>
    <row r="221" spans="2:14" ht="12" hidden="1" customHeight="1" x14ac:dyDescent="0.2">
      <c r="B221" s="254"/>
      <c r="C221" s="189"/>
      <c r="D221" s="148"/>
      <c r="E221" s="148"/>
      <c r="F221" s="148"/>
      <c r="G221" s="148"/>
      <c r="H221" s="204"/>
      <c r="I221" s="192">
        <v>13</v>
      </c>
      <c r="J221" s="249"/>
      <c r="K221" s="241"/>
      <c r="L221" s="241"/>
      <c r="M221" s="148"/>
      <c r="N221" s="318"/>
    </row>
    <row r="222" spans="2:14" ht="12" hidden="1" customHeight="1" x14ac:dyDescent="0.2">
      <c r="B222" s="254"/>
      <c r="C222" s="189"/>
      <c r="D222" s="148"/>
      <c r="E222" s="148"/>
      <c r="F222" s="148"/>
      <c r="G222" s="148"/>
      <c r="H222" s="204"/>
      <c r="I222" s="192">
        <v>14</v>
      </c>
      <c r="J222" s="249"/>
      <c r="K222" s="241"/>
      <c r="L222" s="241"/>
      <c r="M222" s="148"/>
      <c r="N222" s="318"/>
    </row>
    <row r="223" spans="2:14" ht="12" hidden="1" customHeight="1" x14ac:dyDescent="0.2">
      <c r="B223" s="254"/>
      <c r="C223" s="189"/>
      <c r="D223" s="148"/>
      <c r="E223" s="148"/>
      <c r="F223" s="148"/>
      <c r="G223" s="148"/>
      <c r="H223" s="204"/>
      <c r="I223" s="192">
        <v>15</v>
      </c>
      <c r="J223" s="249"/>
      <c r="K223" s="241"/>
      <c r="L223" s="241"/>
      <c r="M223" s="148"/>
      <c r="N223" s="318"/>
    </row>
    <row r="224" spans="2:14" ht="15.75" customHeight="1" x14ac:dyDescent="0.2">
      <c r="B224" s="254"/>
      <c r="C224" s="255" t="s">
        <v>293</v>
      </c>
      <c r="D224" s="947" t="s">
        <v>294</v>
      </c>
      <c r="E224" s="947"/>
      <c r="F224" s="947"/>
      <c r="G224" s="947"/>
      <c r="H224" s="256"/>
      <c r="I224" s="257"/>
      <c r="J224" s="258">
        <f>J190+J207</f>
        <v>16</v>
      </c>
      <c r="K224" s="259"/>
      <c r="L224" s="259"/>
      <c r="M224" s="260">
        <f>M190+M207</f>
        <v>25</v>
      </c>
      <c r="N224" s="179"/>
    </row>
    <row r="225" spans="2:14" ht="15.75" customHeight="1" x14ac:dyDescent="0.2">
      <c r="B225" s="254"/>
      <c r="C225" s="261" t="s">
        <v>354</v>
      </c>
      <c r="D225" s="948" t="s">
        <v>355</v>
      </c>
      <c r="E225" s="948"/>
      <c r="F225" s="948"/>
      <c r="G225" s="948"/>
      <c r="H225" s="262"/>
      <c r="I225" s="263"/>
      <c r="J225" s="264">
        <f>(J95+I188+J224)*M3</f>
        <v>35.75</v>
      </c>
      <c r="K225" s="265"/>
      <c r="L225" s="265"/>
      <c r="M225" s="266">
        <f>(M95+N188+M224)*M3</f>
        <v>55.000000000000007</v>
      </c>
      <c r="N225" s="318"/>
    </row>
    <row r="226" spans="2:14" ht="15" customHeight="1" x14ac:dyDescent="0.2">
      <c r="B226" s="322"/>
      <c r="C226" s="297" t="s">
        <v>356</v>
      </c>
      <c r="D226" s="938" t="s">
        <v>357</v>
      </c>
      <c r="E226" s="938"/>
      <c r="F226" s="938"/>
      <c r="G226" s="938"/>
      <c r="H226" s="302"/>
      <c r="I226" s="303"/>
      <c r="J226" s="304"/>
      <c r="K226" s="305"/>
      <c r="L226" s="306"/>
      <c r="M226" s="307">
        <v>0.3</v>
      </c>
      <c r="N226" s="321"/>
    </row>
    <row r="227" spans="2:14" ht="15.75" customHeight="1" x14ac:dyDescent="0.2">
      <c r="B227" s="320"/>
      <c r="C227" s="189" t="s">
        <v>358</v>
      </c>
      <c r="D227" s="949" t="s">
        <v>359</v>
      </c>
      <c r="E227" s="949"/>
      <c r="F227" s="949"/>
      <c r="G227" s="949"/>
      <c r="H227" s="204"/>
      <c r="I227" s="148">
        <f>IF(H228=2,K230,IF(H228=3,K231,IF(H228=4,K232," ")))</f>
        <v>10</v>
      </c>
      <c r="J227" s="148">
        <f>I227</f>
        <v>10</v>
      </c>
      <c r="K227" s="148"/>
      <c r="L227" s="148"/>
      <c r="M227" s="148">
        <v>12</v>
      </c>
      <c r="N227" s="318"/>
    </row>
    <row r="228" spans="2:14" ht="12" hidden="1" customHeight="1" x14ac:dyDescent="0.2">
      <c r="B228" s="320"/>
      <c r="C228" s="189"/>
      <c r="D228" s="148"/>
      <c r="E228" s="148"/>
      <c r="F228" s="148"/>
      <c r="G228" s="148"/>
      <c r="H228" s="204">
        <v>2</v>
      </c>
      <c r="I228" s="148">
        <v>1</v>
      </c>
      <c r="J228" s="148"/>
      <c r="K228" s="148">
        <v>10</v>
      </c>
      <c r="L228" s="148"/>
      <c r="M228" s="148"/>
      <c r="N228" s="318"/>
    </row>
    <row r="229" spans="2:14" ht="12" hidden="1" customHeight="1" x14ac:dyDescent="0.2">
      <c r="B229" s="320"/>
      <c r="C229" s="189"/>
      <c r="D229" s="148"/>
      <c r="E229" s="148"/>
      <c r="F229" s="148"/>
      <c r="G229" s="148"/>
      <c r="H229" s="214" t="s">
        <v>310</v>
      </c>
      <c r="I229" s="148">
        <v>2</v>
      </c>
      <c r="J229" s="148"/>
      <c r="K229" s="148"/>
      <c r="L229" s="148"/>
      <c r="M229" s="148"/>
      <c r="N229" s="318"/>
    </row>
    <row r="230" spans="2:14" ht="12" hidden="1" customHeight="1" x14ac:dyDescent="0.2">
      <c r="B230" s="320"/>
      <c r="C230" s="189"/>
      <c r="D230" s="148"/>
      <c r="E230" s="148"/>
      <c r="F230" s="148"/>
      <c r="G230" s="148"/>
      <c r="H230" s="204" t="s">
        <v>360</v>
      </c>
      <c r="I230" s="148">
        <v>3</v>
      </c>
      <c r="J230" s="148"/>
      <c r="K230" s="148">
        <f>IF(K228&gt;=10,K228,"Error")</f>
        <v>10</v>
      </c>
      <c r="L230" s="148"/>
      <c r="M230" s="148"/>
      <c r="N230" s="318"/>
    </row>
    <row r="231" spans="2:14" ht="12" hidden="1" customHeight="1" x14ac:dyDescent="0.2">
      <c r="B231" s="320"/>
      <c r="C231" s="189"/>
      <c r="D231" s="148"/>
      <c r="E231" s="148"/>
      <c r="F231" s="148"/>
      <c r="G231" s="148"/>
      <c r="H231" s="204" t="s">
        <v>361</v>
      </c>
      <c r="I231" s="148">
        <v>4</v>
      </c>
      <c r="J231" s="148"/>
      <c r="K231" s="148" t="str">
        <f>IF(K228=9,9,"error")</f>
        <v>error</v>
      </c>
      <c r="L231" s="148"/>
      <c r="M231" s="148"/>
      <c r="N231" s="318"/>
    </row>
    <row r="232" spans="2:14" ht="12" hidden="1" customHeight="1" x14ac:dyDescent="0.2">
      <c r="B232" s="320"/>
      <c r="C232" s="189"/>
      <c r="D232" s="148"/>
      <c r="E232" s="148"/>
      <c r="F232" s="148"/>
      <c r="G232" s="148"/>
      <c r="H232" s="204" t="s">
        <v>362</v>
      </c>
      <c r="I232" s="148">
        <v>5</v>
      </c>
      <c r="J232" s="148"/>
      <c r="K232" s="148" t="str">
        <f>IF(K228&lt;=8,K228,"Error")</f>
        <v>Error</v>
      </c>
      <c r="L232" s="148"/>
      <c r="M232" s="148"/>
      <c r="N232" s="318"/>
    </row>
    <row r="233" spans="2:14" ht="12" hidden="1" customHeight="1" x14ac:dyDescent="0.2">
      <c r="B233" s="320"/>
      <c r="C233" s="189"/>
      <c r="D233" s="148"/>
      <c r="E233" s="148"/>
      <c r="F233" s="148"/>
      <c r="G233" s="148"/>
      <c r="H233" s="204"/>
      <c r="I233" s="148">
        <v>6</v>
      </c>
      <c r="J233" s="148"/>
      <c r="K233" s="148"/>
      <c r="L233" s="148"/>
      <c r="M233" s="148"/>
      <c r="N233" s="318"/>
    </row>
    <row r="234" spans="2:14" ht="12" hidden="1" customHeight="1" x14ac:dyDescent="0.2">
      <c r="B234" s="320"/>
      <c r="C234" s="189"/>
      <c r="D234" s="148"/>
      <c r="E234" s="148"/>
      <c r="F234" s="148"/>
      <c r="G234" s="148"/>
      <c r="H234" s="204"/>
      <c r="I234" s="148">
        <v>7</v>
      </c>
      <c r="J234" s="148"/>
      <c r="K234" s="148"/>
      <c r="L234" s="148"/>
      <c r="M234" s="148"/>
      <c r="N234" s="318"/>
    </row>
    <row r="235" spans="2:14" ht="12" hidden="1" customHeight="1" x14ac:dyDescent="0.2">
      <c r="B235" s="320"/>
      <c r="C235" s="189"/>
      <c r="D235" s="148"/>
      <c r="E235" s="148"/>
      <c r="F235" s="148"/>
      <c r="G235" s="148"/>
      <c r="H235" s="204"/>
      <c r="I235" s="148">
        <v>8</v>
      </c>
      <c r="J235" s="148"/>
      <c r="K235" s="148"/>
      <c r="L235" s="148"/>
      <c r="M235" s="148"/>
      <c r="N235" s="318"/>
    </row>
    <row r="236" spans="2:14" ht="12" hidden="1" customHeight="1" x14ac:dyDescent="0.2">
      <c r="B236" s="320"/>
      <c r="C236" s="189"/>
      <c r="D236" s="148"/>
      <c r="E236" s="148"/>
      <c r="F236" s="148"/>
      <c r="G236" s="148"/>
      <c r="H236" s="204"/>
      <c r="I236" s="148">
        <v>9</v>
      </c>
      <c r="J236" s="148"/>
      <c r="K236" s="148"/>
      <c r="L236" s="148"/>
      <c r="M236" s="148"/>
      <c r="N236" s="318"/>
    </row>
    <row r="237" spans="2:14" ht="12" hidden="1" customHeight="1" x14ac:dyDescent="0.2">
      <c r="B237" s="320"/>
      <c r="C237" s="189"/>
      <c r="D237" s="148"/>
      <c r="E237" s="148"/>
      <c r="F237" s="148"/>
      <c r="G237" s="148"/>
      <c r="H237" s="204"/>
      <c r="I237" s="148">
        <v>10</v>
      </c>
      <c r="J237" s="148"/>
      <c r="K237" s="148"/>
      <c r="L237" s="148"/>
      <c r="M237" s="148"/>
      <c r="N237" s="318"/>
    </row>
    <row r="238" spans="2:14" ht="12" hidden="1" customHeight="1" x14ac:dyDescent="0.2">
      <c r="B238" s="320"/>
      <c r="C238" s="189"/>
      <c r="D238" s="148"/>
      <c r="E238" s="148"/>
      <c r="F238" s="148"/>
      <c r="G238" s="148"/>
      <c r="H238" s="204"/>
      <c r="I238" s="148">
        <v>11</v>
      </c>
      <c r="J238" s="148"/>
      <c r="K238" s="148"/>
      <c r="L238" s="148"/>
      <c r="M238" s="148"/>
      <c r="N238" s="318"/>
    </row>
    <row r="239" spans="2:14" ht="12" hidden="1" customHeight="1" x14ac:dyDescent="0.2">
      <c r="B239" s="320"/>
      <c r="C239" s="189"/>
      <c r="D239" s="148"/>
      <c r="E239" s="148"/>
      <c r="F239" s="148"/>
      <c r="G239" s="148"/>
      <c r="H239" s="204"/>
      <c r="I239" s="148">
        <v>12</v>
      </c>
      <c r="J239" s="148"/>
      <c r="K239" s="148"/>
      <c r="L239" s="148"/>
      <c r="M239" s="148"/>
      <c r="N239" s="318"/>
    </row>
    <row r="240" spans="2:14" ht="15.75" customHeight="1" x14ac:dyDescent="0.2">
      <c r="B240" s="320"/>
      <c r="C240" s="196" t="s">
        <v>146</v>
      </c>
      <c r="D240" s="943" t="s">
        <v>363</v>
      </c>
      <c r="E240" s="943"/>
      <c r="F240" s="943"/>
      <c r="G240" s="943"/>
      <c r="H240" s="210"/>
      <c r="I240" s="149">
        <f>IF(H241=2,K244,IF(H241=3,K245,IF(H241=4,K246," ")))</f>
        <v>4</v>
      </c>
      <c r="J240" s="149">
        <f>I240</f>
        <v>4</v>
      </c>
      <c r="K240" s="149"/>
      <c r="L240" s="149"/>
      <c r="M240" s="149">
        <v>4</v>
      </c>
      <c r="N240" s="318"/>
    </row>
    <row r="241" spans="2:14" ht="12" hidden="1" customHeight="1" x14ac:dyDescent="0.2">
      <c r="B241" s="320"/>
      <c r="C241" s="189"/>
      <c r="D241" s="148"/>
      <c r="E241" s="148"/>
      <c r="F241" s="148"/>
      <c r="G241" s="148"/>
      <c r="H241" s="214">
        <v>2</v>
      </c>
      <c r="I241" s="148"/>
      <c r="J241" s="148"/>
      <c r="K241" s="148"/>
      <c r="L241" s="148"/>
      <c r="M241" s="148"/>
      <c r="N241" s="318"/>
    </row>
    <row r="242" spans="2:14" ht="12" hidden="1" customHeight="1" x14ac:dyDescent="0.2">
      <c r="B242" s="320"/>
      <c r="C242" s="189"/>
      <c r="D242" s="148"/>
      <c r="E242" s="148"/>
      <c r="F242" s="148"/>
      <c r="G242" s="148"/>
      <c r="H242" s="214" t="s">
        <v>350</v>
      </c>
      <c r="I242" s="148">
        <v>4</v>
      </c>
      <c r="J242" s="148"/>
      <c r="K242" s="148"/>
      <c r="L242" s="148"/>
      <c r="M242" s="148"/>
      <c r="N242" s="318"/>
    </row>
    <row r="243" spans="2:14" ht="12" hidden="1" customHeight="1" x14ac:dyDescent="0.2">
      <c r="B243" s="320"/>
      <c r="C243" s="189"/>
      <c r="D243" s="148"/>
      <c r="E243" s="148"/>
      <c r="F243" s="148"/>
      <c r="G243" s="148"/>
      <c r="H243" s="204" t="s">
        <v>364</v>
      </c>
      <c r="I243" s="148">
        <v>1</v>
      </c>
      <c r="J243" s="148"/>
      <c r="K243" s="148"/>
      <c r="L243" s="148"/>
      <c r="M243" s="148"/>
      <c r="N243" s="318"/>
    </row>
    <row r="244" spans="2:14" ht="12" hidden="1" customHeight="1" x14ac:dyDescent="0.2">
      <c r="B244" s="320"/>
      <c r="C244" s="189"/>
      <c r="D244" s="148"/>
      <c r="E244" s="148"/>
      <c r="F244" s="148"/>
      <c r="G244" s="148"/>
      <c r="H244" s="204" t="s">
        <v>365</v>
      </c>
      <c r="I244" s="148">
        <v>2</v>
      </c>
      <c r="J244" s="148"/>
      <c r="K244" s="148">
        <f>IF(I242&gt;=3,I242,"Error")</f>
        <v>4</v>
      </c>
      <c r="L244" s="148"/>
      <c r="M244" s="148"/>
      <c r="N244" s="318"/>
    </row>
    <row r="245" spans="2:14" ht="12" hidden="1" customHeight="1" x14ac:dyDescent="0.2">
      <c r="B245" s="320"/>
      <c r="C245" s="189"/>
      <c r="D245" s="148"/>
      <c r="E245" s="148"/>
      <c r="F245" s="148"/>
      <c r="G245" s="148"/>
      <c r="H245" s="204" t="s">
        <v>366</v>
      </c>
      <c r="I245" s="148">
        <v>3</v>
      </c>
      <c r="J245" s="148"/>
      <c r="K245" s="148" t="str">
        <f>IF(I242=2,2,"Error")</f>
        <v>Error</v>
      </c>
      <c r="L245" s="148"/>
      <c r="M245" s="148"/>
      <c r="N245" s="318"/>
    </row>
    <row r="246" spans="2:14" ht="12" hidden="1" customHeight="1" x14ac:dyDescent="0.2">
      <c r="B246" s="320"/>
      <c r="C246" s="189"/>
      <c r="D246" s="148"/>
      <c r="E246" s="148"/>
      <c r="F246" s="148"/>
      <c r="G246" s="148"/>
      <c r="H246" s="204"/>
      <c r="I246" s="148">
        <v>4</v>
      </c>
      <c r="J246" s="148"/>
      <c r="K246" s="148" t="str">
        <f>IF(I242=1,1,"Error")</f>
        <v>Error</v>
      </c>
      <c r="L246" s="148"/>
      <c r="M246" s="148"/>
      <c r="N246" s="318"/>
    </row>
    <row r="247" spans="2:14" ht="15.75" customHeight="1" x14ac:dyDescent="0.2">
      <c r="B247" s="320"/>
      <c r="C247" s="189" t="s">
        <v>367</v>
      </c>
      <c r="D247" s="936" t="s">
        <v>368</v>
      </c>
      <c r="E247" s="936"/>
      <c r="F247" s="936"/>
      <c r="G247" s="936"/>
      <c r="H247" s="204"/>
      <c r="I247" s="148">
        <f>IF(H249=2,J249,IF(H249=3,J250,IF(H249=4,J251," ")))</f>
        <v>6</v>
      </c>
      <c r="J247" s="148">
        <f>I247</f>
        <v>6</v>
      </c>
      <c r="K247" s="222"/>
      <c r="L247" s="148"/>
      <c r="M247" s="148">
        <v>7</v>
      </c>
      <c r="N247" s="318"/>
    </row>
    <row r="248" spans="2:14" ht="12" hidden="1" customHeight="1" x14ac:dyDescent="0.2">
      <c r="B248" s="320"/>
      <c r="C248" s="189"/>
      <c r="D248" s="148"/>
      <c r="E248" s="148"/>
      <c r="F248" s="148"/>
      <c r="G248" s="148"/>
      <c r="H248" s="204"/>
      <c r="I248" s="148">
        <v>6</v>
      </c>
      <c r="J248" s="148"/>
      <c r="K248" s="222"/>
      <c r="L248" s="148"/>
      <c r="M248" s="148"/>
      <c r="N248" s="318"/>
    </row>
    <row r="249" spans="2:14" ht="12" hidden="1" customHeight="1" x14ac:dyDescent="0.2">
      <c r="B249" s="320"/>
      <c r="C249" s="189"/>
      <c r="D249" s="148"/>
      <c r="E249" s="148"/>
      <c r="F249" s="148"/>
      <c r="G249" s="148"/>
      <c r="H249" s="204">
        <v>2</v>
      </c>
      <c r="I249" s="148">
        <v>1</v>
      </c>
      <c r="J249" s="208">
        <f>IF(I248&gt;=6,I248,"Error")</f>
        <v>6</v>
      </c>
      <c r="K249" s="222"/>
      <c r="L249" s="148"/>
      <c r="M249" s="148"/>
      <c r="N249" s="318"/>
    </row>
    <row r="250" spans="2:14" ht="12" hidden="1" customHeight="1" x14ac:dyDescent="0.2">
      <c r="B250" s="320"/>
      <c r="C250" s="189"/>
      <c r="D250" s="148"/>
      <c r="E250" s="148"/>
      <c r="F250" s="148"/>
      <c r="G250" s="148"/>
      <c r="H250" s="214" t="s">
        <v>310</v>
      </c>
      <c r="I250" s="148">
        <v>2</v>
      </c>
      <c r="J250" s="208" t="str">
        <f>IF(I248=5,5,"Error")</f>
        <v>Error</v>
      </c>
      <c r="K250" s="222"/>
      <c r="L250" s="148"/>
      <c r="M250" s="148"/>
      <c r="N250" s="318"/>
    </row>
    <row r="251" spans="2:14" ht="12" hidden="1" customHeight="1" x14ac:dyDescent="0.2">
      <c r="B251" s="320"/>
      <c r="C251" s="189"/>
      <c r="D251" s="148"/>
      <c r="E251" s="148"/>
      <c r="F251" s="148"/>
      <c r="G251" s="148"/>
      <c r="H251" s="204" t="s">
        <v>369</v>
      </c>
      <c r="I251" s="148">
        <v>3</v>
      </c>
      <c r="J251" s="208" t="str">
        <f>IF(I248&lt;=4,I248,"error")</f>
        <v>error</v>
      </c>
      <c r="K251" s="222"/>
      <c r="L251" s="148"/>
      <c r="M251" s="148"/>
      <c r="N251" s="318"/>
    </row>
    <row r="252" spans="2:14" ht="12" hidden="1" customHeight="1" x14ac:dyDescent="0.2">
      <c r="B252" s="320"/>
      <c r="C252" s="189"/>
      <c r="D252" s="148"/>
      <c r="E252" s="148"/>
      <c r="F252" s="148"/>
      <c r="G252" s="148"/>
      <c r="H252" s="204" t="s">
        <v>370</v>
      </c>
      <c r="I252" s="148">
        <v>4</v>
      </c>
      <c r="J252" s="208"/>
      <c r="K252" s="222"/>
      <c r="L252" s="148"/>
      <c r="M252" s="148"/>
      <c r="N252" s="318"/>
    </row>
    <row r="253" spans="2:14" ht="12" hidden="1" customHeight="1" x14ac:dyDescent="0.2">
      <c r="B253" s="320"/>
      <c r="C253" s="189"/>
      <c r="D253" s="148"/>
      <c r="E253" s="148"/>
      <c r="F253" s="148"/>
      <c r="G253" s="148"/>
      <c r="H253" s="204" t="s">
        <v>371</v>
      </c>
      <c r="I253" s="148">
        <v>5</v>
      </c>
      <c r="J253" s="208"/>
      <c r="K253" s="222"/>
      <c r="L253" s="148"/>
      <c r="M253" s="148"/>
      <c r="N253" s="318"/>
    </row>
    <row r="254" spans="2:14" ht="12" hidden="1" customHeight="1" x14ac:dyDescent="0.2">
      <c r="B254" s="320"/>
      <c r="C254" s="189"/>
      <c r="D254" s="148"/>
      <c r="E254" s="148"/>
      <c r="F254" s="148"/>
      <c r="G254" s="148"/>
      <c r="H254" s="204"/>
      <c r="I254" s="148">
        <v>6</v>
      </c>
      <c r="J254" s="222"/>
      <c r="K254" s="222"/>
      <c r="L254" s="148"/>
      <c r="M254" s="148"/>
      <c r="N254" s="318"/>
    </row>
    <row r="255" spans="2:14" ht="12" hidden="1" customHeight="1" x14ac:dyDescent="0.2">
      <c r="B255" s="320"/>
      <c r="C255" s="189"/>
      <c r="D255" s="148"/>
      <c r="E255" s="148"/>
      <c r="F255" s="148"/>
      <c r="G255" s="148"/>
      <c r="H255" s="204"/>
      <c r="I255" s="148">
        <v>7</v>
      </c>
      <c r="J255" s="222"/>
      <c r="K255" s="222"/>
      <c r="L255" s="148"/>
      <c r="M255" s="148"/>
      <c r="N255" s="318"/>
    </row>
    <row r="256" spans="2:14" ht="15.75" customHeight="1" x14ac:dyDescent="0.2">
      <c r="B256" s="320"/>
      <c r="C256" s="196" t="s">
        <v>372</v>
      </c>
      <c r="D256" s="943" t="s">
        <v>88</v>
      </c>
      <c r="E256" s="943"/>
      <c r="F256" s="943"/>
      <c r="G256" s="943"/>
      <c r="H256" s="210"/>
      <c r="I256" s="149">
        <f>IF(H259=2,J261,IF(H259=3,J262," "))</f>
        <v>3</v>
      </c>
      <c r="J256" s="149">
        <f>I256</f>
        <v>3</v>
      </c>
      <c r="K256" s="244"/>
      <c r="L256" s="149"/>
      <c r="M256" s="149">
        <v>4</v>
      </c>
      <c r="N256" s="318"/>
    </row>
    <row r="257" spans="2:14" ht="12" hidden="1" customHeight="1" x14ac:dyDescent="0.2">
      <c r="B257" s="320"/>
      <c r="C257" s="189"/>
      <c r="D257" s="148"/>
      <c r="E257" s="148"/>
      <c r="F257" s="148"/>
      <c r="G257" s="148"/>
      <c r="H257" s="204"/>
      <c r="I257" s="148"/>
      <c r="J257" s="148"/>
      <c r="K257" s="222"/>
      <c r="L257" s="148"/>
      <c r="M257" s="148"/>
      <c r="N257" s="318"/>
    </row>
    <row r="258" spans="2:14" ht="12" hidden="1" customHeight="1" x14ac:dyDescent="0.2">
      <c r="B258" s="320"/>
      <c r="C258" s="189"/>
      <c r="D258" s="148"/>
      <c r="E258" s="148"/>
      <c r="F258" s="148"/>
      <c r="G258" s="148"/>
      <c r="H258" s="204"/>
      <c r="I258" s="148"/>
      <c r="J258" s="148"/>
      <c r="K258" s="222"/>
      <c r="L258" s="148"/>
      <c r="M258" s="148"/>
      <c r="N258" s="318"/>
    </row>
    <row r="259" spans="2:14" ht="12" hidden="1" customHeight="1" x14ac:dyDescent="0.2">
      <c r="B259" s="320"/>
      <c r="C259" s="189"/>
      <c r="D259" s="148"/>
      <c r="E259" s="148"/>
      <c r="F259" s="148"/>
      <c r="G259" s="148"/>
      <c r="H259" s="204">
        <v>2</v>
      </c>
      <c r="I259" s="148"/>
      <c r="J259" s="148"/>
      <c r="K259" s="222"/>
      <c r="L259" s="148"/>
      <c r="M259" s="148"/>
      <c r="N259" s="318"/>
    </row>
    <row r="260" spans="2:14" ht="12" hidden="1" customHeight="1" x14ac:dyDescent="0.2">
      <c r="B260" s="320"/>
      <c r="C260" s="189"/>
      <c r="D260" s="148"/>
      <c r="E260" s="148"/>
      <c r="F260" s="148"/>
      <c r="G260" s="148"/>
      <c r="H260" s="214" t="s">
        <v>373</v>
      </c>
      <c r="I260" s="148">
        <v>3</v>
      </c>
      <c r="J260" s="148"/>
      <c r="K260" s="222"/>
      <c r="L260" s="148"/>
      <c r="M260" s="148"/>
      <c r="N260" s="318"/>
    </row>
    <row r="261" spans="2:14" ht="12" hidden="1" customHeight="1" x14ac:dyDescent="0.2">
      <c r="B261" s="320"/>
      <c r="C261" s="189"/>
      <c r="D261" s="148"/>
      <c r="E261" s="148"/>
      <c r="F261" s="148"/>
      <c r="G261" s="148"/>
      <c r="H261" s="204" t="s">
        <v>352</v>
      </c>
      <c r="I261" s="148">
        <v>1</v>
      </c>
      <c r="J261" s="148">
        <f>IF(I260&gt;=3,I260,"Error")</f>
        <v>3</v>
      </c>
      <c r="K261" s="222"/>
      <c r="L261" s="148"/>
      <c r="M261" s="148"/>
      <c r="N261" s="318"/>
    </row>
    <row r="262" spans="2:14" ht="12" hidden="1" customHeight="1" x14ac:dyDescent="0.2">
      <c r="B262" s="320"/>
      <c r="C262" s="189"/>
      <c r="D262" s="148"/>
      <c r="E262" s="148"/>
      <c r="F262" s="148"/>
      <c r="G262" s="148"/>
      <c r="H262" s="204" t="s">
        <v>353</v>
      </c>
      <c r="I262" s="148">
        <v>2</v>
      </c>
      <c r="J262" s="148" t="str">
        <f>IF(I260&lt;=2,I260,"Error")</f>
        <v>Error</v>
      </c>
      <c r="K262" s="222"/>
      <c r="L262" s="148"/>
      <c r="M262" s="148"/>
      <c r="N262" s="318"/>
    </row>
    <row r="263" spans="2:14" ht="12" hidden="1" customHeight="1" x14ac:dyDescent="0.2">
      <c r="B263" s="320"/>
      <c r="C263" s="189"/>
      <c r="D263" s="148"/>
      <c r="E263" s="148"/>
      <c r="F263" s="148"/>
      <c r="G263" s="148"/>
      <c r="H263" s="204"/>
      <c r="I263" s="148">
        <v>3</v>
      </c>
      <c r="J263" s="148"/>
      <c r="K263" s="222"/>
      <c r="L263" s="148"/>
      <c r="M263" s="148"/>
      <c r="N263" s="318"/>
    </row>
    <row r="264" spans="2:14" ht="12" hidden="1" customHeight="1" x14ac:dyDescent="0.2">
      <c r="B264" s="320"/>
      <c r="C264" s="189"/>
      <c r="D264" s="148"/>
      <c r="E264" s="148"/>
      <c r="F264" s="148"/>
      <c r="G264" s="148"/>
      <c r="H264" s="204"/>
      <c r="I264" s="148">
        <v>4</v>
      </c>
      <c r="J264" s="148"/>
      <c r="K264" s="222"/>
      <c r="L264" s="148"/>
      <c r="M264" s="148"/>
      <c r="N264" s="318"/>
    </row>
    <row r="265" spans="2:14" ht="15.75" customHeight="1" x14ac:dyDescent="0.2">
      <c r="B265" s="320"/>
      <c r="C265" s="189" t="s">
        <v>374</v>
      </c>
      <c r="D265" s="936" t="s">
        <v>375</v>
      </c>
      <c r="E265" s="936"/>
      <c r="F265" s="936"/>
      <c r="G265" s="936"/>
      <c r="H265" s="204"/>
      <c r="I265" s="204">
        <f>IF(H266=2,3,IF(H266=3,2,IF(H266=4,1," ")))</f>
        <v>3</v>
      </c>
      <c r="J265" s="204">
        <f>I265</f>
        <v>3</v>
      </c>
      <c r="K265" s="148"/>
      <c r="L265" s="148"/>
      <c r="M265" s="148">
        <v>3</v>
      </c>
      <c r="N265" s="318"/>
    </row>
    <row r="266" spans="2:14" ht="12" hidden="1" customHeight="1" x14ac:dyDescent="0.2">
      <c r="B266" s="320"/>
      <c r="C266" s="189"/>
      <c r="D266" s="148"/>
      <c r="E266" s="148"/>
      <c r="F266" s="148" t="s">
        <v>337</v>
      </c>
      <c r="G266" s="148">
        <v>1</v>
      </c>
      <c r="H266" s="204">
        <v>2</v>
      </c>
      <c r="I266" s="148"/>
      <c r="J266" s="222">
        <f>IF(G266=1,J265,2)</f>
        <v>3</v>
      </c>
      <c r="K266" s="148"/>
      <c r="L266" s="148"/>
      <c r="M266" s="148"/>
      <c r="N266" s="318"/>
    </row>
    <row r="267" spans="2:14" ht="12" hidden="1" customHeight="1" x14ac:dyDescent="0.2">
      <c r="B267" s="320"/>
      <c r="C267" s="189"/>
      <c r="D267" s="148"/>
      <c r="E267" s="148"/>
      <c r="F267" s="148" t="s">
        <v>338</v>
      </c>
      <c r="G267" s="148"/>
      <c r="H267" s="214" t="s">
        <v>373</v>
      </c>
      <c r="I267" s="148"/>
      <c r="J267" s="204">
        <f>3-J265</f>
        <v>0</v>
      </c>
      <c r="K267" s="148"/>
      <c r="L267" s="148"/>
      <c r="M267" s="148"/>
      <c r="N267" s="318"/>
    </row>
    <row r="268" spans="2:14" ht="12" hidden="1" customHeight="1" x14ac:dyDescent="0.2">
      <c r="B268" s="320"/>
      <c r="C268" s="189"/>
      <c r="D268" s="148"/>
      <c r="E268" s="148"/>
      <c r="F268" s="148"/>
      <c r="G268" s="148"/>
      <c r="H268" s="204" t="s">
        <v>371</v>
      </c>
      <c r="I268" s="148"/>
      <c r="J268" s="267">
        <f>IF(G266=2,2,J265)</f>
        <v>3</v>
      </c>
      <c r="K268" s="148"/>
      <c r="L268" s="148"/>
      <c r="M268" s="148"/>
      <c r="N268" s="318"/>
    </row>
    <row r="269" spans="2:14" ht="12" hidden="1" customHeight="1" x14ac:dyDescent="0.2">
      <c r="B269" s="320"/>
      <c r="C269" s="189"/>
      <c r="D269" s="148"/>
      <c r="E269" s="148"/>
      <c r="F269" s="148"/>
      <c r="G269" s="148"/>
      <c r="H269" s="204" t="s">
        <v>370</v>
      </c>
      <c r="I269" s="148"/>
      <c r="J269" s="148"/>
      <c r="K269" s="148"/>
      <c r="L269" s="148"/>
      <c r="M269" s="148"/>
      <c r="N269" s="318"/>
    </row>
    <row r="270" spans="2:14" ht="12" hidden="1" customHeight="1" x14ac:dyDescent="0.2">
      <c r="B270" s="320"/>
      <c r="C270" s="189"/>
      <c r="D270" s="148"/>
      <c r="E270" s="148"/>
      <c r="F270" s="148"/>
      <c r="G270" s="148"/>
      <c r="H270" s="204" t="s">
        <v>369</v>
      </c>
      <c r="I270" s="268"/>
      <c r="J270" s="269">
        <f>J227+J240+J247+J256+J265</f>
        <v>26</v>
      </c>
      <c r="K270" s="148"/>
      <c r="L270" s="148"/>
      <c r="M270" s="148"/>
      <c r="N270" s="318"/>
    </row>
    <row r="271" spans="2:14" ht="15.75" customHeight="1" x14ac:dyDescent="0.2">
      <c r="B271" s="270"/>
      <c r="C271" s="271" t="s">
        <v>376</v>
      </c>
      <c r="D271" s="937" t="s">
        <v>377</v>
      </c>
      <c r="E271" s="937"/>
      <c r="F271" s="937"/>
      <c r="G271" s="937"/>
      <c r="H271" s="272"/>
      <c r="I271" s="273"/>
      <c r="J271" s="274">
        <f>J227+J240+J247+J256+J266</f>
        <v>26</v>
      </c>
      <c r="K271" s="275"/>
      <c r="L271" s="275"/>
      <c r="M271" s="276">
        <f>SUM(M227:M265)</f>
        <v>30</v>
      </c>
      <c r="N271" s="318"/>
    </row>
    <row r="272" spans="2:14" ht="15" customHeight="1" x14ac:dyDescent="0.2">
      <c r="B272" s="322"/>
      <c r="C272" s="297" t="s">
        <v>378</v>
      </c>
      <c r="D272" s="938" t="s">
        <v>379</v>
      </c>
      <c r="E272" s="938"/>
      <c r="F272" s="938"/>
      <c r="G272" s="938"/>
      <c r="H272" s="308"/>
      <c r="I272" s="309"/>
      <c r="J272" s="309"/>
      <c r="K272" s="310"/>
      <c r="L272" s="311"/>
      <c r="M272" s="307">
        <v>0.05</v>
      </c>
      <c r="N272" s="321"/>
    </row>
    <row r="273" spans="2:14" ht="15.75" customHeight="1" x14ac:dyDescent="0.2">
      <c r="B273" s="320"/>
      <c r="C273" s="196" t="s">
        <v>378</v>
      </c>
      <c r="D273" s="939" t="s">
        <v>379</v>
      </c>
      <c r="E273" s="939"/>
      <c r="F273" s="939"/>
      <c r="G273" s="939"/>
      <c r="H273" s="210"/>
      <c r="I273" s="149">
        <f>IF(H275=2,3,IF(H275=3,5,IF(H275=4,2,IF(H275=5,4," "))))</f>
        <v>4</v>
      </c>
      <c r="J273" s="149">
        <f>I273</f>
        <v>4</v>
      </c>
      <c r="K273" s="149"/>
      <c r="L273" s="149"/>
      <c r="M273" s="149">
        <v>5</v>
      </c>
      <c r="N273" s="318"/>
    </row>
    <row r="274" spans="2:14" ht="12" hidden="1" customHeight="1" x14ac:dyDescent="0.2">
      <c r="B274" s="320"/>
      <c r="C274" s="189"/>
      <c r="D274" s="148"/>
      <c r="E274" s="148"/>
      <c r="F274" s="148"/>
      <c r="G274" s="148"/>
      <c r="H274" s="204"/>
      <c r="I274" s="148"/>
      <c r="J274" s="148"/>
      <c r="K274" s="148"/>
      <c r="L274" s="148"/>
      <c r="M274" s="148"/>
      <c r="N274" s="318"/>
    </row>
    <row r="275" spans="2:14" ht="12" hidden="1" customHeight="1" x14ac:dyDescent="0.2">
      <c r="B275" s="320"/>
      <c r="C275" s="189"/>
      <c r="D275" s="148"/>
      <c r="E275" s="148"/>
      <c r="F275" s="148"/>
      <c r="G275" s="148"/>
      <c r="H275" s="204">
        <v>5</v>
      </c>
      <c r="I275" s="222"/>
      <c r="J275" s="148"/>
      <c r="K275" s="148"/>
      <c r="L275" s="148"/>
      <c r="M275" s="148"/>
      <c r="N275" s="318"/>
    </row>
    <row r="276" spans="2:14" ht="12" hidden="1" customHeight="1" x14ac:dyDescent="0.2">
      <c r="B276" s="320"/>
      <c r="C276" s="189"/>
      <c r="D276" s="148"/>
      <c r="E276" s="148"/>
      <c r="F276" s="148"/>
      <c r="G276" s="148"/>
      <c r="H276" s="214" t="s">
        <v>273</v>
      </c>
      <c r="I276" s="148"/>
      <c r="J276" s="148"/>
      <c r="K276" s="148"/>
      <c r="L276" s="148"/>
      <c r="M276" s="148"/>
      <c r="N276" s="318"/>
    </row>
    <row r="277" spans="2:14" ht="12" hidden="1" customHeight="1" x14ac:dyDescent="0.2">
      <c r="B277" s="320"/>
      <c r="C277" s="189"/>
      <c r="D277" s="148"/>
      <c r="E277" s="148"/>
      <c r="F277" s="148"/>
      <c r="G277" s="148"/>
      <c r="H277" s="204" t="s">
        <v>380</v>
      </c>
      <c r="I277" s="148"/>
      <c r="J277" s="148"/>
      <c r="K277" s="148"/>
      <c r="L277" s="148"/>
      <c r="M277" s="148"/>
      <c r="N277" s="318"/>
    </row>
    <row r="278" spans="2:14" ht="12" hidden="1" customHeight="1" x14ac:dyDescent="0.2">
      <c r="B278" s="320"/>
      <c r="C278" s="189"/>
      <c r="D278" s="148"/>
      <c r="E278" s="148"/>
      <c r="F278" s="148"/>
      <c r="G278" s="148"/>
      <c r="H278" s="204" t="s">
        <v>381</v>
      </c>
      <c r="I278" s="148"/>
      <c r="J278" s="148"/>
      <c r="K278" s="148"/>
      <c r="L278" s="148"/>
      <c r="M278" s="148"/>
      <c r="N278" s="318"/>
    </row>
    <row r="279" spans="2:14" ht="12" hidden="1" customHeight="1" x14ac:dyDescent="0.2">
      <c r="B279" s="320"/>
      <c r="C279" s="189"/>
      <c r="D279" s="148"/>
      <c r="E279" s="148"/>
      <c r="F279" s="148"/>
      <c r="G279" s="148"/>
      <c r="H279" s="204" t="s">
        <v>382</v>
      </c>
      <c r="I279" s="148"/>
      <c r="J279" s="148"/>
      <c r="K279" s="148"/>
      <c r="L279" s="148"/>
      <c r="M279" s="148"/>
      <c r="N279" s="318"/>
    </row>
    <row r="280" spans="2:14" ht="12" hidden="1" customHeight="1" x14ac:dyDescent="0.2">
      <c r="B280" s="320"/>
      <c r="C280" s="189"/>
      <c r="D280" s="148"/>
      <c r="E280" s="148"/>
      <c r="F280" s="148"/>
      <c r="G280" s="148"/>
      <c r="H280" s="204" t="s">
        <v>383</v>
      </c>
      <c r="I280" s="148"/>
      <c r="J280" s="148"/>
      <c r="K280" s="148"/>
      <c r="L280" s="148"/>
      <c r="M280" s="148"/>
      <c r="N280" s="318"/>
    </row>
    <row r="281" spans="2:14" ht="15.75" customHeight="1" x14ac:dyDescent="0.2">
      <c r="B281" s="320"/>
      <c r="C281" s="277" t="s">
        <v>384</v>
      </c>
      <c r="D281" s="940" t="s">
        <v>385</v>
      </c>
      <c r="E281" s="940"/>
      <c r="F281" s="940"/>
      <c r="G281" s="940"/>
      <c r="H281" s="278"/>
      <c r="I281" s="278"/>
      <c r="J281" s="278">
        <f>J273</f>
        <v>4</v>
      </c>
      <c r="K281" s="278"/>
      <c r="L281" s="278"/>
      <c r="M281" s="278">
        <f>M273</f>
        <v>5</v>
      </c>
      <c r="N281" s="318"/>
    </row>
    <row r="282" spans="2:14" ht="15" customHeight="1" x14ac:dyDescent="0.2">
      <c r="B282" s="322"/>
      <c r="C282" s="312" t="s">
        <v>386</v>
      </c>
      <c r="D282" s="941" t="s">
        <v>387</v>
      </c>
      <c r="E282" s="941"/>
      <c r="F282" s="941"/>
      <c r="G282" s="941"/>
      <c r="H282" s="313"/>
      <c r="I282" s="314"/>
      <c r="J282" s="314"/>
      <c r="K282" s="315"/>
      <c r="L282" s="316"/>
      <c r="M282" s="317">
        <v>0.1</v>
      </c>
      <c r="N282" s="321"/>
    </row>
    <row r="283" spans="2:14" ht="15.75" customHeight="1" x14ac:dyDescent="0.2">
      <c r="B283" s="320"/>
      <c r="C283" s="189" t="s">
        <v>388</v>
      </c>
      <c r="D283" s="942" t="s">
        <v>389</v>
      </c>
      <c r="E283" s="942"/>
      <c r="F283" s="942"/>
      <c r="G283" s="942"/>
      <c r="H283" s="204"/>
      <c r="I283" s="222"/>
      <c r="J283" s="222"/>
      <c r="K283" s="154"/>
      <c r="L283" s="154"/>
      <c r="M283" s="148"/>
      <c r="N283" s="318"/>
    </row>
    <row r="284" spans="2:14" ht="12" hidden="1" customHeight="1" x14ac:dyDescent="0.2">
      <c r="B284" s="254"/>
      <c r="C284" s="189"/>
      <c r="D284" s="279"/>
      <c r="E284" s="279"/>
      <c r="F284" s="279"/>
      <c r="G284" s="279"/>
      <c r="H284" s="204">
        <f>I284-1</f>
        <v>0</v>
      </c>
      <c r="I284" s="280">
        <v>1</v>
      </c>
      <c r="J284" s="280"/>
      <c r="K284" s="154"/>
      <c r="L284" s="154"/>
      <c r="M284" s="148"/>
      <c r="N284" s="148"/>
    </row>
    <row r="285" spans="2:14" ht="12" hidden="1" customHeight="1" x14ac:dyDescent="0.2">
      <c r="B285" s="254"/>
      <c r="C285" s="189"/>
      <c r="D285" s="279"/>
      <c r="E285" s="279"/>
      <c r="F285" s="279"/>
      <c r="G285" s="279"/>
      <c r="H285" s="204"/>
      <c r="I285" s="280">
        <v>0</v>
      </c>
      <c r="J285" s="280"/>
      <c r="K285" s="154"/>
      <c r="L285" s="154"/>
      <c r="M285" s="148"/>
      <c r="N285" s="148"/>
    </row>
    <row r="286" spans="2:14" ht="12" hidden="1" customHeight="1" x14ac:dyDescent="0.2">
      <c r="B286" s="254"/>
      <c r="C286" s="189"/>
      <c r="D286" s="279"/>
      <c r="E286" s="279"/>
      <c r="F286" s="279"/>
      <c r="G286" s="279"/>
      <c r="H286" s="204"/>
      <c r="I286" s="280">
        <v>1</v>
      </c>
      <c r="J286" s="280" t="str">
        <f>IF(H284=10,10,"Error")</f>
        <v>Error</v>
      </c>
      <c r="K286" s="154"/>
      <c r="L286" s="154"/>
      <c r="M286" s="148"/>
      <c r="N286" s="148"/>
    </row>
    <row r="287" spans="2:14" ht="12" hidden="1" customHeight="1" x14ac:dyDescent="0.2">
      <c r="B287" s="254"/>
      <c r="C287" s="189"/>
      <c r="D287" s="279"/>
      <c r="E287" s="279"/>
      <c r="F287" s="279"/>
      <c r="G287" s="279"/>
      <c r="H287" s="204">
        <v>1</v>
      </c>
      <c r="I287" s="280">
        <v>2</v>
      </c>
      <c r="J287" s="280" t="str">
        <f>IF(H284&gt;=7,H284,"Error")</f>
        <v>Error</v>
      </c>
      <c r="K287" s="154"/>
      <c r="L287" s="154"/>
      <c r="M287" s="148"/>
      <c r="N287" s="148"/>
    </row>
    <row r="288" spans="2:14" ht="12" hidden="1" customHeight="1" x14ac:dyDescent="0.2">
      <c r="B288" s="254"/>
      <c r="C288" s="189"/>
      <c r="D288" s="279"/>
      <c r="E288" s="279"/>
      <c r="F288" s="279"/>
      <c r="G288" s="279"/>
      <c r="H288" s="214" t="s">
        <v>390</v>
      </c>
      <c r="I288" s="280">
        <v>3</v>
      </c>
      <c r="J288" s="280" t="str">
        <f>IF(H284=4,4,IF(H284=5,5,IF(H284=6,6,IF(H284=7,7,"Error"))))</f>
        <v>Error</v>
      </c>
      <c r="K288" s="154"/>
      <c r="L288" s="154"/>
      <c r="M288" s="148"/>
      <c r="N288" s="148"/>
    </row>
    <row r="289" spans="2:14" ht="12" hidden="1" customHeight="1" x14ac:dyDescent="0.2">
      <c r="B289" s="254"/>
      <c r="C289" s="189"/>
      <c r="D289" s="279"/>
      <c r="E289" s="279"/>
      <c r="F289" s="279"/>
      <c r="G289" s="279"/>
      <c r="H289" s="204" t="s">
        <v>391</v>
      </c>
      <c r="I289" s="280">
        <v>4</v>
      </c>
      <c r="J289" s="280" t="str">
        <f>IF(H284=2,2,IF(H284=3,3,IF(H284=4,4,"Error")))</f>
        <v>Error</v>
      </c>
      <c r="K289" s="154"/>
      <c r="L289" s="154"/>
      <c r="M289" s="148"/>
      <c r="N289" s="148"/>
    </row>
    <row r="290" spans="2:14" ht="12" hidden="1" customHeight="1" x14ac:dyDescent="0.2">
      <c r="B290" s="254"/>
      <c r="C290" s="189"/>
      <c r="D290" s="279"/>
      <c r="E290" s="279"/>
      <c r="F290" s="279"/>
      <c r="G290" s="279"/>
      <c r="H290" s="204" t="s">
        <v>392</v>
      </c>
      <c r="I290" s="280">
        <v>5</v>
      </c>
      <c r="J290" s="280">
        <f>IF(H284=0,0,"Error")</f>
        <v>0</v>
      </c>
      <c r="K290" s="154"/>
      <c r="L290" s="154"/>
      <c r="M290" s="148"/>
      <c r="N290" s="148"/>
    </row>
    <row r="291" spans="2:14" ht="12" hidden="1" customHeight="1" x14ac:dyDescent="0.2">
      <c r="B291" s="254"/>
      <c r="C291" s="189"/>
      <c r="D291" s="279"/>
      <c r="E291" s="279"/>
      <c r="F291" s="279"/>
      <c r="G291" s="279"/>
      <c r="H291" s="204" t="s">
        <v>393</v>
      </c>
      <c r="I291" s="280">
        <v>6</v>
      </c>
      <c r="J291" s="280"/>
      <c r="K291" s="154"/>
      <c r="L291" s="154"/>
      <c r="M291" s="148"/>
      <c r="N291" s="148"/>
    </row>
    <row r="292" spans="2:14" ht="12" hidden="1" customHeight="1" x14ac:dyDescent="0.2">
      <c r="B292" s="254"/>
      <c r="C292" s="189"/>
      <c r="D292" s="279"/>
      <c r="E292" s="279"/>
      <c r="F292" s="279"/>
      <c r="G292" s="279"/>
      <c r="H292" s="204" t="s">
        <v>394</v>
      </c>
      <c r="I292" s="280">
        <v>7</v>
      </c>
      <c r="J292" s="280"/>
      <c r="K292" s="154"/>
      <c r="L292" s="154"/>
      <c r="M292" s="148"/>
      <c r="N292" s="148"/>
    </row>
    <row r="293" spans="2:14" ht="12" hidden="1" customHeight="1" x14ac:dyDescent="0.2">
      <c r="B293" s="254"/>
      <c r="C293" s="189"/>
      <c r="D293" s="279"/>
      <c r="E293" s="279"/>
      <c r="F293" s="279"/>
      <c r="G293" s="279"/>
      <c r="H293" s="204" t="s">
        <v>395</v>
      </c>
      <c r="I293" s="280">
        <v>8</v>
      </c>
      <c r="J293" s="280"/>
      <c r="K293" s="154"/>
      <c r="L293" s="154"/>
      <c r="M293" s="148"/>
      <c r="N293" s="148"/>
    </row>
    <row r="294" spans="2:14" ht="12" hidden="1" customHeight="1" x14ac:dyDescent="0.2">
      <c r="B294" s="254"/>
      <c r="C294" s="189"/>
      <c r="D294" s="279"/>
      <c r="E294" s="279"/>
      <c r="F294" s="279"/>
      <c r="G294" s="279"/>
      <c r="H294" s="204"/>
      <c r="I294" s="280">
        <v>9</v>
      </c>
      <c r="J294" s="280"/>
      <c r="K294" s="154"/>
      <c r="L294" s="154"/>
      <c r="M294" s="148"/>
      <c r="N294" s="148"/>
    </row>
    <row r="295" spans="2:14" ht="12" hidden="1" customHeight="1" x14ac:dyDescent="0.2">
      <c r="B295" s="254"/>
      <c r="C295" s="189"/>
      <c r="D295" s="279"/>
      <c r="E295" s="279"/>
      <c r="F295" s="279"/>
      <c r="G295" s="279"/>
      <c r="H295" s="204"/>
      <c r="I295" s="280">
        <v>10</v>
      </c>
      <c r="J295" s="280"/>
      <c r="K295" s="154"/>
      <c r="L295" s="154"/>
      <c r="M295" s="148"/>
      <c r="N295" s="148"/>
    </row>
    <row r="296" spans="2:14" ht="15.75" customHeight="1" x14ac:dyDescent="0.2">
      <c r="B296" s="254"/>
      <c r="C296" s="196" t="s">
        <v>396</v>
      </c>
      <c r="D296" s="935" t="s">
        <v>397</v>
      </c>
      <c r="E296" s="935"/>
      <c r="F296" s="935"/>
      <c r="G296" s="935"/>
      <c r="H296" s="210"/>
      <c r="I296" s="281" t="str">
        <f>IF(H287=2,J286,IF(H287=3,J287,IF(H287=4,J288,IF(H287=5,J289,IF(H287=6,J290," ")))))</f>
        <v xml:space="preserve"> </v>
      </c>
      <c r="J296" s="281" t="str">
        <f>I296</f>
        <v xml:space="preserve"> </v>
      </c>
      <c r="K296" s="282"/>
      <c r="L296" s="282"/>
      <c r="M296" s="283">
        <v>10</v>
      </c>
      <c r="N296" s="178"/>
    </row>
    <row r="297" spans="2:14" ht="12" hidden="1" customHeight="1" x14ac:dyDescent="0.2">
      <c r="B297" s="254"/>
      <c r="C297" s="189"/>
      <c r="D297" s="279"/>
      <c r="E297" s="279"/>
      <c r="F297" s="279"/>
      <c r="G297" s="279"/>
      <c r="H297" s="204"/>
      <c r="I297" s="280"/>
      <c r="J297" s="280"/>
      <c r="K297" s="179"/>
      <c r="L297" s="179"/>
      <c r="M297" s="178"/>
      <c r="N297" s="178"/>
    </row>
    <row r="298" spans="2:14" ht="12" hidden="1" customHeight="1" x14ac:dyDescent="0.2">
      <c r="B298" s="254"/>
      <c r="C298" s="189"/>
      <c r="D298" s="279"/>
      <c r="E298" s="279"/>
      <c r="F298" s="279"/>
      <c r="G298" s="279"/>
      <c r="H298" s="204"/>
      <c r="I298" s="280">
        <f>I299-1</f>
        <v>0</v>
      </c>
      <c r="J298" s="280"/>
      <c r="K298" s="179"/>
      <c r="L298" s="179"/>
      <c r="M298" s="178"/>
      <c r="N298" s="178"/>
    </row>
    <row r="299" spans="2:14" ht="12" hidden="1" customHeight="1" x14ac:dyDescent="0.2">
      <c r="B299" s="254"/>
      <c r="C299" s="189"/>
      <c r="D299" s="279"/>
      <c r="E299" s="279"/>
      <c r="F299" s="279"/>
      <c r="G299" s="279"/>
      <c r="H299" s="204"/>
      <c r="I299" s="280">
        <v>1</v>
      </c>
      <c r="J299" s="280"/>
      <c r="K299" s="179"/>
      <c r="L299" s="179"/>
      <c r="M299" s="178"/>
      <c r="N299" s="178"/>
    </row>
    <row r="300" spans="2:14" ht="12" hidden="1" customHeight="1" x14ac:dyDescent="0.2">
      <c r="B300" s="254"/>
      <c r="C300" s="189"/>
      <c r="D300" s="279"/>
      <c r="E300" s="279"/>
      <c r="F300" s="279"/>
      <c r="G300" s="279"/>
      <c r="H300" s="204"/>
      <c r="I300" s="280">
        <v>0</v>
      </c>
      <c r="J300" s="280" t="str">
        <f>IF(I298=7,7,"Error")</f>
        <v>Error</v>
      </c>
      <c r="K300" s="179"/>
      <c r="L300" s="179"/>
      <c r="M300" s="178"/>
      <c r="N300" s="178"/>
    </row>
    <row r="301" spans="2:14" ht="12" hidden="1" customHeight="1" x14ac:dyDescent="0.2">
      <c r="B301" s="254"/>
      <c r="C301" s="189"/>
      <c r="D301" s="279"/>
      <c r="E301" s="279"/>
      <c r="F301" s="279"/>
      <c r="G301" s="279"/>
      <c r="H301" s="204"/>
      <c r="I301" s="280">
        <v>1</v>
      </c>
      <c r="J301" s="280" t="str">
        <f>IF(I298&gt;=5,I298,"Error")</f>
        <v>Error</v>
      </c>
      <c r="K301" s="179"/>
      <c r="L301" s="179"/>
      <c r="M301" s="178"/>
      <c r="N301" s="178"/>
    </row>
    <row r="302" spans="2:14" ht="12" hidden="1" customHeight="1" x14ac:dyDescent="0.2">
      <c r="B302" s="254"/>
      <c r="C302" s="189"/>
      <c r="D302" s="279"/>
      <c r="E302" s="279"/>
      <c r="F302" s="279"/>
      <c r="G302" s="279"/>
      <c r="H302" s="204"/>
      <c r="I302" s="280">
        <v>2</v>
      </c>
      <c r="J302" s="280" t="str">
        <f>IF(I298=3,3,IF(I298=4,4,IF(I298=5,5,"Error")))</f>
        <v>Error</v>
      </c>
      <c r="K302" s="179"/>
      <c r="L302" s="179"/>
      <c r="M302" s="178"/>
      <c r="N302" s="178"/>
    </row>
    <row r="303" spans="2:14" ht="12" hidden="1" customHeight="1" x14ac:dyDescent="0.2">
      <c r="B303" s="254"/>
      <c r="C303" s="189"/>
      <c r="D303" s="279"/>
      <c r="E303" s="279"/>
      <c r="F303" s="279"/>
      <c r="G303" s="279"/>
      <c r="H303" s="204">
        <v>6</v>
      </c>
      <c r="I303" s="280">
        <v>3</v>
      </c>
      <c r="J303" s="280" t="str">
        <f>IF(I298=1,1,IF(I298=2,2,IF(I298=3,3,"Error")))</f>
        <v>Error</v>
      </c>
      <c r="K303" s="179"/>
      <c r="L303" s="179"/>
      <c r="M303" s="178"/>
      <c r="N303" s="178"/>
    </row>
    <row r="304" spans="2:14" ht="12" hidden="1" customHeight="1" x14ac:dyDescent="0.2">
      <c r="B304" s="254"/>
      <c r="C304" s="189"/>
      <c r="D304" s="279"/>
      <c r="E304" s="279"/>
      <c r="F304" s="279"/>
      <c r="G304" s="279"/>
      <c r="H304" s="214" t="s">
        <v>390</v>
      </c>
      <c r="I304" s="280">
        <v>4</v>
      </c>
      <c r="J304" s="280">
        <f>IF(I298=0,0,"Error")</f>
        <v>0</v>
      </c>
      <c r="K304" s="179"/>
      <c r="L304" s="179"/>
      <c r="M304" s="178"/>
      <c r="N304" s="178"/>
    </row>
    <row r="305" spans="2:14" ht="12" hidden="1" customHeight="1" x14ac:dyDescent="0.2">
      <c r="B305" s="254"/>
      <c r="C305" s="189"/>
      <c r="D305" s="279"/>
      <c r="E305" s="279"/>
      <c r="F305" s="279"/>
      <c r="G305" s="279"/>
      <c r="H305" s="204" t="s">
        <v>398</v>
      </c>
      <c r="I305" s="280">
        <v>5</v>
      </c>
      <c r="J305" s="280"/>
      <c r="K305" s="179"/>
      <c r="L305" s="179"/>
      <c r="M305" s="178"/>
      <c r="N305" s="178"/>
    </row>
    <row r="306" spans="2:14" ht="12" hidden="1" customHeight="1" x14ac:dyDescent="0.2">
      <c r="B306" s="254"/>
      <c r="C306" s="189"/>
      <c r="D306" s="279"/>
      <c r="E306" s="279"/>
      <c r="F306" s="279"/>
      <c r="G306" s="279"/>
      <c r="H306" s="204" t="s">
        <v>392</v>
      </c>
      <c r="I306" s="280">
        <v>6</v>
      </c>
      <c r="J306" s="280"/>
      <c r="K306" s="179"/>
      <c r="L306" s="179"/>
      <c r="M306" s="178"/>
      <c r="N306" s="178"/>
    </row>
    <row r="307" spans="2:14" ht="12" hidden="1" customHeight="1" x14ac:dyDescent="0.2">
      <c r="B307" s="254"/>
      <c r="C307" s="189"/>
      <c r="D307" s="279"/>
      <c r="E307" s="279"/>
      <c r="F307" s="279"/>
      <c r="G307" s="279"/>
      <c r="H307" s="204" t="s">
        <v>393</v>
      </c>
      <c r="I307" s="280">
        <v>7</v>
      </c>
      <c r="J307" s="280"/>
      <c r="K307" s="179"/>
      <c r="L307" s="179"/>
      <c r="M307" s="178"/>
      <c r="N307" s="178"/>
    </row>
    <row r="308" spans="2:14" ht="12" hidden="1" customHeight="1" x14ac:dyDescent="0.2">
      <c r="B308" s="254"/>
      <c r="C308" s="189"/>
      <c r="D308" s="279"/>
      <c r="E308" s="279"/>
      <c r="F308" s="279"/>
      <c r="G308" s="279"/>
      <c r="H308" s="204" t="s">
        <v>394</v>
      </c>
      <c r="I308" s="280"/>
      <c r="J308" s="280"/>
      <c r="K308" s="179"/>
      <c r="L308" s="179"/>
      <c r="M308" s="178"/>
      <c r="N308" s="178"/>
    </row>
    <row r="309" spans="2:14" ht="12" hidden="1" customHeight="1" x14ac:dyDescent="0.2">
      <c r="B309" s="254"/>
      <c r="C309" s="189"/>
      <c r="D309" s="279"/>
      <c r="E309" s="279"/>
      <c r="F309" s="279"/>
      <c r="G309" s="279"/>
      <c r="H309" s="204" t="s">
        <v>399</v>
      </c>
      <c r="I309" s="280"/>
      <c r="J309" s="280"/>
      <c r="K309" s="179"/>
      <c r="L309" s="179"/>
      <c r="M309" s="178"/>
      <c r="N309" s="178"/>
    </row>
    <row r="310" spans="2:14" ht="12" hidden="1" customHeight="1" x14ac:dyDescent="0.2">
      <c r="B310" s="254"/>
      <c r="C310" s="189"/>
      <c r="D310" s="279"/>
      <c r="E310" s="279"/>
      <c r="F310" s="279"/>
      <c r="G310" s="279"/>
      <c r="H310" s="204"/>
      <c r="I310" s="280"/>
      <c r="J310" s="280"/>
      <c r="K310" s="179"/>
      <c r="L310" s="179"/>
      <c r="M310" s="178"/>
      <c r="N310" s="178"/>
    </row>
    <row r="311" spans="2:14" ht="15.75" customHeight="1" x14ac:dyDescent="0.2">
      <c r="B311" s="254"/>
      <c r="C311" s="189" t="s">
        <v>400</v>
      </c>
      <c r="D311" s="932" t="s">
        <v>401</v>
      </c>
      <c r="E311" s="932"/>
      <c r="F311" s="932"/>
      <c r="G311" s="932"/>
      <c r="H311" s="148"/>
      <c r="I311" s="280">
        <f>IF(H303=2,J300,IF(H303=3,J301,IF(H303=4,J302,IF(H303=5,J303,IF(H303=6,J304," ")))))</f>
        <v>0</v>
      </c>
      <c r="J311" s="280">
        <f>I311</f>
        <v>0</v>
      </c>
      <c r="K311" s="179"/>
      <c r="L311" s="179"/>
      <c r="M311" s="179">
        <v>7</v>
      </c>
      <c r="N311" s="179"/>
    </row>
    <row r="312" spans="2:14" ht="15.75" customHeight="1" x14ac:dyDescent="0.2">
      <c r="B312" s="254"/>
      <c r="C312" s="196" t="s">
        <v>402</v>
      </c>
      <c r="D312" s="935" t="s">
        <v>403</v>
      </c>
      <c r="E312" s="935"/>
      <c r="F312" s="935"/>
      <c r="G312" s="935"/>
      <c r="H312" s="149"/>
      <c r="I312" s="284">
        <f>IF(I313=1,0,IF(I313=2,5,IF(I313=3,6,IF(I313=4,7," "))))</f>
        <v>0</v>
      </c>
      <c r="J312" s="282">
        <f>I312</f>
        <v>0</v>
      </c>
      <c r="K312" s="282"/>
      <c r="L312" s="282"/>
      <c r="M312" s="282">
        <v>7</v>
      </c>
      <c r="N312" s="179"/>
    </row>
    <row r="313" spans="2:14" ht="12" hidden="1" customHeight="1" x14ac:dyDescent="0.2">
      <c r="B313" s="254"/>
      <c r="C313" s="189"/>
      <c r="D313" s="279"/>
      <c r="E313" s="279"/>
      <c r="F313" s="279"/>
      <c r="G313" s="279"/>
      <c r="H313" s="148"/>
      <c r="I313" s="154">
        <v>1</v>
      </c>
      <c r="J313" s="179"/>
      <c r="K313" s="179"/>
      <c r="L313" s="179"/>
      <c r="M313" s="179"/>
      <c r="N313" s="179"/>
    </row>
    <row r="314" spans="2:14" ht="12" hidden="1" customHeight="1" x14ac:dyDescent="0.2">
      <c r="B314" s="254"/>
      <c r="C314" s="189"/>
      <c r="D314" s="279"/>
      <c r="E314" s="279"/>
      <c r="F314" s="279"/>
      <c r="G314" s="279"/>
      <c r="H314" s="148"/>
      <c r="I314" s="222">
        <v>0</v>
      </c>
      <c r="J314" s="179"/>
      <c r="K314" s="179"/>
      <c r="L314" s="179"/>
      <c r="M314" s="179"/>
      <c r="N314" s="179"/>
    </row>
    <row r="315" spans="2:14" ht="12" hidden="1" customHeight="1" x14ac:dyDescent="0.2">
      <c r="B315" s="254"/>
      <c r="C315" s="189"/>
      <c r="D315" s="279"/>
      <c r="E315" s="279"/>
      <c r="F315" s="279"/>
      <c r="G315" s="279"/>
      <c r="H315" s="148"/>
      <c r="I315" s="222">
        <v>5</v>
      </c>
      <c r="J315" s="179"/>
      <c r="K315" s="179"/>
      <c r="L315" s="179"/>
      <c r="M315" s="179"/>
      <c r="N315" s="179"/>
    </row>
    <row r="316" spans="2:14" ht="12" hidden="1" customHeight="1" x14ac:dyDescent="0.2">
      <c r="B316" s="254"/>
      <c r="C316" s="189"/>
      <c r="D316" s="279"/>
      <c r="E316" s="279"/>
      <c r="F316" s="279"/>
      <c r="G316" s="279"/>
      <c r="H316" s="148"/>
      <c r="I316" s="222">
        <v>6</v>
      </c>
      <c r="J316" s="179"/>
      <c r="K316" s="179"/>
      <c r="L316" s="179"/>
      <c r="M316" s="179"/>
      <c r="N316" s="179"/>
    </row>
    <row r="317" spans="2:14" ht="12" hidden="1" customHeight="1" x14ac:dyDescent="0.2">
      <c r="B317" s="254"/>
      <c r="C317" s="189"/>
      <c r="D317" s="279"/>
      <c r="E317" s="279"/>
      <c r="F317" s="279"/>
      <c r="G317" s="279"/>
      <c r="H317" s="148"/>
      <c r="I317" s="222">
        <v>7</v>
      </c>
      <c r="J317" s="179"/>
      <c r="K317" s="179"/>
      <c r="L317" s="179"/>
      <c r="M317" s="179"/>
      <c r="N317" s="179"/>
    </row>
    <row r="318" spans="2:14" ht="15.75" customHeight="1" x14ac:dyDescent="0.2">
      <c r="B318" s="254"/>
      <c r="C318" s="189" t="s">
        <v>404</v>
      </c>
      <c r="D318" s="932" t="s">
        <v>405</v>
      </c>
      <c r="E318" s="932"/>
      <c r="F318" s="932"/>
      <c r="G318" s="932"/>
      <c r="H318" s="148"/>
      <c r="I318" s="154">
        <f>I319-1</f>
        <v>2</v>
      </c>
      <c r="J318" s="179">
        <f>I318</f>
        <v>2</v>
      </c>
      <c r="K318" s="179"/>
      <c r="L318" s="179"/>
      <c r="M318" s="179">
        <v>3</v>
      </c>
      <c r="N318" s="179"/>
    </row>
    <row r="319" spans="2:14" ht="12" hidden="1" customHeight="1" x14ac:dyDescent="0.2">
      <c r="B319" s="254"/>
      <c r="C319" s="189"/>
      <c r="D319" s="279"/>
      <c r="E319" s="279"/>
      <c r="F319" s="279"/>
      <c r="G319" s="279"/>
      <c r="H319" s="148"/>
      <c r="I319" s="154">
        <v>3</v>
      </c>
      <c r="J319" s="179"/>
      <c r="K319" s="179"/>
      <c r="L319" s="179"/>
      <c r="M319" s="179"/>
      <c r="N319" s="179"/>
    </row>
    <row r="320" spans="2:14" ht="12" hidden="1" customHeight="1" x14ac:dyDescent="0.2">
      <c r="B320" s="254"/>
      <c r="C320" s="189"/>
      <c r="D320" s="279"/>
      <c r="E320" s="279"/>
      <c r="F320" s="279"/>
      <c r="G320" s="279"/>
      <c r="H320" s="148"/>
      <c r="I320" s="154">
        <v>0</v>
      </c>
      <c r="J320" s="179"/>
      <c r="K320" s="179"/>
      <c r="L320" s="179"/>
      <c r="M320" s="179"/>
      <c r="N320" s="179"/>
    </row>
    <row r="321" spans="2:14" ht="12" hidden="1" customHeight="1" x14ac:dyDescent="0.2">
      <c r="B321" s="254"/>
      <c r="C321" s="189"/>
      <c r="D321" s="279"/>
      <c r="E321" s="279"/>
      <c r="F321" s="279"/>
      <c r="G321" s="279"/>
      <c r="H321" s="148"/>
      <c r="I321" s="154">
        <v>1</v>
      </c>
      <c r="J321" s="179"/>
      <c r="K321" s="179"/>
      <c r="L321" s="179"/>
      <c r="M321" s="179"/>
      <c r="N321" s="179"/>
    </row>
    <row r="322" spans="2:14" ht="12" hidden="1" customHeight="1" x14ac:dyDescent="0.2">
      <c r="B322" s="254"/>
      <c r="C322" s="189"/>
      <c r="D322" s="279"/>
      <c r="E322" s="279"/>
      <c r="F322" s="279"/>
      <c r="G322" s="279"/>
      <c r="H322" s="148"/>
      <c r="I322" s="154">
        <v>2</v>
      </c>
      <c r="J322" s="179"/>
      <c r="K322" s="179"/>
      <c r="L322" s="179"/>
      <c r="M322" s="179"/>
      <c r="N322" s="179"/>
    </row>
    <row r="323" spans="2:14" ht="12" hidden="1" customHeight="1" x14ac:dyDescent="0.2">
      <c r="B323" s="254"/>
      <c r="C323" s="189"/>
      <c r="D323" s="279"/>
      <c r="E323" s="279"/>
      <c r="F323" s="279"/>
      <c r="G323" s="279"/>
      <c r="H323" s="148"/>
      <c r="I323" s="154">
        <v>3</v>
      </c>
      <c r="J323" s="179"/>
      <c r="K323" s="179"/>
      <c r="L323" s="179"/>
      <c r="M323" s="179"/>
      <c r="N323" s="179"/>
    </row>
    <row r="324" spans="2:14" ht="15.75" customHeight="1" x14ac:dyDescent="0.2">
      <c r="B324" s="254"/>
      <c r="C324" s="196" t="s">
        <v>406</v>
      </c>
      <c r="D324" s="935" t="s">
        <v>407</v>
      </c>
      <c r="E324" s="935"/>
      <c r="F324" s="935"/>
      <c r="G324" s="935"/>
      <c r="H324" s="149" t="s">
        <v>408</v>
      </c>
      <c r="I324" s="284">
        <f>I328-1</f>
        <v>0</v>
      </c>
      <c r="J324" s="282">
        <f>I324</f>
        <v>0</v>
      </c>
      <c r="K324" s="282"/>
      <c r="L324" s="282"/>
      <c r="M324" s="282">
        <v>10</v>
      </c>
      <c r="N324" s="179"/>
    </row>
    <row r="325" spans="2:14" ht="12" hidden="1" customHeight="1" x14ac:dyDescent="0.2">
      <c r="B325" s="254"/>
      <c r="C325" s="189"/>
      <c r="D325" s="279"/>
      <c r="E325" s="279"/>
      <c r="F325" s="279"/>
      <c r="G325" s="279"/>
      <c r="H325" s="148"/>
      <c r="I325" s="154"/>
      <c r="J325" s="179"/>
      <c r="K325" s="179"/>
      <c r="L325" s="179"/>
      <c r="M325" s="179"/>
      <c r="N325" s="179"/>
    </row>
    <row r="326" spans="2:14" ht="12" hidden="1" customHeight="1" x14ac:dyDescent="0.2">
      <c r="B326" s="254"/>
      <c r="C326" s="189"/>
      <c r="D326" s="279"/>
      <c r="E326" s="279"/>
      <c r="F326" s="279"/>
      <c r="G326" s="279"/>
      <c r="H326" s="148"/>
      <c r="I326" s="154"/>
      <c r="J326" s="179"/>
      <c r="K326" s="179"/>
      <c r="L326" s="179"/>
      <c r="M326" s="179"/>
      <c r="N326" s="179"/>
    </row>
    <row r="327" spans="2:14" ht="12" hidden="1" customHeight="1" x14ac:dyDescent="0.2">
      <c r="B327" s="254"/>
      <c r="C327" s="189"/>
      <c r="D327" s="279"/>
      <c r="E327" s="279"/>
      <c r="F327" s="279"/>
      <c r="G327" s="279"/>
      <c r="H327" s="148"/>
      <c r="I327" s="154"/>
      <c r="J327" s="179"/>
      <c r="K327" s="179"/>
      <c r="L327" s="179"/>
      <c r="M327" s="179"/>
      <c r="N327" s="179"/>
    </row>
    <row r="328" spans="2:14" ht="12" hidden="1" customHeight="1" x14ac:dyDescent="0.2">
      <c r="B328" s="254"/>
      <c r="C328" s="189"/>
      <c r="D328" s="279"/>
      <c r="E328" s="279"/>
      <c r="F328" s="279"/>
      <c r="G328" s="279"/>
      <c r="H328" s="148"/>
      <c r="I328" s="154">
        <v>1</v>
      </c>
      <c r="J328" s="179"/>
      <c r="K328" s="179"/>
      <c r="L328" s="179"/>
      <c r="M328" s="179"/>
      <c r="N328" s="179"/>
    </row>
    <row r="329" spans="2:14" ht="12" hidden="1" customHeight="1" x14ac:dyDescent="0.2">
      <c r="B329" s="254"/>
      <c r="C329" s="189"/>
      <c r="D329" s="279"/>
      <c r="E329" s="279"/>
      <c r="F329" s="279"/>
      <c r="G329" s="279"/>
      <c r="H329" s="148"/>
      <c r="I329" s="154">
        <v>0</v>
      </c>
      <c r="J329" s="179"/>
      <c r="K329" s="179"/>
      <c r="L329" s="179"/>
      <c r="M329" s="179"/>
      <c r="N329" s="179"/>
    </row>
    <row r="330" spans="2:14" ht="12" hidden="1" customHeight="1" x14ac:dyDescent="0.2">
      <c r="B330" s="254"/>
      <c r="C330" s="189"/>
      <c r="D330" s="279"/>
      <c r="E330" s="279"/>
      <c r="F330" s="279"/>
      <c r="G330" s="279"/>
      <c r="H330" s="148"/>
      <c r="I330" s="154">
        <v>1</v>
      </c>
      <c r="J330" s="179"/>
      <c r="K330" s="179"/>
      <c r="L330" s="179"/>
      <c r="M330" s="179"/>
      <c r="N330" s="179"/>
    </row>
    <row r="331" spans="2:14" ht="12" hidden="1" customHeight="1" x14ac:dyDescent="0.2">
      <c r="B331" s="254"/>
      <c r="C331" s="189"/>
      <c r="D331" s="279"/>
      <c r="E331" s="279"/>
      <c r="F331" s="279"/>
      <c r="G331" s="279"/>
      <c r="H331" s="148"/>
      <c r="I331" s="154">
        <v>2</v>
      </c>
      <c r="J331" s="179"/>
      <c r="K331" s="179"/>
      <c r="L331" s="179"/>
      <c r="M331" s="179"/>
      <c r="N331" s="179"/>
    </row>
    <row r="332" spans="2:14" ht="12" hidden="1" customHeight="1" x14ac:dyDescent="0.2">
      <c r="B332" s="254"/>
      <c r="C332" s="189"/>
      <c r="D332" s="279"/>
      <c r="E332" s="279"/>
      <c r="F332" s="279"/>
      <c r="G332" s="279"/>
      <c r="H332" s="148"/>
      <c r="I332" s="154">
        <v>3</v>
      </c>
      <c r="J332" s="179"/>
      <c r="K332" s="179"/>
      <c r="L332" s="179"/>
      <c r="M332" s="179"/>
      <c r="N332" s="179"/>
    </row>
    <row r="333" spans="2:14" ht="12" hidden="1" customHeight="1" x14ac:dyDescent="0.2">
      <c r="B333" s="254"/>
      <c r="C333" s="189"/>
      <c r="D333" s="279"/>
      <c r="E333" s="279"/>
      <c r="F333" s="279"/>
      <c r="G333" s="279"/>
      <c r="H333" s="148"/>
      <c r="I333" s="154">
        <v>4</v>
      </c>
      <c r="J333" s="179"/>
      <c r="K333" s="179"/>
      <c r="L333" s="179"/>
      <c r="M333" s="179"/>
      <c r="N333" s="179"/>
    </row>
    <row r="334" spans="2:14" ht="12" hidden="1" customHeight="1" x14ac:dyDescent="0.2">
      <c r="B334" s="254"/>
      <c r="C334" s="189"/>
      <c r="D334" s="279"/>
      <c r="E334" s="279"/>
      <c r="F334" s="279"/>
      <c r="G334" s="279"/>
      <c r="H334" s="148"/>
      <c r="I334" s="154">
        <v>5</v>
      </c>
      <c r="J334" s="179"/>
      <c r="K334" s="179"/>
      <c r="L334" s="179"/>
      <c r="M334" s="179"/>
      <c r="N334" s="179"/>
    </row>
    <row r="335" spans="2:14" ht="12" hidden="1" customHeight="1" x14ac:dyDescent="0.2">
      <c r="B335" s="254"/>
      <c r="C335" s="189"/>
      <c r="D335" s="279"/>
      <c r="E335" s="279"/>
      <c r="F335" s="279"/>
      <c r="G335" s="279"/>
      <c r="H335" s="148"/>
      <c r="I335" s="154">
        <v>6</v>
      </c>
      <c r="J335" s="179"/>
      <c r="K335" s="179"/>
      <c r="L335" s="179"/>
      <c r="M335" s="179"/>
      <c r="N335" s="179"/>
    </row>
    <row r="336" spans="2:14" ht="12" hidden="1" customHeight="1" x14ac:dyDescent="0.2">
      <c r="B336" s="254"/>
      <c r="C336" s="189"/>
      <c r="D336" s="279"/>
      <c r="E336" s="279"/>
      <c r="F336" s="279"/>
      <c r="G336" s="279"/>
      <c r="H336" s="148"/>
      <c r="I336" s="154">
        <v>7</v>
      </c>
      <c r="J336" s="179"/>
      <c r="K336" s="179"/>
      <c r="L336" s="179"/>
      <c r="M336" s="179"/>
      <c r="N336" s="179"/>
    </row>
    <row r="337" spans="2:14" ht="12" hidden="1" customHeight="1" x14ac:dyDescent="0.2">
      <c r="B337" s="254"/>
      <c r="C337" s="189"/>
      <c r="D337" s="279"/>
      <c r="E337" s="279"/>
      <c r="F337" s="279"/>
      <c r="G337" s="279"/>
      <c r="H337" s="148"/>
      <c r="I337" s="154">
        <v>8</v>
      </c>
      <c r="J337" s="179"/>
      <c r="K337" s="179"/>
      <c r="L337" s="179"/>
      <c r="M337" s="179"/>
      <c r="N337" s="179"/>
    </row>
    <row r="338" spans="2:14" ht="12" hidden="1" customHeight="1" x14ac:dyDescent="0.2">
      <c r="B338" s="254"/>
      <c r="C338" s="189"/>
      <c r="D338" s="279"/>
      <c r="E338" s="279"/>
      <c r="F338" s="279"/>
      <c r="G338" s="279"/>
      <c r="H338" s="148"/>
      <c r="I338" s="154">
        <v>9</v>
      </c>
      <c r="J338" s="179"/>
      <c r="K338" s="179"/>
      <c r="L338" s="179"/>
      <c r="M338" s="179"/>
      <c r="N338" s="179"/>
    </row>
    <row r="339" spans="2:14" ht="12" hidden="1" customHeight="1" x14ac:dyDescent="0.2">
      <c r="B339" s="254"/>
      <c r="C339" s="189"/>
      <c r="D339" s="279"/>
      <c r="E339" s="279"/>
      <c r="F339" s="279"/>
      <c r="G339" s="279"/>
      <c r="H339" s="148"/>
      <c r="I339" s="154">
        <v>10</v>
      </c>
      <c r="J339" s="179"/>
      <c r="K339" s="179"/>
      <c r="L339" s="179"/>
      <c r="M339" s="179"/>
      <c r="N339" s="179"/>
    </row>
    <row r="340" spans="2:14" ht="15.75" customHeight="1" x14ac:dyDescent="0.2">
      <c r="B340" s="254"/>
      <c r="C340" s="189" t="s">
        <v>409</v>
      </c>
      <c r="D340" s="932" t="s">
        <v>410</v>
      </c>
      <c r="E340" s="932"/>
      <c r="F340" s="932"/>
      <c r="G340" s="932"/>
      <c r="H340" s="148" t="s">
        <v>411</v>
      </c>
      <c r="I340" s="154">
        <f>I341-1</f>
        <v>0</v>
      </c>
      <c r="J340" s="179">
        <f>I340</f>
        <v>0</v>
      </c>
      <c r="K340" s="179"/>
      <c r="L340" s="179"/>
      <c r="M340" s="179">
        <v>10</v>
      </c>
      <c r="N340" s="179"/>
    </row>
    <row r="341" spans="2:14" ht="12" hidden="1" customHeight="1" x14ac:dyDescent="0.2">
      <c r="B341" s="254"/>
      <c r="C341" s="189"/>
      <c r="D341" s="279"/>
      <c r="E341" s="279"/>
      <c r="F341" s="279"/>
      <c r="G341" s="279"/>
      <c r="H341" s="148"/>
      <c r="I341" s="154">
        <v>1</v>
      </c>
      <c r="J341" s="179"/>
      <c r="K341" s="179"/>
      <c r="L341" s="179"/>
      <c r="M341" s="179"/>
      <c r="N341" s="179"/>
    </row>
    <row r="342" spans="2:14" ht="12" hidden="1" customHeight="1" x14ac:dyDescent="0.2">
      <c r="B342" s="254"/>
      <c r="C342" s="189"/>
      <c r="D342" s="279"/>
      <c r="E342" s="279"/>
      <c r="F342" s="279"/>
      <c r="G342" s="279"/>
      <c r="H342" s="148"/>
      <c r="I342" s="154">
        <v>0</v>
      </c>
      <c r="J342" s="179"/>
      <c r="K342" s="179"/>
      <c r="L342" s="179"/>
      <c r="M342" s="179"/>
      <c r="N342" s="179"/>
    </row>
    <row r="343" spans="2:14" ht="12" hidden="1" customHeight="1" x14ac:dyDescent="0.2">
      <c r="B343" s="254"/>
      <c r="C343" s="189"/>
      <c r="D343" s="279"/>
      <c r="E343" s="279"/>
      <c r="F343" s="279"/>
      <c r="G343" s="279"/>
      <c r="H343" s="148"/>
      <c r="I343" s="154">
        <v>1</v>
      </c>
      <c r="J343" s="179"/>
      <c r="K343" s="179"/>
      <c r="L343" s="179"/>
      <c r="M343" s="179"/>
      <c r="N343" s="179"/>
    </row>
    <row r="344" spans="2:14" ht="12" hidden="1" customHeight="1" x14ac:dyDescent="0.2">
      <c r="B344" s="254"/>
      <c r="C344" s="189"/>
      <c r="D344" s="279"/>
      <c r="E344" s="279"/>
      <c r="F344" s="279"/>
      <c r="G344" s="279"/>
      <c r="H344" s="148"/>
      <c r="I344" s="154">
        <v>2</v>
      </c>
      <c r="J344" s="179"/>
      <c r="K344" s="179"/>
      <c r="L344" s="179"/>
      <c r="M344" s="179"/>
      <c r="N344" s="179"/>
    </row>
    <row r="345" spans="2:14" ht="12" hidden="1" customHeight="1" x14ac:dyDescent="0.2">
      <c r="B345" s="254"/>
      <c r="C345" s="189"/>
      <c r="D345" s="279"/>
      <c r="E345" s="279"/>
      <c r="F345" s="279"/>
      <c r="G345" s="279"/>
      <c r="H345" s="148"/>
      <c r="I345" s="154">
        <v>3</v>
      </c>
      <c r="J345" s="179"/>
      <c r="K345" s="179"/>
      <c r="L345" s="179"/>
      <c r="M345" s="179"/>
      <c r="N345" s="179"/>
    </row>
    <row r="346" spans="2:14" ht="12" hidden="1" customHeight="1" x14ac:dyDescent="0.2">
      <c r="B346" s="254"/>
      <c r="C346" s="189"/>
      <c r="D346" s="279"/>
      <c r="E346" s="279"/>
      <c r="F346" s="279"/>
      <c r="G346" s="279"/>
      <c r="H346" s="148"/>
      <c r="I346" s="154">
        <v>4</v>
      </c>
      <c r="J346" s="179"/>
      <c r="K346" s="179"/>
      <c r="L346" s="179"/>
      <c r="M346" s="179"/>
      <c r="N346" s="179"/>
    </row>
    <row r="347" spans="2:14" ht="12" hidden="1" customHeight="1" x14ac:dyDescent="0.2">
      <c r="B347" s="254"/>
      <c r="C347" s="189"/>
      <c r="D347" s="279"/>
      <c r="E347" s="279"/>
      <c r="F347" s="279"/>
      <c r="G347" s="279"/>
      <c r="H347" s="148"/>
      <c r="I347" s="154">
        <v>5</v>
      </c>
      <c r="J347" s="179"/>
      <c r="K347" s="179"/>
      <c r="L347" s="179"/>
      <c r="M347" s="179"/>
      <c r="N347" s="179"/>
    </row>
    <row r="348" spans="2:14" ht="12" hidden="1" customHeight="1" x14ac:dyDescent="0.2">
      <c r="B348" s="254"/>
      <c r="C348" s="189"/>
      <c r="D348" s="279"/>
      <c r="E348" s="279"/>
      <c r="F348" s="279"/>
      <c r="G348" s="279"/>
      <c r="H348" s="148"/>
      <c r="I348" s="154">
        <v>6</v>
      </c>
      <c r="J348" s="179"/>
      <c r="K348" s="179"/>
      <c r="L348" s="179"/>
      <c r="M348" s="179"/>
      <c r="N348" s="179"/>
    </row>
    <row r="349" spans="2:14" ht="12" hidden="1" customHeight="1" x14ac:dyDescent="0.2">
      <c r="B349" s="254"/>
      <c r="C349" s="189"/>
      <c r="D349" s="279"/>
      <c r="E349" s="279"/>
      <c r="F349" s="279"/>
      <c r="G349" s="279"/>
      <c r="H349" s="148"/>
      <c r="I349" s="154">
        <v>7</v>
      </c>
      <c r="J349" s="179"/>
      <c r="K349" s="179"/>
      <c r="L349" s="179"/>
      <c r="M349" s="179"/>
      <c r="N349" s="179"/>
    </row>
    <row r="350" spans="2:14" ht="12" hidden="1" customHeight="1" x14ac:dyDescent="0.2">
      <c r="B350" s="254"/>
      <c r="C350" s="189"/>
      <c r="D350" s="279"/>
      <c r="E350" s="279"/>
      <c r="F350" s="279"/>
      <c r="G350" s="279"/>
      <c r="H350" s="148"/>
      <c r="I350" s="154">
        <v>8</v>
      </c>
      <c r="J350" s="179"/>
      <c r="K350" s="179"/>
      <c r="L350" s="179"/>
      <c r="M350" s="179"/>
      <c r="N350" s="179"/>
    </row>
    <row r="351" spans="2:14" ht="12" hidden="1" customHeight="1" x14ac:dyDescent="0.2">
      <c r="B351" s="254"/>
      <c r="C351" s="189"/>
      <c r="D351" s="279"/>
      <c r="E351" s="279"/>
      <c r="F351" s="279"/>
      <c r="G351" s="279"/>
      <c r="H351" s="148"/>
      <c r="I351" s="154">
        <v>9</v>
      </c>
      <c r="J351" s="179"/>
      <c r="K351" s="179"/>
      <c r="L351" s="179"/>
      <c r="M351" s="179"/>
      <c r="N351" s="179"/>
    </row>
    <row r="352" spans="2:14" ht="12" hidden="1" customHeight="1" x14ac:dyDescent="0.2">
      <c r="B352" s="254"/>
      <c r="C352" s="189"/>
      <c r="D352" s="279"/>
      <c r="E352" s="279"/>
      <c r="F352" s="279"/>
      <c r="G352" s="279"/>
      <c r="H352" s="148"/>
      <c r="I352" s="154">
        <v>10</v>
      </c>
      <c r="J352" s="179"/>
      <c r="K352" s="179"/>
      <c r="L352" s="179"/>
      <c r="M352" s="179"/>
      <c r="N352" s="179"/>
    </row>
    <row r="353" spans="2:14" ht="15.75" customHeight="1" x14ac:dyDescent="0.2">
      <c r="B353" s="254"/>
      <c r="C353" s="189" t="s">
        <v>274</v>
      </c>
      <c r="D353" s="933" t="s">
        <v>274</v>
      </c>
      <c r="E353" s="933"/>
      <c r="F353" s="933"/>
      <c r="G353" s="933"/>
      <c r="H353" s="149" t="s">
        <v>412</v>
      </c>
      <c r="I353" s="284">
        <f>I357-1</f>
        <v>0</v>
      </c>
      <c r="J353" s="282">
        <f>I353</f>
        <v>0</v>
      </c>
      <c r="K353" s="282"/>
      <c r="L353" s="282"/>
      <c r="M353" s="282">
        <v>6</v>
      </c>
      <c r="N353" s="179"/>
    </row>
    <row r="354" spans="2:14" ht="12" hidden="1" customHeight="1" x14ac:dyDescent="0.2">
      <c r="B354" s="254"/>
      <c r="C354" s="189"/>
      <c r="D354" s="279"/>
      <c r="E354" s="279"/>
      <c r="F354" s="279"/>
      <c r="G354" s="279"/>
      <c r="H354" s="148"/>
      <c r="I354" s="154"/>
      <c r="J354" s="179"/>
      <c r="K354" s="179"/>
      <c r="L354" s="179"/>
      <c r="M354" s="179"/>
      <c r="N354" s="179"/>
    </row>
    <row r="355" spans="2:14" ht="12" hidden="1" customHeight="1" x14ac:dyDescent="0.2">
      <c r="B355" s="254"/>
      <c r="C355" s="189"/>
      <c r="D355" s="279"/>
      <c r="E355" s="279"/>
      <c r="F355" s="279"/>
      <c r="G355" s="279"/>
      <c r="H355" s="148"/>
      <c r="I355" s="154"/>
      <c r="J355" s="179"/>
      <c r="K355" s="179"/>
      <c r="L355" s="179"/>
      <c r="M355" s="179"/>
      <c r="N355" s="179"/>
    </row>
    <row r="356" spans="2:14" ht="12" hidden="1" customHeight="1" x14ac:dyDescent="0.2">
      <c r="B356" s="254"/>
      <c r="C356" s="189"/>
      <c r="D356" s="279"/>
      <c r="E356" s="279"/>
      <c r="F356" s="279"/>
      <c r="G356" s="279"/>
      <c r="H356" s="148"/>
      <c r="I356" s="154"/>
      <c r="J356" s="179"/>
      <c r="K356" s="179"/>
      <c r="L356" s="179"/>
      <c r="M356" s="179"/>
      <c r="N356" s="179"/>
    </row>
    <row r="357" spans="2:14" ht="12" hidden="1" customHeight="1" x14ac:dyDescent="0.2">
      <c r="B357" s="254"/>
      <c r="C357" s="189"/>
      <c r="D357" s="279"/>
      <c r="E357" s="279"/>
      <c r="F357" s="279"/>
      <c r="G357" s="279"/>
      <c r="H357" s="148"/>
      <c r="I357" s="154">
        <v>1</v>
      </c>
      <c r="J357" s="179"/>
      <c r="K357" s="179"/>
      <c r="L357" s="179"/>
      <c r="M357" s="179"/>
      <c r="N357" s="179"/>
    </row>
    <row r="358" spans="2:14" ht="12" hidden="1" customHeight="1" x14ac:dyDescent="0.2">
      <c r="B358" s="254"/>
      <c r="C358" s="189"/>
      <c r="D358" s="279"/>
      <c r="E358" s="279"/>
      <c r="F358" s="279"/>
      <c r="G358" s="279"/>
      <c r="H358" s="148"/>
      <c r="I358" s="154"/>
      <c r="J358" s="179"/>
      <c r="K358" s="179"/>
      <c r="L358" s="179"/>
      <c r="M358" s="179"/>
      <c r="N358" s="179"/>
    </row>
    <row r="359" spans="2:14" ht="12" hidden="1" customHeight="1" x14ac:dyDescent="0.2">
      <c r="B359" s="254"/>
      <c r="C359" s="189"/>
      <c r="D359" s="279"/>
      <c r="E359" s="279"/>
      <c r="F359" s="279"/>
      <c r="G359" s="279"/>
      <c r="H359" s="148"/>
      <c r="I359" s="154">
        <v>0</v>
      </c>
      <c r="J359" s="179"/>
      <c r="K359" s="179"/>
      <c r="L359" s="179"/>
      <c r="M359" s="179"/>
      <c r="N359" s="179"/>
    </row>
    <row r="360" spans="2:14" ht="12" hidden="1" customHeight="1" x14ac:dyDescent="0.2">
      <c r="B360" s="254"/>
      <c r="C360" s="189"/>
      <c r="D360" s="279"/>
      <c r="E360" s="279"/>
      <c r="F360" s="279"/>
      <c r="G360" s="279"/>
      <c r="H360" s="148"/>
      <c r="I360" s="154">
        <v>1</v>
      </c>
      <c r="J360" s="179"/>
      <c r="K360" s="179"/>
      <c r="L360" s="179"/>
      <c r="M360" s="179"/>
      <c r="N360" s="179"/>
    </row>
    <row r="361" spans="2:14" ht="12" hidden="1" customHeight="1" x14ac:dyDescent="0.2">
      <c r="B361" s="254"/>
      <c r="C361" s="189"/>
      <c r="D361" s="279"/>
      <c r="E361" s="279"/>
      <c r="F361" s="279"/>
      <c r="G361" s="279"/>
      <c r="H361" s="148"/>
      <c r="I361" s="154">
        <v>2</v>
      </c>
      <c r="J361" s="179"/>
      <c r="K361" s="179"/>
      <c r="L361" s="179"/>
      <c r="M361" s="179"/>
      <c r="N361" s="179"/>
    </row>
    <row r="362" spans="2:14" ht="12" hidden="1" customHeight="1" x14ac:dyDescent="0.2">
      <c r="B362" s="254"/>
      <c r="C362" s="189"/>
      <c r="D362" s="279"/>
      <c r="E362" s="279"/>
      <c r="F362" s="279"/>
      <c r="G362" s="279"/>
      <c r="H362" s="148"/>
      <c r="I362" s="154">
        <v>3</v>
      </c>
      <c r="J362" s="179"/>
      <c r="K362" s="179"/>
      <c r="L362" s="179"/>
      <c r="M362" s="179"/>
      <c r="N362" s="179"/>
    </row>
    <row r="363" spans="2:14" ht="12" hidden="1" customHeight="1" x14ac:dyDescent="0.2">
      <c r="B363" s="254"/>
      <c r="C363" s="189"/>
      <c r="D363" s="279"/>
      <c r="E363" s="279"/>
      <c r="F363" s="279"/>
      <c r="G363" s="279"/>
      <c r="H363" s="148"/>
      <c r="I363" s="154">
        <v>4</v>
      </c>
      <c r="J363" s="179"/>
      <c r="K363" s="179"/>
      <c r="L363" s="179"/>
      <c r="M363" s="179"/>
      <c r="N363" s="179"/>
    </row>
    <row r="364" spans="2:14" ht="12" hidden="1" customHeight="1" x14ac:dyDescent="0.2">
      <c r="B364" s="254"/>
      <c r="C364" s="189"/>
      <c r="D364" s="279"/>
      <c r="E364" s="279"/>
      <c r="F364" s="279"/>
      <c r="G364" s="279"/>
      <c r="H364" s="148"/>
      <c r="I364" s="154">
        <v>5</v>
      </c>
      <c r="J364" s="179"/>
      <c r="K364" s="179"/>
      <c r="L364" s="179"/>
      <c r="M364" s="179"/>
      <c r="N364" s="179"/>
    </row>
    <row r="365" spans="2:14" ht="12" hidden="1" customHeight="1" x14ac:dyDescent="0.2">
      <c r="B365" s="254"/>
      <c r="C365" s="189"/>
      <c r="D365" s="279"/>
      <c r="E365" s="279"/>
      <c r="F365" s="279"/>
      <c r="G365" s="279"/>
      <c r="H365" s="148"/>
      <c r="I365" s="154">
        <v>6</v>
      </c>
      <c r="J365" s="179"/>
      <c r="K365" s="179"/>
      <c r="L365" s="179"/>
      <c r="M365" s="179"/>
      <c r="N365" s="179"/>
    </row>
    <row r="366" spans="2:14" ht="15.75" customHeight="1" x14ac:dyDescent="0.2">
      <c r="B366" s="254"/>
      <c r="C366" s="189" t="s">
        <v>274</v>
      </c>
      <c r="D366" s="934" t="s">
        <v>274</v>
      </c>
      <c r="E366" s="934"/>
      <c r="F366" s="934"/>
      <c r="G366" s="934"/>
      <c r="H366" s="148" t="s">
        <v>413</v>
      </c>
      <c r="I366" s="154">
        <f>I369-1</f>
        <v>2</v>
      </c>
      <c r="J366" s="179">
        <f>I366</f>
        <v>2</v>
      </c>
      <c r="K366" s="179"/>
      <c r="L366" s="179"/>
      <c r="M366" s="179">
        <v>2</v>
      </c>
      <c r="N366" s="179"/>
    </row>
    <row r="367" spans="2:14" ht="12" hidden="1" customHeight="1" x14ac:dyDescent="0.2">
      <c r="B367" s="254"/>
      <c r="C367" s="189"/>
      <c r="D367" s="279"/>
      <c r="E367" s="279"/>
      <c r="F367" s="279"/>
      <c r="G367" s="279"/>
      <c r="H367" s="148"/>
      <c r="I367" s="154"/>
      <c r="J367" s="179"/>
      <c r="K367" s="179"/>
      <c r="L367" s="179"/>
      <c r="M367" s="179"/>
      <c r="N367" s="179"/>
    </row>
    <row r="368" spans="2:14" ht="12" hidden="1" customHeight="1" x14ac:dyDescent="0.2">
      <c r="B368" s="254"/>
      <c r="C368" s="189"/>
      <c r="D368" s="279"/>
      <c r="E368" s="279"/>
      <c r="F368" s="279"/>
      <c r="G368" s="279"/>
      <c r="H368" s="148"/>
      <c r="I368" s="154"/>
      <c r="J368" s="179"/>
      <c r="K368" s="179"/>
      <c r="L368" s="179"/>
      <c r="M368" s="179"/>
      <c r="N368" s="179"/>
    </row>
    <row r="369" spans="2:14" ht="12" hidden="1" customHeight="1" x14ac:dyDescent="0.2">
      <c r="B369" s="254"/>
      <c r="C369" s="189"/>
      <c r="D369" s="279"/>
      <c r="E369" s="279"/>
      <c r="F369" s="279"/>
      <c r="G369" s="279"/>
      <c r="H369" s="148"/>
      <c r="I369" s="154">
        <v>3</v>
      </c>
      <c r="J369" s="179"/>
      <c r="K369" s="179"/>
      <c r="L369" s="179"/>
      <c r="M369" s="179"/>
      <c r="N369" s="179"/>
    </row>
    <row r="370" spans="2:14" ht="12" hidden="1" customHeight="1" x14ac:dyDescent="0.2">
      <c r="B370" s="254"/>
      <c r="C370" s="189"/>
      <c r="D370" s="279"/>
      <c r="E370" s="279"/>
      <c r="F370" s="279"/>
      <c r="G370" s="279"/>
      <c r="H370" s="148"/>
      <c r="I370" s="154"/>
      <c r="J370" s="179"/>
      <c r="K370" s="179"/>
      <c r="L370" s="179"/>
      <c r="M370" s="179"/>
      <c r="N370" s="179"/>
    </row>
    <row r="371" spans="2:14" ht="12" hidden="1" customHeight="1" x14ac:dyDescent="0.2">
      <c r="B371" s="254"/>
      <c r="C371" s="189"/>
      <c r="D371" s="279"/>
      <c r="E371" s="279"/>
      <c r="F371" s="279"/>
      <c r="G371" s="279"/>
      <c r="H371" s="148"/>
      <c r="I371" s="154"/>
      <c r="J371" s="179"/>
      <c r="K371" s="179"/>
      <c r="L371" s="179"/>
      <c r="M371" s="179"/>
      <c r="N371" s="179"/>
    </row>
    <row r="372" spans="2:14" ht="12" hidden="1" customHeight="1" x14ac:dyDescent="0.2">
      <c r="B372" s="254"/>
      <c r="C372" s="189"/>
      <c r="D372" s="279"/>
      <c r="E372" s="279"/>
      <c r="F372" s="279"/>
      <c r="G372" s="279"/>
      <c r="H372" s="148"/>
      <c r="I372" s="154">
        <v>0</v>
      </c>
      <c r="J372" s="179"/>
      <c r="K372" s="179"/>
      <c r="L372" s="179"/>
      <c r="M372" s="179"/>
      <c r="N372" s="179"/>
    </row>
    <row r="373" spans="2:14" ht="12" hidden="1" customHeight="1" x14ac:dyDescent="0.2">
      <c r="B373" s="254"/>
      <c r="C373" s="189"/>
      <c r="D373" s="279"/>
      <c r="E373" s="279"/>
      <c r="F373" s="279"/>
      <c r="G373" s="279"/>
      <c r="H373" s="148"/>
      <c r="I373" s="154">
        <v>1</v>
      </c>
      <c r="J373" s="179"/>
      <c r="K373" s="179"/>
      <c r="L373" s="179"/>
      <c r="M373" s="179"/>
      <c r="N373" s="179"/>
    </row>
    <row r="374" spans="2:14" ht="12" hidden="1" customHeight="1" x14ac:dyDescent="0.2">
      <c r="B374" s="254"/>
      <c r="C374" s="189"/>
      <c r="D374" s="279"/>
      <c r="E374" s="279"/>
      <c r="F374" s="279"/>
      <c r="G374" s="279"/>
      <c r="H374" s="148"/>
      <c r="I374" s="154">
        <v>2</v>
      </c>
      <c r="J374" s="179"/>
      <c r="K374" s="179"/>
      <c r="L374" s="179"/>
      <c r="M374" s="179"/>
      <c r="N374" s="179"/>
    </row>
    <row r="375" spans="2:14" ht="15.75" customHeight="1" x14ac:dyDescent="0.2">
      <c r="B375" s="254"/>
      <c r="C375" s="196" t="s">
        <v>414</v>
      </c>
      <c r="D375" s="935" t="s">
        <v>415</v>
      </c>
      <c r="E375" s="935"/>
      <c r="F375" s="935"/>
      <c r="G375" s="935"/>
      <c r="H375" s="149" t="s">
        <v>416</v>
      </c>
      <c r="I375" s="284">
        <f>I377-1</f>
        <v>2</v>
      </c>
      <c r="J375" s="282">
        <f>I375</f>
        <v>2</v>
      </c>
      <c r="K375" s="282"/>
      <c r="L375" s="282"/>
      <c r="M375" s="282">
        <v>10</v>
      </c>
      <c r="N375" s="179"/>
    </row>
    <row r="376" spans="2:14" ht="12" hidden="1" customHeight="1" x14ac:dyDescent="0.2">
      <c r="B376" s="254"/>
      <c r="C376" s="189"/>
      <c r="D376" s="279"/>
      <c r="E376" s="279"/>
      <c r="F376" s="279"/>
      <c r="G376" s="279"/>
      <c r="H376" s="148"/>
      <c r="I376" s="154"/>
      <c r="J376" s="179"/>
      <c r="K376" s="179"/>
      <c r="L376" s="179"/>
      <c r="M376" s="179"/>
      <c r="N376" s="179"/>
    </row>
    <row r="377" spans="2:14" ht="12" hidden="1" customHeight="1" x14ac:dyDescent="0.2">
      <c r="B377" s="254"/>
      <c r="C377" s="189"/>
      <c r="D377" s="279"/>
      <c r="E377" s="279"/>
      <c r="F377" s="279"/>
      <c r="G377" s="279"/>
      <c r="H377" s="148"/>
      <c r="I377" s="154">
        <v>3</v>
      </c>
      <c r="J377" s="179"/>
      <c r="K377" s="179"/>
      <c r="L377" s="179"/>
      <c r="M377" s="179"/>
      <c r="N377" s="179"/>
    </row>
    <row r="378" spans="2:14" ht="12" hidden="1" customHeight="1" x14ac:dyDescent="0.2">
      <c r="B378" s="254"/>
      <c r="C378" s="189"/>
      <c r="D378" s="279"/>
      <c r="E378" s="279"/>
      <c r="F378" s="279"/>
      <c r="G378" s="279"/>
      <c r="H378" s="148"/>
      <c r="I378" s="154"/>
      <c r="J378" s="179"/>
      <c r="K378" s="179"/>
      <c r="L378" s="179"/>
      <c r="M378" s="179"/>
      <c r="N378" s="179"/>
    </row>
    <row r="379" spans="2:14" ht="12" hidden="1" customHeight="1" x14ac:dyDescent="0.2">
      <c r="B379" s="254"/>
      <c r="C379" s="189"/>
      <c r="D379" s="279"/>
      <c r="E379" s="279"/>
      <c r="F379" s="279"/>
      <c r="G379" s="279"/>
      <c r="H379" s="148"/>
      <c r="I379" s="154">
        <v>0</v>
      </c>
      <c r="J379" s="179"/>
      <c r="K379" s="179"/>
      <c r="L379" s="179"/>
      <c r="M379" s="179"/>
      <c r="N379" s="179"/>
    </row>
    <row r="380" spans="2:14" ht="12" hidden="1" customHeight="1" x14ac:dyDescent="0.2">
      <c r="B380" s="254"/>
      <c r="C380" s="189"/>
      <c r="D380" s="279"/>
      <c r="E380" s="279"/>
      <c r="F380" s="279"/>
      <c r="G380" s="279"/>
      <c r="H380" s="148"/>
      <c r="I380" s="154">
        <v>1</v>
      </c>
      <c r="J380" s="179"/>
      <c r="K380" s="179"/>
      <c r="L380" s="179"/>
      <c r="M380" s="179"/>
      <c r="N380" s="179"/>
    </row>
    <row r="381" spans="2:14" ht="12" hidden="1" customHeight="1" x14ac:dyDescent="0.2">
      <c r="B381" s="254"/>
      <c r="C381" s="189"/>
      <c r="D381" s="279"/>
      <c r="E381" s="279"/>
      <c r="F381" s="279"/>
      <c r="G381" s="279"/>
      <c r="H381" s="148"/>
      <c r="I381" s="154">
        <v>2</v>
      </c>
      <c r="J381" s="179"/>
      <c r="K381" s="179"/>
      <c r="L381" s="179"/>
      <c r="M381" s="179"/>
      <c r="N381" s="179"/>
    </row>
    <row r="382" spans="2:14" ht="12" hidden="1" customHeight="1" x14ac:dyDescent="0.2">
      <c r="B382" s="254"/>
      <c r="C382" s="189"/>
      <c r="D382" s="279"/>
      <c r="E382" s="279"/>
      <c r="F382" s="279"/>
      <c r="G382" s="279"/>
      <c r="H382" s="148"/>
      <c r="I382" s="154">
        <v>3</v>
      </c>
      <c r="J382" s="179"/>
      <c r="K382" s="179"/>
      <c r="L382" s="179"/>
      <c r="M382" s="179"/>
      <c r="N382" s="179"/>
    </row>
    <row r="383" spans="2:14" ht="12" hidden="1" customHeight="1" x14ac:dyDescent="0.2">
      <c r="B383" s="254"/>
      <c r="C383" s="189"/>
      <c r="D383" s="279"/>
      <c r="E383" s="279"/>
      <c r="F383" s="279"/>
      <c r="G383" s="279"/>
      <c r="H383" s="148"/>
      <c r="I383" s="154">
        <v>4</v>
      </c>
      <c r="J383" s="179"/>
      <c r="K383" s="179"/>
      <c r="L383" s="179"/>
      <c r="M383" s="179"/>
      <c r="N383" s="179"/>
    </row>
    <row r="384" spans="2:14" ht="12" hidden="1" customHeight="1" x14ac:dyDescent="0.2">
      <c r="B384" s="254"/>
      <c r="C384" s="189"/>
      <c r="D384" s="279"/>
      <c r="E384" s="279"/>
      <c r="F384" s="279"/>
      <c r="G384" s="279"/>
      <c r="H384" s="148"/>
      <c r="I384" s="154">
        <v>5</v>
      </c>
      <c r="J384" s="179"/>
      <c r="K384" s="179"/>
      <c r="L384" s="179"/>
      <c r="M384" s="179"/>
      <c r="N384" s="179"/>
    </row>
    <row r="385" spans="2:14" ht="12" hidden="1" customHeight="1" x14ac:dyDescent="0.2">
      <c r="B385" s="254"/>
      <c r="C385" s="189"/>
      <c r="D385" s="279"/>
      <c r="E385" s="279"/>
      <c r="F385" s="279"/>
      <c r="G385" s="279"/>
      <c r="H385" s="148"/>
      <c r="I385" s="154">
        <v>6</v>
      </c>
      <c r="J385" s="179"/>
      <c r="K385" s="179"/>
      <c r="L385" s="179"/>
      <c r="M385" s="179"/>
      <c r="N385" s="179"/>
    </row>
    <row r="386" spans="2:14" ht="12" hidden="1" customHeight="1" x14ac:dyDescent="0.2">
      <c r="B386" s="254"/>
      <c r="C386" s="189"/>
      <c r="D386" s="279"/>
      <c r="E386" s="279"/>
      <c r="F386" s="279"/>
      <c r="G386" s="279"/>
      <c r="H386" s="148"/>
      <c r="I386" s="154">
        <v>7</v>
      </c>
      <c r="J386" s="179"/>
      <c r="K386" s="179"/>
      <c r="L386" s="179"/>
      <c r="M386" s="179"/>
      <c r="N386" s="179"/>
    </row>
    <row r="387" spans="2:14" ht="12" hidden="1" customHeight="1" x14ac:dyDescent="0.2">
      <c r="B387" s="254"/>
      <c r="C387" s="189"/>
      <c r="D387" s="279"/>
      <c r="E387" s="279"/>
      <c r="F387" s="279"/>
      <c r="G387" s="279"/>
      <c r="H387" s="148"/>
      <c r="I387" s="154">
        <v>8</v>
      </c>
      <c r="J387" s="179"/>
      <c r="K387" s="179"/>
      <c r="L387" s="179"/>
      <c r="M387" s="179"/>
      <c r="N387" s="179"/>
    </row>
    <row r="388" spans="2:14" ht="12" hidden="1" customHeight="1" x14ac:dyDescent="0.2">
      <c r="B388" s="254"/>
      <c r="C388" s="189"/>
      <c r="D388" s="279"/>
      <c r="E388" s="279"/>
      <c r="F388" s="279"/>
      <c r="G388" s="279"/>
      <c r="H388" s="148"/>
      <c r="I388" s="154">
        <v>9</v>
      </c>
      <c r="J388" s="179"/>
      <c r="K388" s="179"/>
      <c r="L388" s="179"/>
      <c r="M388" s="179"/>
      <c r="N388" s="179"/>
    </row>
    <row r="389" spans="2:14" ht="12" hidden="1" customHeight="1" x14ac:dyDescent="0.2">
      <c r="B389" s="254"/>
      <c r="C389" s="189"/>
      <c r="D389" s="279"/>
      <c r="E389" s="279"/>
      <c r="F389" s="279"/>
      <c r="G389" s="279"/>
      <c r="H389" s="148"/>
      <c r="I389" s="154">
        <v>10</v>
      </c>
      <c r="J389" s="179"/>
      <c r="K389" s="179"/>
      <c r="L389" s="179"/>
      <c r="M389" s="179"/>
      <c r="N389" s="179"/>
    </row>
    <row r="390" spans="2:14" ht="15.75" customHeight="1" x14ac:dyDescent="0.2">
      <c r="B390" s="254"/>
      <c r="C390" s="189" t="s">
        <v>274</v>
      </c>
      <c r="D390" s="934" t="s">
        <v>274</v>
      </c>
      <c r="E390" s="934"/>
      <c r="F390" s="934"/>
      <c r="G390" s="934"/>
      <c r="H390" s="148" t="s">
        <v>417</v>
      </c>
      <c r="I390" s="154">
        <f>I391-1</f>
        <v>2</v>
      </c>
      <c r="J390" s="179">
        <f>I390</f>
        <v>2</v>
      </c>
      <c r="K390" s="179"/>
      <c r="L390" s="179"/>
      <c r="M390" s="179">
        <v>2</v>
      </c>
      <c r="N390" s="179"/>
    </row>
    <row r="391" spans="2:14" ht="12" hidden="1" customHeight="1" x14ac:dyDescent="0.2">
      <c r="B391" s="254"/>
      <c r="C391" s="189"/>
      <c r="D391" s="285"/>
      <c r="E391" s="279"/>
      <c r="F391" s="279"/>
      <c r="G391" s="279"/>
      <c r="H391" s="148"/>
      <c r="I391" s="154">
        <v>3</v>
      </c>
      <c r="J391" s="179"/>
      <c r="K391" s="179"/>
      <c r="L391" s="179"/>
      <c r="M391" s="179"/>
      <c r="N391" s="179"/>
    </row>
    <row r="392" spans="2:14" ht="12" hidden="1" customHeight="1" x14ac:dyDescent="0.2">
      <c r="B392" s="254"/>
      <c r="C392" s="189"/>
      <c r="D392" s="285"/>
      <c r="E392" s="279"/>
      <c r="F392" s="279"/>
      <c r="G392" s="279"/>
      <c r="H392" s="148"/>
      <c r="I392" s="154">
        <v>0</v>
      </c>
      <c r="J392" s="179"/>
      <c r="K392" s="179"/>
      <c r="L392" s="179"/>
      <c r="M392" s="179"/>
      <c r="N392" s="179"/>
    </row>
    <row r="393" spans="2:14" ht="12" hidden="1" customHeight="1" x14ac:dyDescent="0.2">
      <c r="B393" s="254"/>
      <c r="C393" s="189"/>
      <c r="D393" s="285"/>
      <c r="E393" s="279"/>
      <c r="F393" s="279"/>
      <c r="G393" s="279"/>
      <c r="H393" s="148"/>
      <c r="I393" s="154">
        <v>1</v>
      </c>
      <c r="J393" s="179"/>
      <c r="K393" s="179"/>
      <c r="L393" s="179"/>
      <c r="M393" s="179"/>
      <c r="N393" s="179"/>
    </row>
    <row r="394" spans="2:14" ht="12" hidden="1" customHeight="1" x14ac:dyDescent="0.2">
      <c r="B394" s="254"/>
      <c r="C394" s="189"/>
      <c r="D394" s="285"/>
      <c r="E394" s="279"/>
      <c r="F394" s="279"/>
      <c r="G394" s="279"/>
      <c r="H394" s="148"/>
      <c r="I394" s="154">
        <v>2</v>
      </c>
      <c r="J394" s="179"/>
      <c r="K394" s="179"/>
      <c r="L394" s="179"/>
      <c r="M394" s="179"/>
      <c r="N394" s="179"/>
    </row>
    <row r="395" spans="2:14" ht="12" hidden="1" customHeight="1" x14ac:dyDescent="0.2">
      <c r="B395" s="254"/>
      <c r="C395" s="189"/>
      <c r="D395" s="285"/>
      <c r="E395" s="279"/>
      <c r="F395" s="279"/>
      <c r="G395" s="279"/>
      <c r="H395" s="148"/>
      <c r="I395" s="154"/>
      <c r="J395" s="179"/>
      <c r="K395" s="179"/>
      <c r="L395" s="179"/>
      <c r="M395" s="179"/>
      <c r="N395" s="179"/>
    </row>
    <row r="396" spans="2:14" ht="12" hidden="1" customHeight="1" x14ac:dyDescent="0.2">
      <c r="B396" s="254"/>
      <c r="C396" s="189"/>
      <c r="D396" s="285"/>
      <c r="E396" s="279"/>
      <c r="F396" s="279"/>
      <c r="G396" s="279"/>
      <c r="H396" s="148"/>
      <c r="I396" s="154"/>
      <c r="J396" s="179"/>
      <c r="K396" s="179"/>
      <c r="L396" s="179"/>
      <c r="M396" s="179"/>
      <c r="N396" s="179"/>
    </row>
    <row r="397" spans="2:14" ht="12" hidden="1" customHeight="1" x14ac:dyDescent="0.2">
      <c r="B397" s="254"/>
      <c r="C397" s="189"/>
      <c r="D397" s="285"/>
      <c r="E397" s="285"/>
      <c r="F397" s="279"/>
      <c r="G397" s="279"/>
      <c r="H397" s="148"/>
      <c r="I397" s="154"/>
      <c r="J397" s="179"/>
      <c r="K397" s="179"/>
      <c r="L397" s="179"/>
      <c r="M397" s="179"/>
      <c r="N397" s="179"/>
    </row>
    <row r="398" spans="2:14" ht="15.75" customHeight="1" x14ac:dyDescent="0.2">
      <c r="B398" s="254"/>
      <c r="C398" s="196" t="s">
        <v>418</v>
      </c>
      <c r="D398" s="935" t="s">
        <v>419</v>
      </c>
      <c r="E398" s="935"/>
      <c r="F398" s="935"/>
      <c r="G398" s="935"/>
      <c r="H398" s="149"/>
      <c r="I398" s="284">
        <f>I400-1</f>
        <v>0</v>
      </c>
      <c r="J398" s="282">
        <f>I398</f>
        <v>0</v>
      </c>
      <c r="K398" s="282"/>
      <c r="L398" s="282"/>
      <c r="M398" s="282">
        <v>10</v>
      </c>
      <c r="N398" s="179"/>
    </row>
    <row r="399" spans="2:14" ht="12" hidden="1" customHeight="1" x14ac:dyDescent="0.2">
      <c r="B399" s="254"/>
      <c r="C399" s="189"/>
      <c r="D399" s="286"/>
      <c r="E399" s="286"/>
      <c r="F399" s="286"/>
      <c r="G399" s="286"/>
      <c r="H399" s="148"/>
      <c r="I399" s="154"/>
      <c r="J399" s="154"/>
      <c r="K399" s="154"/>
      <c r="L399" s="154"/>
      <c r="M399" s="154"/>
      <c r="N399" s="154"/>
    </row>
    <row r="400" spans="2:14" ht="12" hidden="1" customHeight="1" x14ac:dyDescent="0.2">
      <c r="B400" s="254"/>
      <c r="C400" s="189"/>
      <c r="D400" s="286"/>
      <c r="E400" s="286"/>
      <c r="F400" s="286"/>
      <c r="G400" s="286"/>
      <c r="H400" s="148"/>
      <c r="I400" s="154">
        <v>1</v>
      </c>
      <c r="J400" s="154"/>
      <c r="K400" s="154"/>
      <c r="L400" s="154"/>
      <c r="M400" s="154"/>
      <c r="N400" s="154"/>
    </row>
    <row r="401" spans="2:14" ht="12" hidden="1" customHeight="1" x14ac:dyDescent="0.2">
      <c r="B401" s="254"/>
      <c r="C401" s="189"/>
      <c r="D401" s="286"/>
      <c r="E401" s="286"/>
      <c r="F401" s="286"/>
      <c r="G401" s="286"/>
      <c r="H401" s="148"/>
      <c r="I401" s="154"/>
      <c r="J401" s="154"/>
      <c r="K401" s="154"/>
      <c r="L401" s="154"/>
      <c r="M401" s="154"/>
      <c r="N401" s="154"/>
    </row>
    <row r="402" spans="2:14" ht="12" hidden="1" customHeight="1" x14ac:dyDescent="0.2">
      <c r="B402" s="254"/>
      <c r="C402" s="189"/>
      <c r="D402" s="286"/>
      <c r="E402" s="286"/>
      <c r="F402" s="286"/>
      <c r="G402" s="286"/>
      <c r="H402" s="148"/>
      <c r="I402" s="154">
        <v>0</v>
      </c>
      <c r="J402" s="154"/>
      <c r="K402" s="154"/>
      <c r="L402" s="154"/>
      <c r="M402" s="154"/>
      <c r="N402" s="154"/>
    </row>
    <row r="403" spans="2:14" ht="12" hidden="1" customHeight="1" x14ac:dyDescent="0.2">
      <c r="B403" s="254"/>
      <c r="C403" s="189"/>
      <c r="D403" s="286"/>
      <c r="E403" s="286"/>
      <c r="F403" s="286"/>
      <c r="G403" s="286"/>
      <c r="H403" s="148"/>
      <c r="I403" s="154">
        <v>1</v>
      </c>
      <c r="J403" s="154"/>
      <c r="K403" s="154"/>
      <c r="L403" s="154"/>
      <c r="M403" s="154"/>
      <c r="N403" s="154"/>
    </row>
    <row r="404" spans="2:14" ht="12" hidden="1" customHeight="1" x14ac:dyDescent="0.2">
      <c r="B404" s="254"/>
      <c r="C404" s="189"/>
      <c r="D404" s="286"/>
      <c r="E404" s="286"/>
      <c r="F404" s="286"/>
      <c r="G404" s="286"/>
      <c r="H404" s="148"/>
      <c r="I404" s="154">
        <v>2</v>
      </c>
      <c r="J404" s="154"/>
      <c r="K404" s="154"/>
      <c r="L404" s="154"/>
      <c r="M404" s="154"/>
      <c r="N404" s="154"/>
    </row>
    <row r="405" spans="2:14" ht="12" hidden="1" customHeight="1" x14ac:dyDescent="0.2">
      <c r="B405" s="254"/>
      <c r="C405" s="189"/>
      <c r="D405" s="286"/>
      <c r="E405" s="286"/>
      <c r="F405" s="286"/>
      <c r="G405" s="286"/>
      <c r="H405" s="148"/>
      <c r="I405" s="154">
        <v>3</v>
      </c>
      <c r="J405" s="154"/>
      <c r="K405" s="154"/>
      <c r="L405" s="154"/>
      <c r="M405" s="154"/>
      <c r="N405" s="154"/>
    </row>
    <row r="406" spans="2:14" ht="12" hidden="1" customHeight="1" x14ac:dyDescent="0.2">
      <c r="B406" s="254"/>
      <c r="C406" s="189"/>
      <c r="D406" s="286"/>
      <c r="E406" s="286"/>
      <c r="F406" s="286"/>
      <c r="G406" s="286"/>
      <c r="H406" s="148"/>
      <c r="I406" s="154">
        <v>4</v>
      </c>
      <c r="J406" s="154"/>
      <c r="K406" s="154"/>
      <c r="L406" s="154"/>
      <c r="M406" s="154"/>
      <c r="N406" s="154"/>
    </row>
    <row r="407" spans="2:14" ht="12" hidden="1" customHeight="1" x14ac:dyDescent="0.2">
      <c r="B407" s="254"/>
      <c r="C407" s="189"/>
      <c r="D407" s="286"/>
      <c r="E407" s="286"/>
      <c r="F407" s="286"/>
      <c r="G407" s="286"/>
      <c r="H407" s="148"/>
      <c r="I407" s="154">
        <v>5</v>
      </c>
      <c r="J407" s="154"/>
      <c r="K407" s="154"/>
      <c r="L407" s="154"/>
      <c r="M407" s="154"/>
      <c r="N407" s="154"/>
    </row>
    <row r="408" spans="2:14" ht="12" hidden="1" customHeight="1" x14ac:dyDescent="0.2">
      <c r="B408" s="254"/>
      <c r="C408" s="189"/>
      <c r="D408" s="286"/>
      <c r="E408" s="286"/>
      <c r="F408" s="286"/>
      <c r="G408" s="286"/>
      <c r="H408" s="148"/>
      <c r="I408" s="154">
        <v>6</v>
      </c>
      <c r="J408" s="154"/>
      <c r="K408" s="154"/>
      <c r="L408" s="154"/>
      <c r="M408" s="154"/>
      <c r="N408" s="154"/>
    </row>
    <row r="409" spans="2:14" ht="12" hidden="1" customHeight="1" x14ac:dyDescent="0.2">
      <c r="B409" s="254"/>
      <c r="C409" s="189"/>
      <c r="D409" s="286"/>
      <c r="E409" s="286"/>
      <c r="F409" s="286"/>
      <c r="G409" s="286"/>
      <c r="H409" s="148"/>
      <c r="I409" s="154">
        <v>7</v>
      </c>
      <c r="J409" s="154"/>
      <c r="K409" s="154"/>
      <c r="L409" s="154"/>
      <c r="M409" s="154"/>
      <c r="N409" s="154"/>
    </row>
    <row r="410" spans="2:14" ht="12" hidden="1" customHeight="1" x14ac:dyDescent="0.2">
      <c r="B410" s="254"/>
      <c r="C410" s="189"/>
      <c r="D410" s="286"/>
      <c r="E410" s="286"/>
      <c r="F410" s="286"/>
      <c r="G410" s="286"/>
      <c r="H410" s="148"/>
      <c r="I410" s="154">
        <v>8</v>
      </c>
      <c r="J410" s="154"/>
      <c r="K410" s="154"/>
      <c r="L410" s="154"/>
      <c r="M410" s="154"/>
      <c r="N410" s="154"/>
    </row>
    <row r="411" spans="2:14" ht="12" hidden="1" customHeight="1" x14ac:dyDescent="0.2">
      <c r="B411" s="254"/>
      <c r="C411" s="189"/>
      <c r="D411" s="286"/>
      <c r="E411" s="286"/>
      <c r="F411" s="286"/>
      <c r="G411" s="286"/>
      <c r="H411" s="148"/>
      <c r="I411" s="154">
        <v>9</v>
      </c>
      <c r="J411" s="154"/>
      <c r="K411" s="154"/>
      <c r="L411" s="154"/>
      <c r="M411" s="154"/>
      <c r="N411" s="154"/>
    </row>
    <row r="412" spans="2:14" ht="12" hidden="1" customHeight="1" x14ac:dyDescent="0.2">
      <c r="B412" s="254"/>
      <c r="C412" s="189"/>
      <c r="D412" s="286"/>
      <c r="E412" s="286"/>
      <c r="F412" s="286"/>
      <c r="G412" s="286"/>
      <c r="H412" s="148"/>
      <c r="I412" s="154">
        <v>10</v>
      </c>
      <c r="J412" s="154"/>
      <c r="K412" s="154"/>
      <c r="L412" s="154"/>
      <c r="M412" s="154"/>
      <c r="N412" s="154"/>
    </row>
    <row r="413" spans="2:14" ht="15.75" customHeight="1" x14ac:dyDescent="0.2">
      <c r="B413" s="254"/>
      <c r="C413" s="261" t="s">
        <v>420</v>
      </c>
      <c r="D413" s="930" t="s">
        <v>421</v>
      </c>
      <c r="E413" s="930"/>
      <c r="F413" s="930"/>
      <c r="G413" s="930"/>
      <c r="H413" s="266"/>
      <c r="I413" s="266"/>
      <c r="J413" s="266">
        <f>IF(N413&gt;10,10,N413)</f>
        <v>8</v>
      </c>
      <c r="K413" s="266"/>
      <c r="L413" s="266"/>
      <c r="M413" s="266">
        <v>10</v>
      </c>
      <c r="N413" s="180">
        <f>SUM(J296:J398)</f>
        <v>8</v>
      </c>
    </row>
    <row r="414" spans="2:14" ht="15.75" customHeight="1" x14ac:dyDescent="0.2">
      <c r="B414" s="293"/>
      <c r="C414" s="324" t="s">
        <v>422</v>
      </c>
      <c r="D414" s="931" t="s">
        <v>423</v>
      </c>
      <c r="E414" s="931"/>
      <c r="F414" s="931"/>
      <c r="G414" s="931"/>
      <c r="H414" s="294"/>
      <c r="I414" s="294"/>
      <c r="J414" s="325">
        <f>J225+J271+J281+J413</f>
        <v>73.75</v>
      </c>
      <c r="K414" s="296"/>
      <c r="L414" s="296"/>
      <c r="M414" s="296">
        <v>100</v>
      </c>
      <c r="N414" s="296"/>
    </row>
    <row r="415" spans="2:14" ht="15" customHeight="1" x14ac:dyDescent="0.2">
      <c r="C415" s="181"/>
      <c r="D415" s="182"/>
      <c r="E415" s="182"/>
      <c r="F415" s="182"/>
      <c r="G415" s="182"/>
      <c r="H415" s="182"/>
      <c r="I415" s="182"/>
      <c r="J415" s="182"/>
      <c r="K415" s="182"/>
      <c r="L415" s="182"/>
      <c r="M415" s="182"/>
    </row>
    <row r="416" spans="2:14" ht="15" customHeight="1" x14ac:dyDescent="0.2">
      <c r="C416" s="181"/>
      <c r="D416" s="182"/>
      <c r="E416" s="182"/>
      <c r="F416" s="182"/>
      <c r="G416" s="182"/>
      <c r="H416" s="182"/>
      <c r="I416" s="182"/>
      <c r="J416" s="182"/>
      <c r="K416" s="182"/>
      <c r="L416" s="182"/>
      <c r="M416" s="182"/>
    </row>
    <row r="417" spans="3:13" ht="15" customHeight="1" x14ac:dyDescent="0.2">
      <c r="C417" s="181"/>
      <c r="D417" s="182"/>
      <c r="E417" s="182"/>
      <c r="F417" s="182"/>
      <c r="G417" s="182"/>
      <c r="H417" s="182"/>
      <c r="I417" s="182"/>
      <c r="J417" s="182"/>
      <c r="K417" s="182"/>
      <c r="L417" s="182"/>
      <c r="M417" s="182"/>
    </row>
    <row r="418" spans="3:13" ht="15" customHeight="1" x14ac:dyDescent="0.2">
      <c r="C418" s="181"/>
      <c r="D418" s="182"/>
      <c r="E418" s="182"/>
      <c r="F418" s="182"/>
      <c r="G418" s="182"/>
      <c r="H418" s="182"/>
      <c r="I418" s="182"/>
      <c r="J418" s="182"/>
      <c r="K418" s="182"/>
      <c r="L418" s="182"/>
      <c r="M418" s="182"/>
    </row>
    <row r="419" spans="3:13" ht="15" customHeight="1" x14ac:dyDescent="0.2">
      <c r="C419" s="181"/>
      <c r="D419" s="182"/>
      <c r="E419" s="182"/>
      <c r="F419" s="182"/>
      <c r="G419" s="182"/>
      <c r="H419" s="182"/>
      <c r="I419" s="182"/>
      <c r="J419" s="182"/>
      <c r="K419" s="182"/>
      <c r="L419" s="182"/>
      <c r="M419" s="182"/>
    </row>
    <row r="420" spans="3:13" ht="15" customHeight="1" x14ac:dyDescent="0.2">
      <c r="C420" s="181"/>
      <c r="D420" s="182"/>
      <c r="E420" s="182"/>
      <c r="F420" s="182"/>
      <c r="G420" s="182"/>
      <c r="H420" s="182"/>
      <c r="I420" s="182"/>
      <c r="J420" s="182"/>
      <c r="K420" s="182"/>
      <c r="L420" s="182"/>
      <c r="M420" s="182"/>
    </row>
    <row r="421" spans="3:13" ht="15" customHeight="1" x14ac:dyDescent="0.2">
      <c r="C421" s="181"/>
      <c r="D421" s="182"/>
      <c r="E421" s="182"/>
      <c r="F421" s="182"/>
      <c r="G421" s="182"/>
      <c r="H421" s="182"/>
      <c r="I421" s="182"/>
      <c r="J421" s="182"/>
      <c r="K421" s="182"/>
      <c r="L421" s="182"/>
      <c r="M421" s="182"/>
    </row>
    <row r="422" spans="3:13" ht="15" customHeight="1" x14ac:dyDescent="0.2">
      <c r="C422" s="181"/>
      <c r="D422" s="182"/>
      <c r="E422" s="182"/>
      <c r="F422" s="182"/>
      <c r="G422" s="182"/>
      <c r="H422" s="182"/>
      <c r="I422" s="182"/>
      <c r="J422" s="182"/>
      <c r="K422" s="182"/>
      <c r="L422" s="182"/>
      <c r="M422" s="182"/>
    </row>
    <row r="423" spans="3:13" ht="15" customHeight="1" x14ac:dyDescent="0.2">
      <c r="C423" s="181"/>
      <c r="D423" s="182"/>
      <c r="E423" s="182"/>
      <c r="F423" s="182"/>
      <c r="G423" s="182"/>
      <c r="H423" s="182"/>
      <c r="I423" s="182"/>
      <c r="J423" s="182"/>
      <c r="K423" s="182"/>
      <c r="L423" s="182"/>
      <c r="M423" s="182"/>
    </row>
    <row r="424" spans="3:13" ht="15" customHeight="1" x14ac:dyDescent="0.2">
      <c r="C424" s="181"/>
      <c r="D424" s="182"/>
      <c r="E424" s="182"/>
      <c r="F424" s="182"/>
      <c r="G424" s="182"/>
      <c r="H424" s="182"/>
      <c r="I424" s="182"/>
      <c r="J424" s="182"/>
      <c r="K424" s="182"/>
      <c r="L424" s="182"/>
      <c r="M424" s="182"/>
    </row>
    <row r="425" spans="3:13" ht="15" customHeight="1" x14ac:dyDescent="0.2">
      <c r="C425" s="181"/>
      <c r="D425" s="182"/>
      <c r="E425" s="182"/>
      <c r="F425" s="182"/>
      <c r="G425" s="182"/>
      <c r="H425" s="182"/>
      <c r="I425" s="182"/>
      <c r="J425" s="182"/>
      <c r="K425" s="182"/>
      <c r="L425" s="182"/>
      <c r="M425" s="182"/>
    </row>
    <row r="426" spans="3:13" ht="15" customHeight="1" x14ac:dyDescent="0.2">
      <c r="C426" s="181"/>
      <c r="D426" s="182"/>
      <c r="E426" s="182"/>
      <c r="F426" s="182"/>
      <c r="G426" s="182"/>
      <c r="H426" s="182"/>
      <c r="I426" s="182"/>
      <c r="J426" s="182"/>
      <c r="K426" s="182"/>
      <c r="L426" s="182"/>
      <c r="M426" s="182"/>
    </row>
    <row r="427" spans="3:13" ht="15" customHeight="1" x14ac:dyDescent="0.2">
      <c r="C427" s="181"/>
      <c r="D427" s="182"/>
      <c r="E427" s="182"/>
      <c r="F427" s="182"/>
      <c r="G427" s="182"/>
      <c r="H427" s="182"/>
      <c r="I427" s="182"/>
      <c r="J427" s="182"/>
      <c r="K427" s="182"/>
      <c r="L427" s="182"/>
      <c r="M427" s="182"/>
    </row>
    <row r="428" spans="3:13" ht="15" customHeight="1" x14ac:dyDescent="0.2">
      <c r="C428" s="181"/>
      <c r="D428" s="182"/>
      <c r="E428" s="182"/>
      <c r="F428" s="182"/>
      <c r="G428" s="182"/>
      <c r="H428" s="182"/>
      <c r="I428" s="182"/>
      <c r="J428" s="182"/>
      <c r="K428" s="182"/>
      <c r="L428" s="182"/>
      <c r="M428" s="182"/>
    </row>
    <row r="429" spans="3:13" ht="15" customHeight="1" x14ac:dyDescent="0.2">
      <c r="C429" s="181"/>
      <c r="D429" s="182"/>
      <c r="E429" s="182"/>
      <c r="F429" s="182"/>
      <c r="G429" s="182"/>
      <c r="H429" s="182"/>
      <c r="I429" s="182"/>
      <c r="J429" s="182"/>
      <c r="K429" s="182"/>
      <c r="L429" s="182"/>
      <c r="M429" s="182"/>
    </row>
    <row r="430" spans="3:13" ht="15" customHeight="1" x14ac:dyDescent="0.2">
      <c r="C430" s="181"/>
      <c r="D430" s="182"/>
      <c r="E430" s="182"/>
      <c r="F430" s="182"/>
      <c r="G430" s="182"/>
      <c r="H430" s="182"/>
      <c r="I430" s="182"/>
      <c r="J430" s="182"/>
      <c r="K430" s="182"/>
      <c r="L430" s="182"/>
      <c r="M430" s="182"/>
    </row>
    <row r="1048576" spans="3:3" x14ac:dyDescent="0.2">
      <c r="C1048576" s="183"/>
    </row>
  </sheetData>
  <sheetProtection selectLockedCells="1" selectUnlockedCells="1"/>
  <customSheetViews>
    <customSheetView guid="{6B23CD52-EB21-4D50-A0E9-9F9D02E9DE74}" showGridLines="0" hiddenRows="1" hiddenColumns="1" state="hidden">
      <pane ySplit="2" topLeftCell="A3" activePane="bottomLeft" state="frozen"/>
      <selection pane="bottomLeft" activeCell="D62" sqref="D62:G62"/>
      <pageMargins left="0.17" right="0.17" top="0.11" bottom="0.17" header="0.08" footer="0.11"/>
      <pageSetup scale="75" orientation="portrait" r:id="rId1"/>
    </customSheetView>
  </customSheetViews>
  <mergeCells count="63">
    <mergeCell ref="H1:N1"/>
    <mergeCell ref="B1:C1"/>
    <mergeCell ref="D21:G21"/>
    <mergeCell ref="D2:G2"/>
    <mergeCell ref="D3:G3"/>
    <mergeCell ref="D5:G5"/>
    <mergeCell ref="D6:G6"/>
    <mergeCell ref="D95:G95"/>
    <mergeCell ref="D29:G29"/>
    <mergeCell ref="D35:G35"/>
    <mergeCell ref="D41:G41"/>
    <mergeCell ref="D46:G46"/>
    <mergeCell ref="D53:G53"/>
    <mergeCell ref="D54:G54"/>
    <mergeCell ref="D62:G62"/>
    <mergeCell ref="D70:G70"/>
    <mergeCell ref="D78:G78"/>
    <mergeCell ref="D85:G85"/>
    <mergeCell ref="D94:G94"/>
    <mergeCell ref="D171:G171"/>
    <mergeCell ref="D96:G96"/>
    <mergeCell ref="D97:G97"/>
    <mergeCell ref="D106:G106"/>
    <mergeCell ref="D116:G116"/>
    <mergeCell ref="D133:G133"/>
    <mergeCell ref="D143:G143"/>
    <mergeCell ref="D148:G148"/>
    <mergeCell ref="D154:G154"/>
    <mergeCell ref="D160:G160"/>
    <mergeCell ref="D165:G165"/>
    <mergeCell ref="D170:G170"/>
    <mergeCell ref="D256:G256"/>
    <mergeCell ref="D180:G180"/>
    <mergeCell ref="D188:G188"/>
    <mergeCell ref="D189:G189"/>
    <mergeCell ref="D190:G190"/>
    <mergeCell ref="D207:G207"/>
    <mergeCell ref="D224:G224"/>
    <mergeCell ref="D225:G225"/>
    <mergeCell ref="D226:G226"/>
    <mergeCell ref="D227:G227"/>
    <mergeCell ref="D240:G240"/>
    <mergeCell ref="D247:G247"/>
    <mergeCell ref="D324:G324"/>
    <mergeCell ref="D265:G265"/>
    <mergeCell ref="D271:G271"/>
    <mergeCell ref="D272:G272"/>
    <mergeCell ref="D273:G273"/>
    <mergeCell ref="D281:G281"/>
    <mergeCell ref="D282:G282"/>
    <mergeCell ref="D283:G283"/>
    <mergeCell ref="D296:G296"/>
    <mergeCell ref="D311:G311"/>
    <mergeCell ref="D312:G312"/>
    <mergeCell ref="D318:G318"/>
    <mergeCell ref="D413:G413"/>
    <mergeCell ref="D414:G414"/>
    <mergeCell ref="D340:G340"/>
    <mergeCell ref="D353:G353"/>
    <mergeCell ref="D366:G366"/>
    <mergeCell ref="D375:G375"/>
    <mergeCell ref="D390:G390"/>
    <mergeCell ref="D398:G398"/>
  </mergeCells>
  <pageMargins left="0.17" right="0.17" top="0.11" bottom="0.17" header="0.08" footer="0.11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 1">
              <controlPr defaultSize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 2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 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 4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 5">
              <controlPr defaultSize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0" name=" 6">
              <controlPr defaultSize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1" name=" 7">
              <controlPr defaultSize="0" autoLine="0" autoPict="0">
                <anchor moveWithCells="1">
                  <from>
                    <xdr:col>8</xdr:col>
                    <xdr:colOff>0</xdr:colOff>
                    <xdr:row>53</xdr:row>
                    <xdr:rowOff>0</xdr:rowOff>
                  </from>
                  <to>
                    <xdr:col>9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 8">
              <controlPr defaultSize="0" autoLine="0" autoPict="0">
                <anchor moveWithCells="1">
                  <from>
                    <xdr:col>8</xdr:col>
                    <xdr:colOff>0</xdr:colOff>
                    <xdr:row>61</xdr:row>
                    <xdr:rowOff>0</xdr:rowOff>
                  </from>
                  <to>
                    <xdr:col>9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3" name=" 9">
              <controlPr defaultSize="0" autoLine="0" autoPict="0">
                <anchor moveWithCells="1">
                  <from>
                    <xdr:col>8</xdr:col>
                    <xdr:colOff>0</xdr:colOff>
                    <xdr:row>69</xdr:row>
                    <xdr:rowOff>0</xdr:rowOff>
                  </from>
                  <to>
                    <xdr:col>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4" name=" 10">
              <controlPr defaultSize="0" autoLine="0" autoPict="0">
                <anchor moveWithCells="1">
                  <from>
                    <xdr:col>8</xdr:col>
                    <xdr:colOff>0</xdr:colOff>
                    <xdr:row>77</xdr:row>
                    <xdr:rowOff>0</xdr:rowOff>
                  </from>
                  <to>
                    <xdr:col>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5" name=" 11">
              <controlPr defaultSize="0" autoLine="0" autoPict="0">
                <anchor moveWithCells="1">
                  <from>
                    <xdr:col>8</xdr:col>
                    <xdr:colOff>0</xdr:colOff>
                    <xdr:row>84</xdr:row>
                    <xdr:rowOff>0</xdr:rowOff>
                  </from>
                  <to>
                    <xdr:col>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6" name=" 12">
              <controlPr defaultSize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7" name=" 13">
              <controlPr defaultSize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8" name=" 14">
              <controlPr defaultSize="0" autoLine="0" autoPict="0">
                <anchor moveWithCells="1">
                  <from>
                    <xdr:col>8</xdr:col>
                    <xdr:colOff>0</xdr:colOff>
                    <xdr:row>105</xdr:row>
                    <xdr:rowOff>0</xdr:rowOff>
                  </from>
                  <to>
                    <xdr:col>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9" name=" 15">
              <controlPr defaultSize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0" name=" 16">
              <controlPr defaultSize="0" autoLine="0" autoPict="0">
                <anchor moveWithCells="1">
                  <from>
                    <xdr:col>8</xdr:col>
                    <xdr:colOff>0</xdr:colOff>
                    <xdr:row>115</xdr:row>
                    <xdr:rowOff>0</xdr:rowOff>
                  </from>
                  <to>
                    <xdr:col>9</xdr:col>
                    <xdr:colOff>0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 17">
              <controlPr defaultSize="0" autoLine="0" autoPict="0">
                <anchor moveWithCells="1">
                  <from>
                    <xdr:col>7</xdr:col>
                    <xdr:colOff>0</xdr:colOff>
                    <xdr:row>132</xdr:row>
                    <xdr:rowOff>0</xdr:rowOff>
                  </from>
                  <to>
                    <xdr:col>8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 18">
              <controlPr defaultSize="0" autoLine="0" autoPict="0">
                <anchor moveWithCells="1">
                  <from>
                    <xdr:col>8</xdr:col>
                    <xdr:colOff>0</xdr:colOff>
                    <xdr:row>132</xdr:row>
                    <xdr:rowOff>0</xdr:rowOff>
                  </from>
                  <to>
                    <xdr:col>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 19">
              <controlPr defaultSize="0" autoLine="0" autoPict="0">
                <anchor moveWithCells="1">
                  <from>
                    <xdr:col>8</xdr:col>
                    <xdr:colOff>0</xdr:colOff>
                    <xdr:row>142</xdr:row>
                    <xdr:rowOff>0</xdr:rowOff>
                  </from>
                  <to>
                    <xdr:col>9</xdr:col>
                    <xdr:colOff>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 20">
              <controlPr defaultSize="0" autoLine="0" autoPict="0">
                <anchor moveWithCells="1">
                  <from>
                    <xdr:col>8</xdr:col>
                    <xdr:colOff>0</xdr:colOff>
                    <xdr:row>147</xdr:row>
                    <xdr:rowOff>0</xdr:rowOff>
                  </from>
                  <to>
                    <xdr:col>9</xdr:col>
                    <xdr:colOff>0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 21">
              <controlPr defaultSize="0" autoLine="0" autoPict="0">
                <anchor moveWithCells="1">
                  <from>
                    <xdr:col>8</xdr:col>
                    <xdr:colOff>0</xdr:colOff>
                    <xdr:row>153</xdr:row>
                    <xdr:rowOff>0</xdr:rowOff>
                  </from>
                  <to>
                    <xdr:col>9</xdr:col>
                    <xdr:colOff>0</xdr:colOff>
                    <xdr:row>159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 22">
              <controlPr defaultSize="0" autoLine="0" autoPict="0">
                <anchor moveWithCells="1">
                  <from>
                    <xdr:col>8</xdr:col>
                    <xdr:colOff>0</xdr:colOff>
                    <xdr:row>159</xdr:row>
                    <xdr:rowOff>0</xdr:rowOff>
                  </from>
                  <to>
                    <xdr:col>9</xdr:col>
                    <xdr:colOff>0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 23">
              <controlPr defaultSize="0" autoLine="0" autoPict="0">
                <anchor moveWithCells="1">
                  <from>
                    <xdr:col>8</xdr:col>
                    <xdr:colOff>0</xdr:colOff>
                    <xdr:row>164</xdr:row>
                    <xdr:rowOff>0</xdr:rowOff>
                  </from>
                  <to>
                    <xdr:col>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8" name=" 24">
              <controlPr defaultSize="0" autoLine="0" autoPict="0">
                <anchor moveWithCells="1">
                  <from>
                    <xdr:col>7</xdr:col>
                    <xdr:colOff>0</xdr:colOff>
                    <xdr:row>170</xdr:row>
                    <xdr:rowOff>0</xdr:rowOff>
                  </from>
                  <to>
                    <xdr:col>8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9" name=" 25">
              <controlPr defaultSize="0" autoLine="0" autoPict="0">
                <anchor moveWithCells="1">
                  <from>
                    <xdr:col>8</xdr:col>
                    <xdr:colOff>0</xdr:colOff>
                    <xdr:row>170</xdr:row>
                    <xdr:rowOff>0</xdr:rowOff>
                  </from>
                  <to>
                    <xdr:col>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30" name=" 26">
              <controlPr defaultSize="0" autoLine="0" autoPict="0">
                <anchor moveWithCells="1">
                  <from>
                    <xdr:col>7</xdr:col>
                    <xdr:colOff>0</xdr:colOff>
                    <xdr:row>179</xdr:row>
                    <xdr:rowOff>0</xdr:rowOff>
                  </from>
                  <to>
                    <xdr:col>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1" name=" 27">
              <controlPr defaultSize="0" autoLine="0" autoPict="0">
                <anchor moveWithCells="1">
                  <from>
                    <xdr:col>8</xdr:col>
                    <xdr:colOff>0</xdr:colOff>
                    <xdr:row>179</xdr:row>
                    <xdr:rowOff>0</xdr:rowOff>
                  </from>
                  <to>
                    <xdr:col>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2" name=" 28">
              <controlPr defaultSize="0" autoLine="0" autoPict="0">
                <anchor moveWithCells="1">
                  <from>
                    <xdr:col>7</xdr:col>
                    <xdr:colOff>0</xdr:colOff>
                    <xdr:row>189</xdr:row>
                    <xdr:rowOff>0</xdr:rowOff>
                  </from>
                  <to>
                    <xdr:col>8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3" name=" 29">
              <controlPr defaultSize="0" autoLine="0" autoPict="0">
                <anchor moveWithCells="1">
                  <from>
                    <xdr:col>8</xdr:col>
                    <xdr:colOff>0</xdr:colOff>
                    <xdr:row>189</xdr:row>
                    <xdr:rowOff>0</xdr:rowOff>
                  </from>
                  <to>
                    <xdr:col>9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4" name=" 30">
              <controlPr defaultSize="0" autoLine="0" autoPict="0">
                <anchor moveWithCells="1">
                  <from>
                    <xdr:col>7</xdr:col>
                    <xdr:colOff>0</xdr:colOff>
                    <xdr:row>206</xdr:row>
                    <xdr:rowOff>0</xdr:rowOff>
                  </from>
                  <to>
                    <xdr:col>8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5" name=" 31">
              <controlPr defaultSize="0" autoLine="0" autoPict="0">
                <anchor moveWithCells="1">
                  <from>
                    <xdr:col>8</xdr:col>
                    <xdr:colOff>0</xdr:colOff>
                    <xdr:row>206</xdr:row>
                    <xdr:rowOff>0</xdr:rowOff>
                  </from>
                  <to>
                    <xdr:col>9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6" name=" 32">
              <controlPr defaultSize="0" autoLine="0" autoPict="0">
                <anchor moveWithCells="1">
                  <from>
                    <xdr:col>7</xdr:col>
                    <xdr:colOff>0</xdr:colOff>
                    <xdr:row>226</xdr:row>
                    <xdr:rowOff>0</xdr:rowOff>
                  </from>
                  <to>
                    <xdr:col>8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7" name=" 33">
              <controlPr defaultSize="0" autoLine="0" autoPict="0">
                <anchor moveWithCells="1">
                  <from>
                    <xdr:col>8</xdr:col>
                    <xdr:colOff>0</xdr:colOff>
                    <xdr:row>226</xdr:row>
                    <xdr:rowOff>0</xdr:rowOff>
                  </from>
                  <to>
                    <xdr:col>9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8" name=" 34">
              <controlPr defaultSize="0" autoLine="0" autoPict="0">
                <anchor moveWithCells="1">
                  <from>
                    <xdr:col>7</xdr:col>
                    <xdr:colOff>0</xdr:colOff>
                    <xdr:row>239</xdr:row>
                    <xdr:rowOff>0</xdr:rowOff>
                  </from>
                  <to>
                    <xdr:col>8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9" name=" 35">
              <controlPr defaultSize="0" autoLine="0" autoPict="0">
                <anchor moveWithCells="1">
                  <from>
                    <xdr:col>8</xdr:col>
                    <xdr:colOff>0</xdr:colOff>
                    <xdr:row>239</xdr:row>
                    <xdr:rowOff>0</xdr:rowOff>
                  </from>
                  <to>
                    <xdr:col>9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40" name=" 36">
              <controlPr defaultSize="0" autoLine="0" autoPict="0">
                <anchor moveWithCells="1">
                  <from>
                    <xdr:col>7</xdr:col>
                    <xdr:colOff>0</xdr:colOff>
                    <xdr:row>246</xdr:row>
                    <xdr:rowOff>0</xdr:rowOff>
                  </from>
                  <to>
                    <xdr:col>8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1" name=" 37">
              <controlPr defaultSize="0" autoLine="0" autoPict="0">
                <anchor moveWithCells="1">
                  <from>
                    <xdr:col>8</xdr:col>
                    <xdr:colOff>0</xdr:colOff>
                    <xdr:row>246</xdr:row>
                    <xdr:rowOff>0</xdr:rowOff>
                  </from>
                  <to>
                    <xdr:col>9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2" name=" 38">
              <controlPr defaultSize="0" autoLine="0" autoPict="0">
                <anchor moveWithCells="1">
                  <from>
                    <xdr:col>7</xdr:col>
                    <xdr:colOff>0</xdr:colOff>
                    <xdr:row>255</xdr:row>
                    <xdr:rowOff>0</xdr:rowOff>
                  </from>
                  <to>
                    <xdr:col>8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3" name=" 39">
              <controlPr defaultSize="0" autoLine="0" autoPict="0">
                <anchor moveWithCells="1">
                  <from>
                    <xdr:col>8</xdr:col>
                    <xdr:colOff>0</xdr:colOff>
                    <xdr:row>255</xdr:row>
                    <xdr:rowOff>0</xdr:rowOff>
                  </from>
                  <to>
                    <xdr:col>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4" name=" 40">
              <controlPr defaultSize="0" autoLine="0" autoPict="0">
                <anchor moveWithCells="1">
                  <from>
                    <xdr:col>7</xdr:col>
                    <xdr:colOff>0</xdr:colOff>
                    <xdr:row>264</xdr:row>
                    <xdr:rowOff>0</xdr:rowOff>
                  </from>
                  <to>
                    <xdr:col>8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5" name=" 41">
              <controlPr defaultSize="0" autoLine="0" autoPict="0">
                <anchor moveWithCells="1">
                  <from>
                    <xdr:col>7</xdr:col>
                    <xdr:colOff>0</xdr:colOff>
                    <xdr:row>272</xdr:row>
                    <xdr:rowOff>0</xdr:rowOff>
                  </from>
                  <to>
                    <xdr:col>8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6" name=" 42">
              <controlPr defaultSize="0" autoLine="0" autoPict="0">
                <anchor moveWithCells="1">
                  <from>
                    <xdr:col>7</xdr:col>
                    <xdr:colOff>0</xdr:colOff>
                    <xdr:row>295</xdr:row>
                    <xdr:rowOff>0</xdr:rowOff>
                  </from>
                  <to>
                    <xdr:col>8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7" name=" 43">
              <controlPr defaultSize="0" autoLine="0" autoPict="0">
                <anchor moveWithCells="1">
                  <from>
                    <xdr:col>8</xdr:col>
                    <xdr:colOff>0</xdr:colOff>
                    <xdr:row>295</xdr:row>
                    <xdr:rowOff>0</xdr:rowOff>
                  </from>
                  <to>
                    <xdr:col>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8" name=" 44">
              <controlPr defaultSize="0" autoLine="0" autoPict="0">
                <anchor moveWithCells="1">
                  <from>
                    <xdr:col>7</xdr:col>
                    <xdr:colOff>0</xdr:colOff>
                    <xdr:row>310</xdr:row>
                    <xdr:rowOff>0</xdr:rowOff>
                  </from>
                  <to>
                    <xdr:col>8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9" name=" 45">
              <controlPr defaultSize="0" autoLine="0" autoPict="0">
                <anchor moveWithCells="1">
                  <from>
                    <xdr:col>8</xdr:col>
                    <xdr:colOff>0</xdr:colOff>
                    <xdr:row>310</xdr:row>
                    <xdr:rowOff>0</xdr:rowOff>
                  </from>
                  <to>
                    <xdr:col>9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50" name=" 46">
              <controlPr defaultSize="0" autoLine="0" autoPict="0">
                <anchor moveWithCells="1">
                  <from>
                    <xdr:col>8</xdr:col>
                    <xdr:colOff>0</xdr:colOff>
                    <xdr:row>311</xdr:row>
                    <xdr:rowOff>0</xdr:rowOff>
                  </from>
                  <to>
                    <xdr:col>9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1" name=" 47">
              <controlPr defaultSize="0" autoLine="0" autoPict="0">
                <anchor moveWithCells="1">
                  <from>
                    <xdr:col>8</xdr:col>
                    <xdr:colOff>0</xdr:colOff>
                    <xdr:row>317</xdr:row>
                    <xdr:rowOff>0</xdr:rowOff>
                  </from>
                  <to>
                    <xdr:col>9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2" name=" 48">
              <controlPr defaultSize="0" autoLine="0" autoPict="0">
                <anchor moveWithCells="1">
                  <from>
                    <xdr:col>8</xdr:col>
                    <xdr:colOff>0</xdr:colOff>
                    <xdr:row>323</xdr:row>
                    <xdr:rowOff>0</xdr:rowOff>
                  </from>
                  <to>
                    <xdr:col>9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3" name=" 49">
              <controlPr defaultSize="0" autoLine="0" autoPict="0">
                <anchor moveWithCells="1">
                  <from>
                    <xdr:col>8</xdr:col>
                    <xdr:colOff>0</xdr:colOff>
                    <xdr:row>339</xdr:row>
                    <xdr:rowOff>0</xdr:rowOff>
                  </from>
                  <to>
                    <xdr:col>9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4" name=" 50">
              <controlPr defaultSize="0" autoLine="0" autoPict="0">
                <anchor moveWithCells="1">
                  <from>
                    <xdr:col>8</xdr:col>
                    <xdr:colOff>0</xdr:colOff>
                    <xdr:row>352</xdr:row>
                    <xdr:rowOff>0</xdr:rowOff>
                  </from>
                  <to>
                    <xdr:col>9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5" name=" 51">
              <controlPr defaultSize="0" autoLine="0" autoPict="0">
                <anchor moveWithCells="1">
                  <from>
                    <xdr:col>8</xdr:col>
                    <xdr:colOff>0</xdr:colOff>
                    <xdr:row>365</xdr:row>
                    <xdr:rowOff>0</xdr:rowOff>
                  </from>
                  <to>
                    <xdr:col>9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6" name=" 52">
              <controlPr defaultSize="0" autoLine="0" autoPict="0">
                <anchor moveWithCells="1">
                  <from>
                    <xdr:col>8</xdr:col>
                    <xdr:colOff>0</xdr:colOff>
                    <xdr:row>374</xdr:row>
                    <xdr:rowOff>0</xdr:rowOff>
                  </from>
                  <to>
                    <xdr:col>9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7" name=" 53">
              <controlPr defaultSize="0" autoLine="0" autoPict="0">
                <anchor moveWithCells="1">
                  <from>
                    <xdr:col>8</xdr:col>
                    <xdr:colOff>0</xdr:colOff>
                    <xdr:row>389</xdr:row>
                    <xdr:rowOff>0</xdr:rowOff>
                  </from>
                  <to>
                    <xdr:col>9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8" name=" 54">
              <controlPr defaultSize="0" autoLine="0" autoPict="0">
                <anchor moveWithCells="1">
                  <from>
                    <xdr:col>8</xdr:col>
                    <xdr:colOff>0</xdr:colOff>
                    <xdr:row>397</xdr:row>
                    <xdr:rowOff>0</xdr:rowOff>
                  </from>
                  <to>
                    <xdr:col>9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9" name=" 55">
              <controlPr defaultSize="0" autoLine="0" autoPict="0">
                <anchor moveWithCells="1">
                  <from>
                    <xdr:col>6</xdr:col>
                    <xdr:colOff>1466850</xdr:colOff>
                    <xdr:row>179</xdr:row>
                    <xdr:rowOff>0</xdr:rowOff>
                  </from>
                  <to>
                    <xdr:col>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60" name=" 56">
              <controlPr defaultSize="0" autoLine="0" autoPict="0">
                <anchor moveWithCells="1">
                  <from>
                    <xdr:col>6</xdr:col>
                    <xdr:colOff>1476375</xdr:colOff>
                    <xdr:row>255</xdr:row>
                    <xdr:rowOff>190500</xdr:rowOff>
                  </from>
                  <to>
                    <xdr:col>7</xdr:col>
                    <xdr:colOff>0</xdr:colOff>
                    <xdr:row>264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5" tint="-0.249977111117893"/>
  </sheetPr>
  <dimension ref="A1:W527"/>
  <sheetViews>
    <sheetView showGridLines="0" workbookViewId="0">
      <pane ySplit="2" topLeftCell="A3" activePane="bottomLeft" state="frozen"/>
      <selection pane="bottomLeft" activeCell="H101" sqref="H101"/>
    </sheetView>
  </sheetViews>
  <sheetFormatPr defaultColWidth="9.1484375" defaultRowHeight="14.25" x14ac:dyDescent="0.15"/>
  <cols>
    <col min="1" max="2" width="3.59765625" style="4" customWidth="1"/>
    <col min="3" max="3" width="11.99609375" style="4" customWidth="1"/>
    <col min="4" max="5" width="9.296875" style="4" customWidth="1"/>
    <col min="6" max="7" width="2.69921875" style="4" customWidth="1"/>
    <col min="8" max="8" width="13.34765625" style="4" customWidth="1"/>
    <col min="9" max="10" width="8.99609375" style="4" customWidth="1"/>
    <col min="11" max="11" width="3.59765625" style="4" customWidth="1"/>
    <col min="12" max="12" width="8.99609375" style="4" customWidth="1"/>
    <col min="13" max="13" width="3.59765625" style="4" customWidth="1"/>
    <col min="14" max="14" width="8.99609375" style="4" customWidth="1"/>
    <col min="15" max="15" width="3.59765625" style="4" customWidth="1"/>
    <col min="16" max="16" width="8.99609375" style="4" customWidth="1"/>
    <col min="17" max="18" width="2.69921875" style="4" customWidth="1"/>
    <col min="19" max="19" width="11.546875" style="4" customWidth="1"/>
    <col min="20" max="20" width="8.99609375" style="4" customWidth="1"/>
    <col min="21" max="22" width="3.59765625" style="4" customWidth="1"/>
    <col min="23" max="16384" width="9.1484375" style="4"/>
  </cols>
  <sheetData>
    <row r="1" spans="1:23" s="2" customFormat="1" ht="42" customHeight="1" x14ac:dyDescent="0.25">
      <c r="C1" s="47"/>
      <c r="D1" s="1"/>
      <c r="E1" s="1"/>
      <c r="F1" s="1"/>
      <c r="G1" s="1"/>
      <c r="H1" s="961" t="s">
        <v>424</v>
      </c>
      <c r="I1" s="961"/>
      <c r="J1" s="961"/>
      <c r="K1" s="961"/>
      <c r="L1" s="961"/>
      <c r="M1" s="961"/>
      <c r="N1" s="961"/>
      <c r="O1" s="961"/>
      <c r="P1" s="961"/>
      <c r="Q1" s="961"/>
      <c r="R1" s="961"/>
      <c r="S1" s="961"/>
      <c r="T1" s="961"/>
      <c r="U1" s="961"/>
    </row>
    <row r="2" spans="1:23" ht="18.75" customHeight="1" x14ac:dyDescent="0.15">
      <c r="A2" s="3"/>
      <c r="B2" s="287"/>
      <c r="C2" s="319" t="s">
        <v>426</v>
      </c>
      <c r="D2" s="288"/>
      <c r="E2" s="288"/>
      <c r="F2" s="964" t="s">
        <v>448</v>
      </c>
      <c r="G2" s="964"/>
      <c r="H2" s="964"/>
      <c r="I2" s="331"/>
      <c r="J2" s="331"/>
      <c r="K2" s="288"/>
      <c r="L2" s="288"/>
      <c r="M2" s="288"/>
      <c r="N2" s="288"/>
      <c r="O2" s="288"/>
      <c r="P2" s="288"/>
      <c r="Q2" s="288"/>
      <c r="R2" s="288"/>
      <c r="S2" s="288"/>
      <c r="T2" s="326"/>
      <c r="U2" s="289"/>
      <c r="W2" s="136"/>
    </row>
    <row r="3" spans="1:23" ht="15.75" customHeight="1" x14ac:dyDescent="0.15">
      <c r="A3" s="3"/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3"/>
      <c r="V3" s="3"/>
      <c r="W3" s="327" t="s">
        <v>246</v>
      </c>
    </row>
    <row r="4" spans="1:23" ht="15.75" customHeight="1" x14ac:dyDescent="0.15">
      <c r="A4" s="3"/>
      <c r="B4" s="41"/>
      <c r="C4" s="363"/>
      <c r="D4" s="387"/>
      <c r="E4" s="387"/>
      <c r="F4" s="364"/>
      <c r="G4" s="363"/>
      <c r="H4" s="363"/>
      <c r="I4" s="387"/>
      <c r="J4" s="387"/>
      <c r="K4" s="363"/>
      <c r="L4" s="365" t="str">
        <f>IF(D7&gt;0,"أضعاف الراتب"," ")</f>
        <v>أضعاف الراتب</v>
      </c>
      <c r="M4" s="366" t="str">
        <f>IF(D7&gt;0,"l"," ")</f>
        <v>l</v>
      </c>
      <c r="N4" s="365" t="str">
        <f>IF(D7&gt;0,"قسط/راتب"," ")</f>
        <v>قسط/راتب</v>
      </c>
      <c r="O4" s="366" t="str">
        <f>IF(D7&gt;0,"l"," ")</f>
        <v>l</v>
      </c>
      <c r="P4" s="365" t="str">
        <f>IF(D7&gt;0,"الأقساط ($)"," ")</f>
        <v>الأقساط ($)</v>
      </c>
      <c r="Q4" s="364"/>
      <c r="R4" s="363"/>
      <c r="S4" s="967" t="s">
        <v>454</v>
      </c>
      <c r="T4" s="968"/>
      <c r="U4" s="43"/>
      <c r="V4" s="3"/>
      <c r="W4" s="327" t="s">
        <v>247</v>
      </c>
    </row>
    <row r="5" spans="1:23" ht="15.75" customHeight="1" x14ac:dyDescent="0.15">
      <c r="A5" s="3"/>
      <c r="B5" s="68"/>
      <c r="C5" s="367" t="s">
        <v>427</v>
      </c>
      <c r="D5" s="391"/>
      <c r="E5" s="391"/>
      <c r="F5" s="372"/>
      <c r="G5" s="368"/>
      <c r="H5" s="368" t="s">
        <v>430</v>
      </c>
      <c r="I5" s="393">
        <v>19000</v>
      </c>
      <c r="J5" s="394"/>
      <c r="K5" s="368"/>
      <c r="L5" s="369">
        <f>D69</f>
        <v>26.573426573426573</v>
      </c>
      <c r="M5" s="370" t="str">
        <f>IF(I5&gt;0,"l"," ")</f>
        <v>l</v>
      </c>
      <c r="N5" s="371">
        <f>E80</f>
        <v>0.3756600081627291</v>
      </c>
      <c r="O5" s="370" t="str">
        <f>IF(I5&gt;0,"l"," ")</f>
        <v>l</v>
      </c>
      <c r="P5" s="369">
        <f>D80</f>
        <v>268.59690583635131</v>
      </c>
      <c r="Q5" s="372"/>
      <c r="R5" s="368"/>
      <c r="S5" s="368" t="s">
        <v>449</v>
      </c>
      <c r="T5" s="395">
        <v>7.4999999999999997E-2</v>
      </c>
      <c r="U5" s="9"/>
      <c r="V5" s="3"/>
      <c r="W5" s="327" t="s">
        <v>80</v>
      </c>
    </row>
    <row r="6" spans="1:23" ht="15.75" customHeight="1" x14ac:dyDescent="0.15">
      <c r="A6" s="3"/>
      <c r="B6" s="68"/>
      <c r="C6" s="373" t="s">
        <v>428</v>
      </c>
      <c r="D6" s="963">
        <v>96</v>
      </c>
      <c r="E6" s="963"/>
      <c r="F6" s="377"/>
      <c r="G6" s="374"/>
      <c r="H6" s="374" t="s">
        <v>431</v>
      </c>
      <c r="I6" s="392">
        <v>1000</v>
      </c>
      <c r="J6" s="135"/>
      <c r="K6" s="374"/>
      <c r="L6" s="375">
        <f>D70</f>
        <v>1.3986013986013985</v>
      </c>
      <c r="M6" s="366" t="str">
        <f t="shared" ref="M6:M9" si="0">IF(I6&gt;0,"l"," ")</f>
        <v>l</v>
      </c>
      <c r="N6" s="376">
        <f>E81</f>
        <v>6.9930069930069935E-2</v>
      </c>
      <c r="O6" s="366" t="str">
        <f t="shared" ref="O6:O10" si="1">IF(I6&gt;0,"l"," ")</f>
        <v>l</v>
      </c>
      <c r="P6" s="375">
        <f>D81</f>
        <v>50</v>
      </c>
      <c r="Q6" s="377"/>
      <c r="R6" s="374"/>
      <c r="S6" s="374" t="s">
        <v>450</v>
      </c>
      <c r="T6" s="332">
        <v>0.11</v>
      </c>
      <c r="U6" s="51"/>
      <c r="V6" s="3"/>
      <c r="W6" s="327" t="s">
        <v>248</v>
      </c>
    </row>
    <row r="7" spans="1:23" ht="15.75" customHeight="1" x14ac:dyDescent="0.15">
      <c r="B7" s="68"/>
      <c r="C7" s="378" t="s">
        <v>429</v>
      </c>
      <c r="D7" s="392">
        <v>715</v>
      </c>
      <c r="E7" s="133"/>
      <c r="F7" s="382"/>
      <c r="G7" s="379"/>
      <c r="H7" s="379" t="s">
        <v>432</v>
      </c>
      <c r="I7" s="392">
        <v>1200</v>
      </c>
      <c r="J7" s="134"/>
      <c r="K7" s="379"/>
      <c r="L7" s="380">
        <f>D71</f>
        <v>1.6783216783216783</v>
      </c>
      <c r="M7" s="370" t="str">
        <f t="shared" si="0"/>
        <v>l</v>
      </c>
      <c r="N7" s="381">
        <f>E82</f>
        <v>5.440992190720096E-2</v>
      </c>
      <c r="O7" s="370" t="str">
        <f t="shared" si="1"/>
        <v>l</v>
      </c>
      <c r="P7" s="380">
        <f>H95</f>
        <v>38.903094163648689</v>
      </c>
      <c r="Q7" s="382"/>
      <c r="R7" s="379"/>
      <c r="S7" s="379" t="s">
        <v>451</v>
      </c>
      <c r="T7" s="332">
        <v>0.06</v>
      </c>
      <c r="U7" s="51"/>
      <c r="V7" s="3"/>
      <c r="W7" s="327" t="s">
        <v>169</v>
      </c>
    </row>
    <row r="8" spans="1:23" ht="15.75" customHeight="1" x14ac:dyDescent="0.15">
      <c r="B8" s="27"/>
      <c r="C8" s="373"/>
      <c r="D8" s="388"/>
      <c r="E8" s="388"/>
      <c r="F8" s="377"/>
      <c r="G8" s="374"/>
      <c r="H8" s="374" t="s">
        <v>433</v>
      </c>
      <c r="I8" s="392"/>
      <c r="J8" s="135"/>
      <c r="K8" s="374"/>
      <c r="L8" s="375" t="str">
        <f>D74</f>
        <v xml:space="preserve"> </v>
      </c>
      <c r="M8" s="366" t="str">
        <f t="shared" si="0"/>
        <v xml:space="preserve"> </v>
      </c>
      <c r="N8" s="376" t="str">
        <f>IF(E56&gt;0,0," ")</f>
        <v xml:space="preserve"> </v>
      </c>
      <c r="O8" s="366" t="str">
        <f t="shared" si="1"/>
        <v xml:space="preserve"> </v>
      </c>
      <c r="P8" s="375" t="str">
        <f>IF(E56&gt;0,0," ")</f>
        <v xml:space="preserve"> </v>
      </c>
      <c r="Q8" s="377"/>
      <c r="R8" s="374"/>
      <c r="S8" s="374" t="s">
        <v>452</v>
      </c>
      <c r="T8" s="332">
        <v>0.01</v>
      </c>
      <c r="U8" s="57"/>
      <c r="V8" s="3"/>
      <c r="W8" s="328"/>
    </row>
    <row r="9" spans="1:23" ht="15.75" customHeight="1" x14ac:dyDescent="0.15">
      <c r="B9" s="27"/>
      <c r="C9" s="378"/>
      <c r="D9" s="379"/>
      <c r="E9" s="379"/>
      <c r="F9" s="382"/>
      <c r="G9" s="379"/>
      <c r="H9" s="379" t="s">
        <v>434</v>
      </c>
      <c r="I9" s="392"/>
      <c r="J9" s="134"/>
      <c r="K9" s="379"/>
      <c r="L9" s="380" t="str">
        <f>D72</f>
        <v xml:space="preserve"> </v>
      </c>
      <c r="M9" s="370" t="str">
        <f t="shared" si="0"/>
        <v xml:space="preserve"> </v>
      </c>
      <c r="N9" s="381" t="str">
        <f>E83</f>
        <v xml:space="preserve"> </v>
      </c>
      <c r="O9" s="370" t="str">
        <f t="shared" si="1"/>
        <v xml:space="preserve"> </v>
      </c>
      <c r="P9" s="380" t="str">
        <f>D83</f>
        <v xml:space="preserve"> </v>
      </c>
      <c r="Q9" s="382"/>
      <c r="R9" s="379"/>
      <c r="S9" s="379" t="s">
        <v>453</v>
      </c>
      <c r="T9" s="332">
        <v>0.01</v>
      </c>
      <c r="U9" s="45"/>
      <c r="V9" s="3"/>
      <c r="W9" s="328"/>
    </row>
    <row r="10" spans="1:23" ht="15.75" customHeight="1" x14ac:dyDescent="0.15">
      <c r="B10" s="27"/>
      <c r="C10" s="373"/>
      <c r="D10" s="374"/>
      <c r="E10" s="374"/>
      <c r="F10" s="377"/>
      <c r="G10" s="374"/>
      <c r="H10" s="374" t="s">
        <v>435</v>
      </c>
      <c r="I10" s="392"/>
      <c r="J10" s="135"/>
      <c r="K10" s="374"/>
      <c r="L10" s="375" t="str">
        <f>D73</f>
        <v xml:space="preserve"> </v>
      </c>
      <c r="M10" s="366" t="str">
        <f>IF(I10&gt;0,"l"," ")</f>
        <v xml:space="preserve"> </v>
      </c>
      <c r="N10" s="376" t="str">
        <f>E84</f>
        <v xml:space="preserve"> </v>
      </c>
      <c r="O10" s="366" t="str">
        <f t="shared" si="1"/>
        <v xml:space="preserve"> </v>
      </c>
      <c r="P10" s="375" t="str">
        <f>D84</f>
        <v xml:space="preserve"> </v>
      </c>
      <c r="Q10" s="377"/>
      <c r="R10" s="374"/>
      <c r="S10" s="383"/>
      <c r="T10" s="389"/>
      <c r="U10" s="51"/>
      <c r="W10" s="328"/>
    </row>
    <row r="11" spans="1:23" ht="15.75" customHeight="1" x14ac:dyDescent="0.15">
      <c r="B11" s="27"/>
      <c r="C11" s="384"/>
      <c r="D11" s="385"/>
      <c r="E11" s="385"/>
      <c r="F11" s="386"/>
      <c r="G11" s="385"/>
      <c r="H11" s="398"/>
      <c r="I11" s="45"/>
      <c r="J11" s="45"/>
      <c r="K11" s="398"/>
      <c r="L11" s="398"/>
      <c r="M11" s="398"/>
      <c r="N11" s="398"/>
      <c r="O11" s="398"/>
      <c r="P11" s="398"/>
      <c r="Q11" s="386"/>
      <c r="R11" s="385"/>
      <c r="S11" s="965" t="s">
        <v>455</v>
      </c>
      <c r="T11" s="966"/>
      <c r="U11" s="51"/>
      <c r="W11" s="328"/>
    </row>
    <row r="12" spans="1:23" ht="15.75" customHeight="1" x14ac:dyDescent="0.15">
      <c r="B12" s="27"/>
      <c r="C12" s="359"/>
      <c r="D12" s="360"/>
      <c r="E12" s="360"/>
      <c r="F12" s="361"/>
      <c r="G12" s="360"/>
      <c r="H12" s="399" t="s">
        <v>480</v>
      </c>
      <c r="I12" s="407">
        <f>IF((E48+E52+E54+E56)=0," ",(E48+E52+E54+E56))</f>
        <v>21200</v>
      </c>
      <c r="J12" s="400"/>
      <c r="K12" s="400"/>
      <c r="L12" s="401">
        <f>IF((SUM(L5:L10)=0)," ",SUM(L5:L10))</f>
        <v>29.650349650349654</v>
      </c>
      <c r="M12" s="402" t="str">
        <f>IF((SUM(I5:I10)&gt;0),"l"," ")</f>
        <v>l</v>
      </c>
      <c r="N12" s="403">
        <f>IF((SUM(N5:N10)=0)," ",SUM(N5:N10))</f>
        <v>0.5</v>
      </c>
      <c r="O12" s="402" t="str">
        <f>IF((SUM(I5:I10)&gt;0),"l"," ")</f>
        <v>l</v>
      </c>
      <c r="P12" s="404">
        <f>IF((SUM(P5:P10)=0)," ",SUM(P5:P10))</f>
        <v>357.5</v>
      </c>
      <c r="Q12" s="361"/>
      <c r="R12" s="360"/>
      <c r="S12" s="374" t="s">
        <v>437</v>
      </c>
      <c r="T12" s="396">
        <v>3.7</v>
      </c>
      <c r="U12" s="71"/>
      <c r="W12" s="328"/>
    </row>
    <row r="13" spans="1:23" ht="15.75" customHeight="1" x14ac:dyDescent="0.15">
      <c r="B13" s="27"/>
      <c r="C13" s="355"/>
      <c r="D13" s="356"/>
      <c r="E13" s="356"/>
      <c r="F13" s="357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7"/>
      <c r="R13" s="356"/>
      <c r="S13" s="379" t="s">
        <v>439</v>
      </c>
      <c r="T13" s="397">
        <v>5.2</v>
      </c>
      <c r="U13" s="71"/>
    </row>
    <row r="14" spans="1:23" ht="15.75" customHeight="1" x14ac:dyDescent="0.15">
      <c r="B14" s="27"/>
      <c r="C14" s="359"/>
      <c r="D14" s="360"/>
      <c r="E14" s="360"/>
      <c r="F14" s="361"/>
      <c r="G14" s="360"/>
      <c r="H14" s="360"/>
      <c r="I14" s="360"/>
      <c r="J14" s="360"/>
      <c r="K14" s="360"/>
      <c r="L14" s="362"/>
      <c r="M14" s="360"/>
      <c r="N14" s="360"/>
      <c r="O14" s="360"/>
      <c r="P14" s="360" t="s">
        <v>475</v>
      </c>
      <c r="Q14" s="361"/>
      <c r="R14" s="360"/>
      <c r="S14" s="360"/>
      <c r="T14" s="390"/>
      <c r="U14" s="71"/>
    </row>
    <row r="15" spans="1:23" ht="15.75" customHeight="1" x14ac:dyDescent="0.15">
      <c r="B15" s="27"/>
      <c r="C15" s="355"/>
      <c r="D15" s="356"/>
      <c r="E15" s="356"/>
      <c r="F15" s="357"/>
      <c r="G15" s="356"/>
      <c r="H15" s="356"/>
      <c r="I15" s="356"/>
      <c r="J15" s="356"/>
      <c r="K15" s="356"/>
      <c r="L15" s="358"/>
      <c r="M15" s="356"/>
      <c r="N15" s="356"/>
      <c r="O15" s="356"/>
      <c r="P15" s="356" t="s">
        <v>476</v>
      </c>
      <c r="Q15" s="357"/>
      <c r="R15" s="356"/>
      <c r="S15" s="356"/>
      <c r="T15" s="356"/>
      <c r="U15" s="71"/>
    </row>
    <row r="16" spans="1:23" ht="15.75" customHeight="1" x14ac:dyDescent="0.15">
      <c r="B16" s="27"/>
      <c r="C16" s="359"/>
      <c r="D16" s="360"/>
      <c r="E16" s="360"/>
      <c r="F16" s="361"/>
      <c r="G16" s="360"/>
      <c r="H16" s="360"/>
      <c r="I16" s="360"/>
      <c r="J16" s="360"/>
      <c r="K16" s="360"/>
      <c r="L16" s="362"/>
      <c r="M16" s="360"/>
      <c r="N16" s="360"/>
      <c r="O16" s="360"/>
      <c r="P16" s="360" t="s">
        <v>478</v>
      </c>
      <c r="Q16" s="361"/>
      <c r="R16" s="360"/>
      <c r="S16" s="360"/>
      <c r="T16" s="360"/>
      <c r="U16" s="71"/>
    </row>
    <row r="17" spans="1:23" ht="15.75" customHeight="1" x14ac:dyDescent="0.15">
      <c r="B17" s="27"/>
      <c r="C17" s="355"/>
      <c r="D17" s="356"/>
      <c r="E17" s="356"/>
      <c r="F17" s="357"/>
      <c r="G17" s="356"/>
      <c r="H17" s="356"/>
      <c r="I17" s="356"/>
      <c r="J17" s="356"/>
      <c r="K17" s="356"/>
      <c r="L17" s="358"/>
      <c r="M17" s="356"/>
      <c r="N17" s="356"/>
      <c r="O17" s="356"/>
      <c r="P17" s="356" t="s">
        <v>479</v>
      </c>
      <c r="Q17" s="357"/>
      <c r="R17" s="356"/>
      <c r="S17" s="356"/>
      <c r="T17" s="356"/>
      <c r="U17" s="71"/>
    </row>
    <row r="18" spans="1:23" ht="15.75" customHeight="1" x14ac:dyDescent="0.2">
      <c r="B18" s="27"/>
      <c r="C18" s="359"/>
      <c r="D18" s="360"/>
      <c r="E18" s="360"/>
      <c r="F18" s="361"/>
      <c r="G18" s="360"/>
      <c r="H18" s="360"/>
      <c r="I18" s="360"/>
      <c r="J18" s="360"/>
      <c r="K18" s="360"/>
      <c r="L18" s="362"/>
      <c r="M18" s="360"/>
      <c r="N18" s="360"/>
      <c r="O18" s="360"/>
      <c r="P18" s="360" t="s">
        <v>477</v>
      </c>
      <c r="Q18" s="361"/>
      <c r="R18" s="360"/>
      <c r="S18" s="360"/>
      <c r="T18" s="360"/>
      <c r="U18" s="71"/>
      <c r="W18" s="146"/>
    </row>
    <row r="19" spans="1:23" ht="15.75" customHeight="1" x14ac:dyDescent="0.2">
      <c r="B19" s="27"/>
      <c r="C19" s="355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71"/>
      <c r="W19" s="146"/>
    </row>
    <row r="20" spans="1:23" ht="15.75" customHeight="1" x14ac:dyDescent="0.2">
      <c r="B20" s="73"/>
      <c r="C20" s="405"/>
      <c r="D20" s="406"/>
      <c r="E20" s="406"/>
      <c r="F20" s="406"/>
      <c r="G20" s="406"/>
      <c r="H20" s="406"/>
      <c r="I20" s="406"/>
      <c r="J20" s="406"/>
      <c r="K20" s="406"/>
      <c r="L20" s="406"/>
      <c r="M20" s="406"/>
      <c r="N20" s="406"/>
      <c r="O20" s="406"/>
      <c r="P20" s="406"/>
      <c r="Q20" s="406"/>
      <c r="R20" s="406"/>
      <c r="S20" s="406"/>
      <c r="T20" s="406"/>
      <c r="U20" s="75"/>
      <c r="W20" s="146"/>
    </row>
    <row r="21" spans="1:23" ht="15.75" customHeight="1" x14ac:dyDescent="0.2">
      <c r="B21" s="73"/>
      <c r="C21" s="405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406"/>
      <c r="U21" s="75"/>
      <c r="W21" s="146"/>
    </row>
    <row r="22" spans="1:23" ht="15.75" customHeight="1" x14ac:dyDescent="0.2">
      <c r="B22" s="73"/>
      <c r="C22" s="405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6"/>
      <c r="S22" s="406"/>
      <c r="T22" s="406"/>
      <c r="U22" s="75"/>
      <c r="W22" s="147"/>
    </row>
    <row r="23" spans="1:23" ht="15.75" customHeight="1" x14ac:dyDescent="0.15">
      <c r="B23" s="73"/>
      <c r="C23" s="74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</row>
    <row r="24" spans="1:23" ht="12" customHeight="1" x14ac:dyDescent="0.15">
      <c r="B24" s="76"/>
      <c r="C24" s="74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7"/>
      <c r="U24" s="77"/>
    </row>
    <row r="25" spans="1:23" ht="12" customHeight="1" x14ac:dyDescent="0.15">
      <c r="B25" s="76"/>
      <c r="C25" s="74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7"/>
      <c r="U25" s="77"/>
    </row>
    <row r="26" spans="1:23" x14ac:dyDescent="0.15">
      <c r="A26" s="3"/>
      <c r="B26" s="76"/>
      <c r="C26" s="74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7"/>
      <c r="U26" s="77"/>
    </row>
    <row r="27" spans="1:23" ht="15" customHeight="1" x14ac:dyDescent="0.15">
      <c r="A27" s="3"/>
      <c r="B27" s="76"/>
      <c r="C27" s="74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7"/>
      <c r="U27" s="77"/>
    </row>
    <row r="28" spans="1:23" x14ac:dyDescent="0.15">
      <c r="B28" s="76"/>
      <c r="C28" s="74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7"/>
      <c r="U28" s="77"/>
    </row>
    <row r="38" spans="1:23" ht="15" x14ac:dyDescent="0.2">
      <c r="B38" s="962" t="s">
        <v>249</v>
      </c>
      <c r="C38" s="962"/>
      <c r="D38" s="962"/>
      <c r="E38" s="962"/>
      <c r="F38" s="962"/>
      <c r="G38" s="962"/>
      <c r="H38" s="962"/>
      <c r="I38" s="962"/>
      <c r="J38" s="962"/>
      <c r="K38" s="962"/>
      <c r="L38" s="962"/>
      <c r="M38" s="962"/>
      <c r="N38" s="962"/>
      <c r="O38" s="962"/>
      <c r="P38" s="962"/>
      <c r="Q38" s="962"/>
      <c r="R38" s="962"/>
      <c r="S38" s="962"/>
      <c r="T38" s="962"/>
      <c r="U38" s="962"/>
    </row>
    <row r="39" spans="1:23" ht="15.75" customHeight="1" x14ac:dyDescent="0.15">
      <c r="A39" s="329"/>
      <c r="B39" s="329"/>
      <c r="C39" s="969" t="s">
        <v>461</v>
      </c>
      <c r="D39" s="970"/>
      <c r="E39" s="970"/>
      <c r="F39" s="970"/>
      <c r="G39" s="970"/>
      <c r="H39" s="971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29"/>
      <c r="V39" s="329"/>
      <c r="W39" s="329"/>
    </row>
    <row r="40" spans="1:23" ht="15.75" customHeight="1" x14ac:dyDescent="0.15">
      <c r="A40" s="329"/>
      <c r="B40" s="329"/>
      <c r="C40" s="346" t="s">
        <v>427</v>
      </c>
      <c r="D40" s="338"/>
      <c r="E40" s="338" t="s">
        <v>440</v>
      </c>
      <c r="F40" s="338"/>
      <c r="G40" s="338"/>
      <c r="H40" s="347">
        <v>3</v>
      </c>
      <c r="I40" s="329"/>
      <c r="J40" s="329"/>
      <c r="K40" s="329"/>
      <c r="L40" s="329"/>
      <c r="M40" s="329"/>
      <c r="N40" s="329"/>
      <c r="O40" s="329"/>
      <c r="P40" s="329"/>
      <c r="Q40" s="329"/>
      <c r="R40" s="329"/>
      <c r="S40" s="329"/>
      <c r="T40" s="329"/>
      <c r="U40" s="329"/>
      <c r="V40" s="329"/>
      <c r="W40" s="329"/>
    </row>
    <row r="41" spans="1:23" ht="15.75" customHeight="1" x14ac:dyDescent="0.15">
      <c r="A41" s="329"/>
      <c r="B41" s="329"/>
      <c r="C41" s="346"/>
      <c r="D41" s="338"/>
      <c r="E41" s="338" t="s">
        <v>441</v>
      </c>
      <c r="F41" s="338"/>
      <c r="G41" s="338"/>
      <c r="H41" s="347"/>
      <c r="I41" s="329"/>
      <c r="J41" s="329"/>
      <c r="K41" s="329"/>
      <c r="L41" s="329"/>
      <c r="M41" s="329"/>
      <c r="N41" s="329"/>
      <c r="O41" s="329"/>
      <c r="P41" s="329"/>
      <c r="Q41" s="329"/>
      <c r="R41" s="329"/>
      <c r="S41" s="329"/>
      <c r="T41" s="329"/>
      <c r="U41" s="329"/>
      <c r="V41" s="329"/>
      <c r="W41" s="329"/>
    </row>
    <row r="42" spans="1:23" ht="15.75" customHeight="1" x14ac:dyDescent="0.15">
      <c r="A42" s="329"/>
      <c r="B42" s="329"/>
      <c r="C42" s="346"/>
      <c r="D42" s="338"/>
      <c r="E42" s="338" t="s">
        <v>442</v>
      </c>
      <c r="F42" s="338"/>
      <c r="G42" s="338"/>
      <c r="H42" s="347"/>
      <c r="I42" s="329"/>
      <c r="J42" s="329"/>
      <c r="K42" s="329"/>
      <c r="L42" s="329"/>
      <c r="M42" s="329"/>
      <c r="N42" s="329"/>
      <c r="O42" s="329"/>
      <c r="P42" s="329"/>
      <c r="Q42" s="329"/>
      <c r="R42" s="329"/>
      <c r="S42" s="329"/>
      <c r="T42" s="329"/>
      <c r="U42" s="329"/>
      <c r="V42" s="329"/>
      <c r="W42" s="329"/>
    </row>
    <row r="43" spans="1:23" ht="15.75" customHeight="1" x14ac:dyDescent="0.15">
      <c r="A43" s="329"/>
      <c r="B43" s="329"/>
      <c r="C43" s="348"/>
      <c r="D43" s="345"/>
      <c r="E43" s="345"/>
      <c r="F43" s="345"/>
      <c r="G43" s="345"/>
      <c r="H43" s="349"/>
      <c r="I43" s="329"/>
      <c r="J43" s="329"/>
      <c r="K43" s="329"/>
      <c r="L43" s="329"/>
      <c r="M43" s="329"/>
      <c r="N43" s="329"/>
      <c r="O43" s="329"/>
      <c r="P43" s="329"/>
      <c r="Q43" s="329"/>
      <c r="R43" s="329"/>
      <c r="S43" s="329"/>
      <c r="T43" s="329"/>
      <c r="U43" s="329"/>
      <c r="V43" s="329"/>
      <c r="W43" s="329"/>
    </row>
    <row r="44" spans="1:23" ht="15.75" customHeight="1" x14ac:dyDescent="0.15">
      <c r="A44" s="329"/>
      <c r="B44" s="329"/>
      <c r="C44" s="346" t="s">
        <v>444</v>
      </c>
      <c r="D44" s="338" t="s">
        <v>437</v>
      </c>
      <c r="E44" s="339">
        <f>IF(H44=1,(D7/T12),IF(H44=2,D7,(D7/0.71)))</f>
        <v>715</v>
      </c>
      <c r="F44" s="338"/>
      <c r="G44" s="338"/>
      <c r="H44" s="347">
        <v>2</v>
      </c>
      <c r="I44" s="329"/>
      <c r="J44" s="329"/>
      <c r="K44" s="329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</row>
    <row r="45" spans="1:23" ht="15.75" customHeight="1" x14ac:dyDescent="0.15">
      <c r="A45" s="329"/>
      <c r="B45" s="329"/>
      <c r="C45" s="346"/>
      <c r="D45" s="338" t="s">
        <v>438</v>
      </c>
      <c r="E45" s="338"/>
      <c r="F45" s="338"/>
      <c r="G45" s="338"/>
      <c r="H45" s="347"/>
      <c r="I45" s="329"/>
      <c r="J45" s="329"/>
      <c r="K45" s="329"/>
      <c r="L45" s="329"/>
      <c r="M45" s="329"/>
      <c r="N45" s="329"/>
      <c r="O45" s="329"/>
      <c r="P45" s="329"/>
      <c r="Q45" s="329"/>
      <c r="R45" s="329"/>
      <c r="S45" s="329"/>
      <c r="T45" s="329"/>
      <c r="U45" s="329"/>
      <c r="V45" s="329"/>
      <c r="W45" s="329"/>
    </row>
    <row r="46" spans="1:23" ht="15.75" customHeight="1" x14ac:dyDescent="0.15">
      <c r="A46" s="329"/>
      <c r="B46" s="329"/>
      <c r="C46" s="346"/>
      <c r="D46" s="338" t="s">
        <v>439</v>
      </c>
      <c r="E46" s="338"/>
      <c r="F46" s="338"/>
      <c r="G46" s="338"/>
      <c r="H46" s="347"/>
      <c r="I46" s="329"/>
      <c r="J46" s="329"/>
      <c r="K46" s="329"/>
      <c r="L46" s="329"/>
      <c r="M46" s="329"/>
      <c r="N46" s="329"/>
      <c r="O46" s="329"/>
      <c r="P46" s="329"/>
      <c r="Q46" s="329"/>
      <c r="R46" s="329"/>
      <c r="S46" s="329"/>
      <c r="T46" s="329"/>
      <c r="U46" s="329"/>
      <c r="V46" s="329"/>
      <c r="W46" s="329"/>
    </row>
    <row r="47" spans="1:23" ht="15.75" customHeight="1" x14ac:dyDescent="0.15">
      <c r="A47" s="329"/>
      <c r="B47" s="329"/>
      <c r="C47" s="348"/>
      <c r="D47" s="345"/>
      <c r="E47" s="345"/>
      <c r="F47" s="345"/>
      <c r="G47" s="345"/>
      <c r="H47" s="349"/>
      <c r="I47" s="329"/>
      <c r="J47" s="329"/>
      <c r="K47" s="329"/>
      <c r="L47" s="329"/>
      <c r="M47" s="329"/>
      <c r="N47" s="329"/>
      <c r="O47" s="329"/>
      <c r="P47" s="329"/>
      <c r="Q47" s="329"/>
      <c r="R47" s="329"/>
      <c r="S47" s="329"/>
      <c r="T47" s="329"/>
      <c r="U47" s="329"/>
      <c r="V47" s="329"/>
      <c r="W47" s="329"/>
    </row>
    <row r="48" spans="1:23" ht="15.75" customHeight="1" x14ac:dyDescent="0.15">
      <c r="A48" s="329"/>
      <c r="B48" s="329"/>
      <c r="C48" s="346" t="s">
        <v>443</v>
      </c>
      <c r="D48" s="338" t="s">
        <v>437</v>
      </c>
      <c r="E48" s="339">
        <f>IF(H48=1,(I5/T12),IF(H48=2,I5,(I5/0.71)))</f>
        <v>19000</v>
      </c>
      <c r="F48" s="338"/>
      <c r="G48" s="338"/>
      <c r="H48" s="347">
        <v>2</v>
      </c>
      <c r="I48" s="329"/>
      <c r="J48" s="329"/>
      <c r="K48" s="329"/>
      <c r="L48" s="329"/>
      <c r="M48" s="329"/>
      <c r="N48" s="329"/>
      <c r="O48" s="329"/>
      <c r="P48" s="329"/>
      <c r="Q48" s="329"/>
      <c r="R48" s="329"/>
      <c r="S48" s="329"/>
      <c r="T48" s="329"/>
      <c r="U48" s="329"/>
      <c r="V48" s="329"/>
      <c r="W48" s="329"/>
    </row>
    <row r="49" spans="1:23" ht="15.75" customHeight="1" x14ac:dyDescent="0.15">
      <c r="A49" s="329"/>
      <c r="B49" s="329"/>
      <c r="C49" s="346"/>
      <c r="D49" s="338" t="s">
        <v>438</v>
      </c>
      <c r="E49" s="338"/>
      <c r="F49" s="338"/>
      <c r="G49" s="338"/>
      <c r="H49" s="347"/>
      <c r="I49" s="329"/>
      <c r="J49" s="329"/>
      <c r="K49" s="329"/>
      <c r="L49" s="329"/>
      <c r="M49" s="329"/>
      <c r="N49" s="329"/>
      <c r="O49" s="329"/>
      <c r="P49" s="329"/>
      <c r="Q49" s="329"/>
      <c r="R49" s="329"/>
      <c r="S49" s="329"/>
      <c r="T49" s="329"/>
      <c r="U49" s="329"/>
      <c r="V49" s="329"/>
      <c r="W49" s="329"/>
    </row>
    <row r="50" spans="1:23" ht="15.75" customHeight="1" x14ac:dyDescent="0.15">
      <c r="A50" s="329"/>
      <c r="B50" s="329"/>
      <c r="C50" s="346"/>
      <c r="D50" s="338" t="s">
        <v>439</v>
      </c>
      <c r="E50" s="338"/>
      <c r="F50" s="338"/>
      <c r="G50" s="338"/>
      <c r="H50" s="347"/>
      <c r="I50" s="329"/>
      <c r="J50" s="329"/>
      <c r="K50" s="329"/>
      <c r="L50" s="329"/>
      <c r="M50" s="329"/>
      <c r="N50" s="329"/>
      <c r="O50" s="329"/>
      <c r="P50" s="329"/>
      <c r="Q50" s="329"/>
      <c r="R50" s="329"/>
      <c r="S50" s="329"/>
      <c r="T50" s="329"/>
      <c r="U50" s="329"/>
      <c r="V50" s="329"/>
      <c r="W50" s="329"/>
    </row>
    <row r="51" spans="1:23" ht="15.75" customHeight="1" x14ac:dyDescent="0.15">
      <c r="A51" s="329"/>
      <c r="B51" s="329"/>
      <c r="C51" s="348"/>
      <c r="D51" s="345"/>
      <c r="E51" s="345"/>
      <c r="F51" s="345"/>
      <c r="G51" s="345"/>
      <c r="H51" s="349"/>
      <c r="I51" s="329"/>
      <c r="J51" s="329"/>
      <c r="K51" s="329"/>
      <c r="L51" s="329"/>
      <c r="M51" s="329"/>
      <c r="N51" s="329"/>
      <c r="O51" s="329"/>
      <c r="P51" s="329"/>
      <c r="Q51" s="329"/>
      <c r="R51" s="329"/>
      <c r="S51" s="329"/>
      <c r="T51" s="329"/>
      <c r="U51" s="329"/>
      <c r="V51" s="329"/>
      <c r="W51" s="329"/>
    </row>
    <row r="52" spans="1:23" ht="15.75" customHeight="1" x14ac:dyDescent="0.15">
      <c r="A52" s="329"/>
      <c r="B52" s="329"/>
      <c r="C52" s="346" t="s">
        <v>445</v>
      </c>
      <c r="D52" s="338" t="s">
        <v>438</v>
      </c>
      <c r="E52" s="340">
        <f>I6</f>
        <v>1000</v>
      </c>
      <c r="F52" s="338"/>
      <c r="G52" s="338"/>
      <c r="H52" s="347">
        <v>1</v>
      </c>
      <c r="I52" s="329"/>
      <c r="J52" s="329"/>
      <c r="K52" s="329"/>
      <c r="L52" s="329"/>
      <c r="M52" s="329"/>
      <c r="N52" s="329"/>
      <c r="O52" s="329"/>
      <c r="P52" s="329"/>
      <c r="Q52" s="329"/>
      <c r="R52" s="329"/>
      <c r="S52" s="329"/>
      <c r="T52" s="329"/>
      <c r="U52" s="329"/>
      <c r="V52" s="329"/>
      <c r="W52" s="329"/>
    </row>
    <row r="53" spans="1:23" ht="15.75" customHeight="1" x14ac:dyDescent="0.15">
      <c r="A53" s="329"/>
      <c r="B53" s="329"/>
      <c r="C53" s="348"/>
      <c r="D53" s="345"/>
      <c r="E53" s="345"/>
      <c r="F53" s="345"/>
      <c r="G53" s="345"/>
      <c r="H53" s="349"/>
      <c r="I53" s="329"/>
      <c r="J53" s="329"/>
      <c r="K53" s="329"/>
      <c r="L53" s="329"/>
      <c r="M53" s="329"/>
      <c r="N53" s="329"/>
      <c r="O53" s="329"/>
      <c r="P53" s="329"/>
      <c r="Q53" s="329"/>
      <c r="R53" s="329"/>
      <c r="S53" s="329"/>
      <c r="T53" s="329"/>
      <c r="U53" s="329"/>
      <c r="V53" s="329"/>
      <c r="W53" s="329"/>
    </row>
    <row r="54" spans="1:23" ht="15.75" customHeight="1" x14ac:dyDescent="0.15">
      <c r="A54" s="329"/>
      <c r="B54" s="329"/>
      <c r="C54" s="346" t="s">
        <v>446</v>
      </c>
      <c r="D54" s="338" t="s">
        <v>438</v>
      </c>
      <c r="E54" s="340">
        <f>I7</f>
        <v>1200</v>
      </c>
      <c r="F54" s="338"/>
      <c r="G54" s="338"/>
      <c r="H54" s="347">
        <v>1</v>
      </c>
      <c r="I54" s="329"/>
      <c r="J54" s="329"/>
      <c r="K54" s="329"/>
      <c r="L54" s="329"/>
      <c r="M54" s="329"/>
      <c r="N54" s="329"/>
      <c r="O54" s="329"/>
      <c r="P54" s="329"/>
      <c r="Q54" s="329"/>
      <c r="R54" s="329"/>
      <c r="S54" s="329"/>
      <c r="T54" s="329"/>
      <c r="U54" s="329"/>
      <c r="V54" s="329"/>
      <c r="W54" s="329"/>
    </row>
    <row r="55" spans="1:23" ht="15.75" customHeight="1" x14ac:dyDescent="0.15">
      <c r="A55" s="329"/>
      <c r="B55" s="329"/>
      <c r="C55" s="348"/>
      <c r="D55" s="345"/>
      <c r="E55" s="345"/>
      <c r="F55" s="345"/>
      <c r="G55" s="345"/>
      <c r="H55" s="349"/>
      <c r="I55" s="329"/>
      <c r="J55" s="329"/>
      <c r="K55" s="329"/>
      <c r="L55" s="329"/>
      <c r="M55" s="329"/>
      <c r="N55" s="329"/>
      <c r="O55" s="329"/>
      <c r="P55" s="329"/>
      <c r="Q55" s="329"/>
      <c r="R55" s="329"/>
      <c r="S55" s="329"/>
      <c r="T55" s="329"/>
      <c r="U55" s="329"/>
      <c r="V55" s="329"/>
      <c r="W55" s="329"/>
    </row>
    <row r="56" spans="1:23" ht="15.75" customHeight="1" x14ac:dyDescent="0.15">
      <c r="A56" s="329"/>
      <c r="B56" s="329"/>
      <c r="C56" s="346" t="s">
        <v>447</v>
      </c>
      <c r="D56" s="338" t="s">
        <v>437</v>
      </c>
      <c r="E56" s="339">
        <f>IF(H56=1,(I8/T12),IF(H56=2,I8,(I8/0.71)))</f>
        <v>0</v>
      </c>
      <c r="F56" s="338"/>
      <c r="G56" s="338"/>
      <c r="H56" s="347">
        <v>1</v>
      </c>
      <c r="I56" s="329"/>
      <c r="J56" s="329"/>
      <c r="K56" s="329"/>
      <c r="L56" s="329"/>
      <c r="M56" s="329"/>
      <c r="N56" s="329"/>
      <c r="O56" s="329"/>
      <c r="P56" s="329"/>
      <c r="Q56" s="329"/>
      <c r="R56" s="329"/>
      <c r="S56" s="329"/>
      <c r="T56" s="329"/>
      <c r="U56" s="329"/>
      <c r="V56" s="329"/>
      <c r="W56" s="329"/>
    </row>
    <row r="57" spans="1:23" ht="15.75" customHeight="1" x14ac:dyDescent="0.15">
      <c r="A57" s="329"/>
      <c r="B57" s="329"/>
      <c r="C57" s="346"/>
      <c r="D57" s="338" t="s">
        <v>438</v>
      </c>
      <c r="E57" s="338"/>
      <c r="F57" s="338"/>
      <c r="G57" s="338"/>
      <c r="H57" s="347"/>
      <c r="I57" s="329"/>
      <c r="J57" s="329"/>
      <c r="K57" s="329"/>
      <c r="L57" s="329"/>
      <c r="M57" s="329"/>
      <c r="N57" s="329"/>
      <c r="O57" s="329"/>
      <c r="P57" s="329"/>
      <c r="Q57" s="329"/>
      <c r="R57" s="329"/>
      <c r="S57" s="329"/>
      <c r="T57" s="329"/>
      <c r="U57" s="329"/>
      <c r="V57" s="329"/>
      <c r="W57" s="329"/>
    </row>
    <row r="58" spans="1:23" ht="15.75" customHeight="1" x14ac:dyDescent="0.15">
      <c r="A58" s="329"/>
      <c r="B58" s="329"/>
      <c r="C58" s="346"/>
      <c r="D58" s="338" t="s">
        <v>439</v>
      </c>
      <c r="E58" s="338"/>
      <c r="F58" s="338"/>
      <c r="G58" s="338"/>
      <c r="H58" s="347"/>
      <c r="I58" s="329"/>
      <c r="J58" s="329"/>
      <c r="K58" s="329"/>
      <c r="L58" s="329"/>
      <c r="M58" s="329"/>
      <c r="N58" s="329"/>
      <c r="O58" s="329"/>
      <c r="P58" s="329"/>
      <c r="Q58" s="329"/>
      <c r="R58" s="329"/>
      <c r="S58" s="329"/>
      <c r="T58" s="329"/>
      <c r="U58" s="329"/>
      <c r="V58" s="329"/>
      <c r="W58" s="329"/>
    </row>
    <row r="59" spans="1:23" ht="15.75" customHeight="1" x14ac:dyDescent="0.15">
      <c r="A59" s="329"/>
      <c r="B59" s="329"/>
      <c r="C59" s="348"/>
      <c r="D59" s="345"/>
      <c r="E59" s="345"/>
      <c r="F59" s="345"/>
      <c r="G59" s="345"/>
      <c r="H59" s="349"/>
      <c r="I59" s="329"/>
      <c r="J59" s="329"/>
      <c r="K59" s="329"/>
      <c r="L59" s="329"/>
      <c r="M59" s="329"/>
      <c r="N59" s="329"/>
      <c r="O59" s="329"/>
      <c r="P59" s="329"/>
      <c r="Q59" s="329"/>
      <c r="R59" s="329"/>
      <c r="S59" s="329"/>
      <c r="T59" s="329"/>
      <c r="U59" s="329"/>
      <c r="V59" s="329"/>
      <c r="W59" s="329"/>
    </row>
    <row r="60" spans="1:23" ht="15.75" customHeight="1" x14ac:dyDescent="0.15">
      <c r="A60" s="329"/>
      <c r="B60" s="329"/>
      <c r="C60" s="346" t="s">
        <v>434</v>
      </c>
      <c r="D60" s="338" t="s">
        <v>437</v>
      </c>
      <c r="E60" s="339">
        <f>IF(H60=1,(I9/T12),IF(H60=2,I9,(I9/0.71)))</f>
        <v>0</v>
      </c>
      <c r="F60" s="338"/>
      <c r="G60" s="338"/>
      <c r="H60" s="347">
        <v>1</v>
      </c>
      <c r="I60" s="329"/>
      <c r="J60" s="329"/>
      <c r="K60" s="329"/>
      <c r="L60" s="329"/>
      <c r="M60" s="329"/>
      <c r="N60" s="329"/>
      <c r="O60" s="329"/>
      <c r="P60" s="329"/>
      <c r="Q60" s="329"/>
      <c r="R60" s="329"/>
      <c r="S60" s="329"/>
      <c r="T60" s="329"/>
      <c r="U60" s="329"/>
      <c r="V60" s="329"/>
      <c r="W60" s="329"/>
    </row>
    <row r="61" spans="1:23" ht="15.75" customHeight="1" x14ac:dyDescent="0.15">
      <c r="A61" s="329"/>
      <c r="B61" s="329"/>
      <c r="C61" s="346"/>
      <c r="D61" s="338" t="s">
        <v>438</v>
      </c>
      <c r="E61" s="338"/>
      <c r="F61" s="338"/>
      <c r="G61" s="338"/>
      <c r="H61" s="347"/>
      <c r="I61" s="329"/>
      <c r="J61" s="329"/>
      <c r="K61" s="329"/>
      <c r="L61" s="329"/>
      <c r="M61" s="329"/>
      <c r="N61" s="329"/>
      <c r="O61" s="329"/>
      <c r="P61" s="329"/>
      <c r="Q61" s="329"/>
      <c r="R61" s="329"/>
      <c r="S61" s="329"/>
      <c r="T61" s="329"/>
      <c r="U61" s="329"/>
      <c r="V61" s="329"/>
      <c r="W61" s="329"/>
    </row>
    <row r="62" spans="1:23" ht="15.75" customHeight="1" x14ac:dyDescent="0.15">
      <c r="A62" s="329"/>
      <c r="B62" s="329"/>
      <c r="C62" s="346"/>
      <c r="D62" s="338" t="s">
        <v>439</v>
      </c>
      <c r="E62" s="338"/>
      <c r="F62" s="338"/>
      <c r="G62" s="338"/>
      <c r="H62" s="347"/>
      <c r="I62" s="329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329"/>
      <c r="W62" s="329"/>
    </row>
    <row r="63" spans="1:23" ht="15.75" customHeight="1" x14ac:dyDescent="0.15">
      <c r="A63" s="329"/>
      <c r="B63" s="329"/>
      <c r="C63" s="348"/>
      <c r="D63" s="345"/>
      <c r="E63" s="345"/>
      <c r="F63" s="345"/>
      <c r="G63" s="345"/>
      <c r="H63" s="349"/>
      <c r="I63" s="329"/>
      <c r="J63" s="329"/>
      <c r="K63" s="329"/>
      <c r="L63" s="329"/>
      <c r="M63" s="329"/>
      <c r="N63" s="329"/>
      <c r="O63" s="329"/>
      <c r="P63" s="329"/>
      <c r="Q63" s="329"/>
      <c r="R63" s="329"/>
      <c r="S63" s="329"/>
      <c r="T63" s="329"/>
      <c r="U63" s="329"/>
      <c r="V63" s="329"/>
      <c r="W63" s="329"/>
    </row>
    <row r="64" spans="1:23" ht="15.75" customHeight="1" x14ac:dyDescent="0.15">
      <c r="A64" s="329"/>
      <c r="B64" s="329"/>
      <c r="C64" s="346" t="s">
        <v>435</v>
      </c>
      <c r="D64" s="338" t="s">
        <v>437</v>
      </c>
      <c r="E64" s="339">
        <f>IF(H64=1,(I10/T12),IF(H64=2,I10,(I10/0.71)))</f>
        <v>0</v>
      </c>
      <c r="F64" s="338"/>
      <c r="G64" s="338"/>
      <c r="H64" s="347">
        <v>2</v>
      </c>
      <c r="I64" s="329"/>
      <c r="J64" s="329"/>
      <c r="K64" s="329"/>
      <c r="L64" s="329"/>
      <c r="M64" s="329"/>
      <c r="N64" s="329"/>
      <c r="O64" s="329"/>
      <c r="P64" s="329"/>
      <c r="Q64" s="329"/>
      <c r="R64" s="329"/>
      <c r="S64" s="329"/>
      <c r="T64" s="329"/>
      <c r="U64" s="329"/>
      <c r="V64" s="329"/>
      <c r="W64" s="329"/>
    </row>
    <row r="65" spans="1:23" ht="15.75" customHeight="1" x14ac:dyDescent="0.15">
      <c r="A65" s="329"/>
      <c r="B65" s="329"/>
      <c r="C65" s="346"/>
      <c r="D65" s="338" t="s">
        <v>438</v>
      </c>
      <c r="E65" s="338"/>
      <c r="F65" s="338"/>
      <c r="G65" s="338"/>
      <c r="H65" s="347"/>
      <c r="I65" s="329"/>
      <c r="J65" s="329"/>
      <c r="K65" s="329"/>
      <c r="L65" s="329"/>
      <c r="M65" s="329"/>
      <c r="N65" s="329"/>
      <c r="O65" s="329"/>
      <c r="P65" s="329"/>
      <c r="Q65" s="329"/>
      <c r="R65" s="329"/>
      <c r="S65" s="329"/>
      <c r="T65" s="329"/>
      <c r="U65" s="329"/>
      <c r="V65" s="329"/>
      <c r="W65" s="329"/>
    </row>
    <row r="66" spans="1:23" ht="15.75" customHeight="1" x14ac:dyDescent="0.15">
      <c r="A66" s="329"/>
      <c r="B66" s="329"/>
      <c r="C66" s="350"/>
      <c r="D66" s="351" t="s">
        <v>439</v>
      </c>
      <c r="E66" s="351"/>
      <c r="F66" s="351"/>
      <c r="G66" s="351"/>
      <c r="H66" s="352"/>
      <c r="I66" s="329"/>
      <c r="J66" s="329"/>
      <c r="K66" s="329"/>
      <c r="L66" s="329"/>
      <c r="M66" s="329"/>
      <c r="N66" s="329"/>
      <c r="O66" s="329"/>
      <c r="P66" s="329"/>
      <c r="Q66" s="329"/>
      <c r="R66" s="329"/>
      <c r="S66" s="329"/>
      <c r="T66" s="329"/>
      <c r="U66" s="329"/>
      <c r="V66" s="329"/>
      <c r="W66" s="329"/>
    </row>
    <row r="67" spans="1:23" ht="15.75" customHeight="1" x14ac:dyDescent="0.15">
      <c r="A67" s="329"/>
      <c r="B67" s="329"/>
      <c r="C67" s="329"/>
      <c r="D67" s="329"/>
      <c r="E67" s="329"/>
      <c r="F67" s="329"/>
      <c r="G67" s="329"/>
      <c r="H67" s="329"/>
      <c r="I67" s="329"/>
      <c r="J67" s="329"/>
      <c r="K67" s="329"/>
      <c r="L67" s="329"/>
      <c r="M67" s="329"/>
      <c r="N67" s="329"/>
      <c r="O67" s="329"/>
      <c r="P67" s="329"/>
      <c r="Q67" s="329"/>
      <c r="R67" s="329"/>
      <c r="S67" s="329"/>
      <c r="T67" s="329"/>
      <c r="U67" s="329"/>
      <c r="V67" s="329"/>
      <c r="W67" s="329"/>
    </row>
    <row r="68" spans="1:23" ht="15.75" customHeight="1" x14ac:dyDescent="0.15">
      <c r="A68" s="329"/>
      <c r="B68" s="329"/>
      <c r="C68" s="959" t="s">
        <v>436</v>
      </c>
      <c r="D68" s="959"/>
      <c r="E68" s="959"/>
      <c r="F68" s="959"/>
      <c r="G68" s="959"/>
      <c r="H68" s="959"/>
      <c r="I68" s="329"/>
      <c r="J68" s="329"/>
      <c r="K68" s="329"/>
      <c r="L68" s="329"/>
      <c r="M68" s="329"/>
      <c r="N68" s="329"/>
      <c r="O68" s="329"/>
      <c r="P68" s="329"/>
      <c r="Q68" s="329"/>
      <c r="R68" s="329"/>
      <c r="S68" s="329"/>
      <c r="T68" s="329"/>
      <c r="U68" s="329"/>
      <c r="V68" s="329"/>
      <c r="W68" s="329"/>
    </row>
    <row r="69" spans="1:23" ht="15.75" customHeight="1" x14ac:dyDescent="0.15">
      <c r="A69" s="329"/>
      <c r="B69" s="329"/>
      <c r="C69" s="330" t="s">
        <v>456</v>
      </c>
      <c r="D69" s="333">
        <f>IF(E48=0," ",(E48/E44))</f>
        <v>26.573426573426573</v>
      </c>
      <c r="E69" s="330"/>
      <c r="F69" s="330"/>
      <c r="G69" s="330"/>
      <c r="H69" s="330"/>
      <c r="I69" s="329"/>
      <c r="J69" s="329"/>
      <c r="K69" s="329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329"/>
      <c r="W69" s="329"/>
    </row>
    <row r="70" spans="1:23" ht="15.75" customHeight="1" x14ac:dyDescent="0.15">
      <c r="A70" s="329"/>
      <c r="B70" s="329"/>
      <c r="C70" s="330" t="s">
        <v>431</v>
      </c>
      <c r="D70" s="333">
        <f>IF(E52=0," ",(E52/E44))</f>
        <v>1.3986013986013985</v>
      </c>
      <c r="E70" s="330"/>
      <c r="F70" s="330"/>
      <c r="G70" s="330"/>
      <c r="H70" s="330"/>
      <c r="I70" s="329"/>
      <c r="J70" s="329"/>
      <c r="K70" s="329"/>
      <c r="L70" s="329"/>
      <c r="M70" s="329"/>
      <c r="N70" s="329"/>
      <c r="O70" s="329"/>
      <c r="P70" s="329"/>
      <c r="Q70" s="329"/>
      <c r="R70" s="329"/>
      <c r="S70" s="329"/>
      <c r="T70" s="329"/>
      <c r="U70" s="329"/>
      <c r="V70" s="329"/>
      <c r="W70" s="329"/>
    </row>
    <row r="71" spans="1:23" ht="15.75" customHeight="1" x14ac:dyDescent="0.15">
      <c r="A71" s="329"/>
      <c r="B71" s="329"/>
      <c r="C71" s="330" t="s">
        <v>432</v>
      </c>
      <c r="D71" s="333">
        <f>IF(E54=0," ",(E54/E44))</f>
        <v>1.6783216783216783</v>
      </c>
      <c r="E71" s="330"/>
      <c r="F71" s="330"/>
      <c r="G71" s="330"/>
      <c r="H71" s="330"/>
      <c r="I71" s="329"/>
      <c r="J71" s="329"/>
      <c r="K71" s="329"/>
      <c r="L71" s="329"/>
      <c r="M71" s="329"/>
      <c r="N71" s="329"/>
      <c r="O71" s="329"/>
      <c r="P71" s="329"/>
      <c r="Q71" s="329"/>
      <c r="R71" s="329"/>
      <c r="S71" s="329"/>
      <c r="T71" s="329"/>
      <c r="U71" s="329"/>
      <c r="V71" s="329"/>
      <c r="W71" s="329"/>
    </row>
    <row r="72" spans="1:23" ht="15.75" customHeight="1" x14ac:dyDescent="0.15">
      <c r="A72" s="329"/>
      <c r="B72" s="329"/>
      <c r="C72" s="335" t="s">
        <v>434</v>
      </c>
      <c r="D72" s="335" t="str">
        <f>IF(E60&gt;0,0," ")</f>
        <v xml:space="preserve"> </v>
      </c>
      <c r="E72" s="330"/>
      <c r="F72" s="330"/>
      <c r="G72" s="330"/>
      <c r="H72" s="330"/>
      <c r="I72" s="329"/>
      <c r="J72" s="329"/>
      <c r="K72" s="329"/>
      <c r="L72" s="329"/>
      <c r="M72" s="329"/>
      <c r="N72" s="329"/>
      <c r="O72" s="329"/>
      <c r="P72" s="329"/>
      <c r="Q72" s="329"/>
      <c r="R72" s="329"/>
      <c r="S72" s="329"/>
      <c r="T72" s="329"/>
      <c r="U72" s="329"/>
      <c r="V72" s="329"/>
      <c r="W72" s="329"/>
    </row>
    <row r="73" spans="1:23" ht="15.75" customHeight="1" x14ac:dyDescent="0.15">
      <c r="A73" s="329"/>
      <c r="B73" s="329"/>
      <c r="C73" s="330" t="s">
        <v>435</v>
      </c>
      <c r="D73" s="333" t="str">
        <f>IF(E64&gt;0,0," ")</f>
        <v xml:space="preserve"> </v>
      </c>
      <c r="E73" s="330"/>
      <c r="F73" s="330"/>
      <c r="G73" s="330"/>
      <c r="H73" s="330"/>
      <c r="I73" s="329"/>
      <c r="J73" s="329"/>
      <c r="K73" s="329"/>
      <c r="L73" s="329"/>
      <c r="M73" s="329"/>
      <c r="N73" s="329"/>
      <c r="O73" s="329"/>
      <c r="P73" s="329"/>
      <c r="Q73" s="329"/>
      <c r="R73" s="329"/>
      <c r="S73" s="329"/>
      <c r="T73" s="329"/>
      <c r="U73" s="329"/>
      <c r="V73" s="329"/>
      <c r="W73" s="329"/>
    </row>
    <row r="74" spans="1:23" ht="15.75" customHeight="1" x14ac:dyDescent="0.15">
      <c r="A74" s="329"/>
      <c r="B74" s="329"/>
      <c r="C74" s="330" t="s">
        <v>433</v>
      </c>
      <c r="D74" s="333" t="str">
        <f>IF(E56=0," ",(E56/E44))</f>
        <v xml:space="preserve"> </v>
      </c>
      <c r="E74" s="330"/>
      <c r="F74" s="330"/>
      <c r="G74" s="330"/>
      <c r="H74" s="330"/>
      <c r="I74" s="329"/>
      <c r="J74" s="329"/>
      <c r="K74" s="329"/>
      <c r="L74" s="329"/>
      <c r="M74" s="329"/>
      <c r="N74" s="329"/>
      <c r="O74" s="329"/>
      <c r="P74" s="329"/>
      <c r="Q74" s="329"/>
      <c r="R74" s="329"/>
      <c r="S74" s="329"/>
      <c r="T74" s="329"/>
      <c r="U74" s="329"/>
      <c r="V74" s="329"/>
      <c r="W74" s="329"/>
    </row>
    <row r="75" spans="1:23" ht="15.75" customHeight="1" x14ac:dyDescent="0.15">
      <c r="A75" s="329"/>
      <c r="B75" s="329"/>
      <c r="C75" s="329"/>
      <c r="D75" s="329"/>
      <c r="E75" s="329"/>
      <c r="F75" s="329"/>
      <c r="G75" s="329"/>
      <c r="H75" s="329"/>
      <c r="I75" s="329"/>
      <c r="J75" s="329"/>
      <c r="K75" s="329"/>
      <c r="L75" s="329"/>
      <c r="M75" s="329"/>
      <c r="N75" s="329"/>
      <c r="O75" s="329"/>
      <c r="P75" s="329"/>
      <c r="Q75" s="329"/>
      <c r="R75" s="329"/>
      <c r="S75" s="329"/>
      <c r="T75" s="329"/>
      <c r="U75" s="329"/>
      <c r="V75" s="329"/>
      <c r="W75" s="329"/>
    </row>
    <row r="76" spans="1:23" ht="15.75" customHeight="1" x14ac:dyDescent="0.15">
      <c r="A76" s="329"/>
      <c r="B76" s="329"/>
      <c r="C76" s="959" t="s">
        <v>457</v>
      </c>
      <c r="D76" s="959"/>
      <c r="E76" s="959"/>
      <c r="F76" s="959"/>
      <c r="G76" s="959"/>
      <c r="H76" s="959"/>
      <c r="I76" s="329"/>
      <c r="J76" s="329"/>
      <c r="K76" s="329"/>
      <c r="L76" s="329"/>
      <c r="M76" s="329"/>
      <c r="N76" s="329"/>
      <c r="O76" s="329"/>
      <c r="P76" s="329"/>
      <c r="Q76" s="329"/>
      <c r="R76" s="329"/>
      <c r="S76" s="329"/>
      <c r="T76" s="329"/>
      <c r="U76" s="329"/>
      <c r="V76" s="329"/>
      <c r="W76" s="329"/>
    </row>
    <row r="77" spans="1:23" ht="15.75" customHeight="1" x14ac:dyDescent="0.15">
      <c r="A77" s="329"/>
      <c r="B77" s="329"/>
      <c r="C77" s="330" t="s">
        <v>440</v>
      </c>
      <c r="D77" s="334">
        <f>IF(E48=0," ",((E48*T5*(D6/12))+E48)/D6)</f>
        <v>316.66666666666669</v>
      </c>
      <c r="E77" s="337">
        <f>D77/$E$44</f>
        <v>0.44289044289044294</v>
      </c>
      <c r="F77" s="330"/>
      <c r="G77" s="330"/>
      <c r="H77" s="335"/>
      <c r="I77" s="329"/>
      <c r="J77" s="329"/>
      <c r="K77" s="329"/>
      <c r="L77" s="329"/>
      <c r="M77" s="329"/>
      <c r="N77" s="329"/>
      <c r="O77" s="329"/>
      <c r="P77" s="329"/>
      <c r="Q77" s="329"/>
      <c r="R77" s="329"/>
      <c r="S77" s="329"/>
      <c r="T77" s="329"/>
      <c r="U77" s="329"/>
      <c r="V77" s="329"/>
      <c r="W77" s="329"/>
    </row>
    <row r="78" spans="1:23" ht="15.75" customHeight="1" x14ac:dyDescent="0.15">
      <c r="A78" s="329"/>
      <c r="B78" s="329"/>
      <c r="C78" s="330" t="s">
        <v>450</v>
      </c>
      <c r="D78" s="334">
        <f>IF(E48=0," ",(E48/D6))</f>
        <v>197.91666666666666</v>
      </c>
      <c r="E78" s="337">
        <f t="shared" ref="E78:E79" si="2">D78/$E$44</f>
        <v>0.27680652680652679</v>
      </c>
      <c r="F78" s="330"/>
      <c r="G78" s="330"/>
      <c r="H78" s="330"/>
      <c r="I78" s="329"/>
      <c r="J78" s="329"/>
      <c r="K78" s="329"/>
      <c r="L78" s="329"/>
      <c r="M78" s="329"/>
      <c r="N78" s="329"/>
      <c r="O78" s="329"/>
      <c r="P78" s="329"/>
      <c r="Q78" s="329"/>
      <c r="R78" s="329"/>
      <c r="S78" s="329"/>
      <c r="T78" s="329"/>
      <c r="U78" s="329"/>
      <c r="V78" s="329"/>
      <c r="W78" s="329"/>
    </row>
    <row r="79" spans="1:23" ht="15.75" customHeight="1" x14ac:dyDescent="0.15">
      <c r="A79" s="329"/>
      <c r="B79" s="329"/>
      <c r="C79" s="330" t="s">
        <v>458</v>
      </c>
      <c r="D79" s="334">
        <f>IF(E48=0," ",(PMT(H79/12,D6,E48,0,0)*-1))</f>
        <v>268.59690583635131</v>
      </c>
      <c r="E79" s="337">
        <f t="shared" si="2"/>
        <v>0.3756600081627291</v>
      </c>
      <c r="F79" s="330"/>
      <c r="G79" s="330"/>
      <c r="H79" s="336">
        <f>T7+T8+T9</f>
        <v>7.9999999999999988E-2</v>
      </c>
      <c r="J79" s="329"/>
      <c r="K79" s="329"/>
      <c r="L79" s="329"/>
      <c r="M79" s="329"/>
      <c r="N79" s="329"/>
      <c r="O79" s="329"/>
      <c r="P79" s="329"/>
      <c r="Q79" s="329"/>
      <c r="R79" s="329"/>
      <c r="S79" s="329"/>
      <c r="T79" s="329"/>
      <c r="U79" s="329"/>
      <c r="V79" s="329"/>
      <c r="W79" s="329"/>
    </row>
    <row r="80" spans="1:23" ht="15.75" customHeight="1" x14ac:dyDescent="0.15">
      <c r="A80" s="329"/>
      <c r="B80" s="329"/>
      <c r="C80" s="330" t="s">
        <v>460</v>
      </c>
      <c r="D80" s="334">
        <f>IF(H40=1,D77,IF(H40=2,D78,D79))</f>
        <v>268.59690583635131</v>
      </c>
      <c r="E80" s="337">
        <f>IF(E48=0," ",(D80/$E$44))</f>
        <v>0.3756600081627291</v>
      </c>
      <c r="F80" s="330"/>
      <c r="G80" s="330"/>
      <c r="H80" s="336"/>
      <c r="J80" s="329"/>
      <c r="K80" s="329"/>
      <c r="L80" s="329"/>
      <c r="M80" s="329"/>
      <c r="N80" s="329"/>
      <c r="O80" s="329"/>
      <c r="P80" s="329"/>
      <c r="Q80" s="329"/>
      <c r="R80" s="329"/>
      <c r="S80" s="329"/>
      <c r="T80" s="329"/>
      <c r="U80" s="329"/>
      <c r="V80" s="329"/>
      <c r="W80" s="329"/>
    </row>
    <row r="81" spans="1:23" ht="15.75" customHeight="1" x14ac:dyDescent="0.15">
      <c r="A81" s="329"/>
      <c r="B81" s="329"/>
      <c r="C81" s="330" t="s">
        <v>431</v>
      </c>
      <c r="D81" s="334">
        <f>IF(E52=0," ",(IF((E52*5%)&lt;50,50,(E52*5%))))</f>
        <v>50</v>
      </c>
      <c r="E81" s="337">
        <f>IF(E52=0," ",(D81/$E$44))</f>
        <v>6.9930069930069935E-2</v>
      </c>
      <c r="F81" s="330"/>
      <c r="G81" s="330"/>
      <c r="H81" s="330"/>
      <c r="I81" s="329"/>
      <c r="J81" s="329"/>
      <c r="K81" s="329"/>
      <c r="L81" s="329"/>
      <c r="M81" s="329"/>
      <c r="N81" s="329"/>
      <c r="O81" s="329"/>
      <c r="P81" s="329"/>
      <c r="Q81" s="329"/>
      <c r="R81" s="329"/>
      <c r="S81" s="329"/>
      <c r="T81" s="329"/>
      <c r="U81" s="329"/>
      <c r="V81" s="329"/>
      <c r="W81" s="329"/>
    </row>
    <row r="82" spans="1:23" ht="15.75" customHeight="1" x14ac:dyDescent="0.15">
      <c r="A82" s="329"/>
      <c r="B82" s="329"/>
      <c r="C82" s="330" t="s">
        <v>459</v>
      </c>
      <c r="D82" s="334">
        <f>H95</f>
        <v>38.903094163648689</v>
      </c>
      <c r="E82" s="337">
        <f>IF(E54=0," ",(D82/$E$44))</f>
        <v>5.440992190720096E-2</v>
      </c>
      <c r="F82" s="330"/>
      <c r="G82" s="330"/>
      <c r="H82" s="330"/>
      <c r="I82" s="329"/>
      <c r="J82" s="329"/>
      <c r="K82" s="329"/>
      <c r="L82" s="329"/>
      <c r="M82" s="329"/>
      <c r="N82" s="329"/>
      <c r="O82" s="329"/>
      <c r="P82" s="329"/>
      <c r="Q82" s="329"/>
      <c r="R82" s="329"/>
      <c r="S82" s="329"/>
      <c r="T82" s="329"/>
      <c r="U82" s="329"/>
      <c r="V82" s="329"/>
      <c r="W82" s="329"/>
    </row>
    <row r="83" spans="1:23" ht="15.75" customHeight="1" x14ac:dyDescent="0.15">
      <c r="A83" s="329"/>
      <c r="B83" s="329"/>
      <c r="C83" s="330" t="s">
        <v>434</v>
      </c>
      <c r="D83" s="334" t="str">
        <f>IF(E60=0," ",E60)</f>
        <v xml:space="preserve"> </v>
      </c>
      <c r="E83" s="337" t="str">
        <f>IF(E60=0," ",(D83/$E$44))</f>
        <v xml:space="preserve"> </v>
      </c>
      <c r="F83" s="330"/>
      <c r="G83" s="330"/>
      <c r="H83" s="330"/>
      <c r="I83" s="329"/>
      <c r="J83" s="329"/>
      <c r="K83" s="329"/>
      <c r="L83" s="329"/>
      <c r="M83" s="329"/>
      <c r="N83" s="329"/>
      <c r="O83" s="329"/>
      <c r="P83" s="329"/>
      <c r="Q83" s="329"/>
      <c r="R83" s="329"/>
      <c r="S83" s="329"/>
      <c r="T83" s="329"/>
      <c r="U83" s="329"/>
      <c r="V83" s="329"/>
      <c r="W83" s="329"/>
    </row>
    <row r="84" spans="1:23" ht="15.75" customHeight="1" x14ac:dyDescent="0.15">
      <c r="A84" s="329"/>
      <c r="B84" s="329"/>
      <c r="C84" s="330" t="s">
        <v>435</v>
      </c>
      <c r="D84" s="334" t="str">
        <f>IF(E64=0," ",E64)</f>
        <v xml:space="preserve"> </v>
      </c>
      <c r="E84" s="337" t="str">
        <f>IF(E64=0," ",(D84/$E$44))</f>
        <v xml:space="preserve"> </v>
      </c>
      <c r="F84" s="330"/>
      <c r="G84" s="330"/>
      <c r="H84" s="330"/>
      <c r="I84" s="329"/>
      <c r="J84" s="329"/>
      <c r="K84" s="329"/>
      <c r="L84" s="329"/>
      <c r="M84" s="329"/>
      <c r="N84" s="329"/>
      <c r="O84" s="329"/>
      <c r="P84" s="329"/>
      <c r="Q84" s="329"/>
      <c r="R84" s="329"/>
      <c r="S84" s="329"/>
      <c r="T84" s="329"/>
      <c r="U84" s="329"/>
      <c r="V84" s="329"/>
      <c r="W84" s="329"/>
    </row>
    <row r="85" spans="1:23" ht="15.75" customHeight="1" x14ac:dyDescent="0.15">
      <c r="A85" s="329"/>
      <c r="B85" s="329"/>
      <c r="C85" s="329"/>
      <c r="D85" s="329"/>
      <c r="E85" s="329"/>
      <c r="F85" s="329"/>
      <c r="G85" s="329"/>
      <c r="H85" s="329"/>
      <c r="I85" s="329"/>
      <c r="J85" s="329"/>
      <c r="K85" s="329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</row>
    <row r="86" spans="1:23" ht="15.75" customHeight="1" x14ac:dyDescent="0.15">
      <c r="A86" s="329"/>
      <c r="B86" s="329"/>
      <c r="C86" s="959" t="s">
        <v>462</v>
      </c>
      <c r="D86" s="959"/>
      <c r="E86" s="959"/>
      <c r="F86" s="959"/>
      <c r="G86" s="959"/>
      <c r="H86" s="959"/>
      <c r="I86" s="329"/>
      <c r="J86" s="329"/>
      <c r="K86" s="329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</row>
    <row r="87" spans="1:23" ht="15.75" customHeight="1" x14ac:dyDescent="0.15">
      <c r="A87" s="329"/>
      <c r="B87" s="329"/>
      <c r="C87" s="330" t="s">
        <v>463</v>
      </c>
      <c r="D87" s="333">
        <f>D80</f>
        <v>268.59690583635131</v>
      </c>
      <c r="E87" s="330"/>
      <c r="F87" s="330"/>
      <c r="G87" s="330"/>
      <c r="H87" s="330"/>
      <c r="I87" s="329"/>
      <c r="J87" s="329"/>
      <c r="K87" s="329"/>
      <c r="L87" s="329"/>
      <c r="M87" s="329"/>
      <c r="N87" s="329"/>
      <c r="O87" s="329"/>
      <c r="P87" s="329"/>
      <c r="Q87" s="329"/>
      <c r="R87" s="329"/>
      <c r="S87" s="329"/>
      <c r="T87" s="329"/>
      <c r="U87" s="329"/>
      <c r="V87" s="329"/>
      <c r="W87" s="329"/>
    </row>
    <row r="88" spans="1:23" ht="15.75" customHeight="1" x14ac:dyDescent="0.15">
      <c r="A88" s="329"/>
      <c r="B88" s="329"/>
      <c r="C88" s="330" t="s">
        <v>464</v>
      </c>
      <c r="D88" s="333">
        <f>D81</f>
        <v>50</v>
      </c>
      <c r="E88" s="330"/>
      <c r="F88" s="330"/>
      <c r="G88" s="330"/>
      <c r="H88" s="330"/>
      <c r="I88" s="329"/>
      <c r="J88" s="329"/>
      <c r="K88" s="329"/>
      <c r="L88" s="329"/>
      <c r="M88" s="329"/>
      <c r="N88" s="329"/>
      <c r="O88" s="329"/>
      <c r="P88" s="329"/>
      <c r="Q88" s="329"/>
      <c r="R88" s="329"/>
      <c r="S88" s="329"/>
      <c r="T88" s="329"/>
      <c r="U88" s="329"/>
      <c r="V88" s="329"/>
      <c r="W88" s="329"/>
    </row>
    <row r="89" spans="1:23" ht="15.75" customHeight="1" x14ac:dyDescent="0.15">
      <c r="A89" s="329"/>
      <c r="B89" s="329"/>
      <c r="C89" s="330" t="s">
        <v>434</v>
      </c>
      <c r="D89" s="333" t="str">
        <f>D83</f>
        <v xml:space="preserve"> </v>
      </c>
      <c r="E89" s="330"/>
      <c r="F89" s="330"/>
      <c r="G89" s="330"/>
      <c r="H89" s="330"/>
      <c r="I89" s="329"/>
      <c r="J89" s="329"/>
      <c r="K89" s="329"/>
      <c r="L89" s="329"/>
      <c r="M89" s="329"/>
      <c r="N89" s="329"/>
      <c r="O89" s="329"/>
      <c r="P89" s="329"/>
      <c r="Q89" s="329"/>
      <c r="R89" s="329"/>
      <c r="S89" s="329"/>
      <c r="T89" s="329"/>
      <c r="U89" s="329"/>
      <c r="V89" s="329"/>
      <c r="W89" s="329"/>
    </row>
    <row r="90" spans="1:23" ht="15.75" customHeight="1" x14ac:dyDescent="0.15">
      <c r="A90" s="329"/>
      <c r="B90" s="329"/>
      <c r="C90" s="330" t="s">
        <v>435</v>
      </c>
      <c r="D90" s="333" t="str">
        <f>D84</f>
        <v xml:space="preserve"> </v>
      </c>
      <c r="E90" s="330"/>
      <c r="F90" s="330"/>
      <c r="G90" s="330"/>
      <c r="H90" s="330"/>
      <c r="I90" s="329"/>
      <c r="J90" s="329"/>
      <c r="K90" s="329"/>
      <c r="L90" s="329"/>
      <c r="M90" s="329"/>
      <c r="N90" s="329"/>
      <c r="O90" s="329"/>
      <c r="P90" s="329"/>
      <c r="Q90" s="329"/>
      <c r="R90" s="329"/>
      <c r="S90" s="329"/>
      <c r="T90" s="329"/>
      <c r="U90" s="329"/>
      <c r="V90" s="329"/>
      <c r="W90" s="329"/>
    </row>
    <row r="91" spans="1:23" ht="15.75" customHeight="1" x14ac:dyDescent="0.15">
      <c r="A91" s="329"/>
      <c r="B91" s="329"/>
      <c r="C91" s="341" t="s">
        <v>170</v>
      </c>
      <c r="D91" s="342">
        <f>SUM(D87:D90)</f>
        <v>318.59690583635131</v>
      </c>
      <c r="E91" s="341"/>
      <c r="F91" s="341"/>
      <c r="G91" s="341"/>
      <c r="H91" s="341"/>
      <c r="I91" s="329"/>
      <c r="J91" s="329"/>
      <c r="K91" s="329"/>
      <c r="L91" s="329"/>
      <c r="M91" s="329"/>
      <c r="N91" s="329"/>
      <c r="O91" s="329"/>
      <c r="P91" s="329"/>
      <c r="Q91" s="329"/>
      <c r="R91" s="329"/>
      <c r="S91" s="329"/>
      <c r="T91" s="329"/>
      <c r="U91" s="329"/>
      <c r="V91" s="329"/>
      <c r="W91" s="329"/>
    </row>
    <row r="92" spans="1:23" ht="15.75" customHeight="1" x14ac:dyDescent="0.15">
      <c r="C92" s="960" t="s">
        <v>465</v>
      </c>
      <c r="D92" s="960"/>
      <c r="E92" s="337">
        <f>D91/E44</f>
        <v>0.44559007809279905</v>
      </c>
      <c r="F92" s="330"/>
      <c r="G92" s="330"/>
      <c r="H92" s="330"/>
    </row>
    <row r="93" spans="1:23" ht="15.75" customHeight="1" x14ac:dyDescent="0.15">
      <c r="C93" s="330"/>
      <c r="D93" s="330" t="s">
        <v>466</v>
      </c>
      <c r="E93" s="330">
        <f>E44*50%</f>
        <v>357.5</v>
      </c>
      <c r="F93" s="330"/>
      <c r="G93" s="330"/>
      <c r="H93" s="330"/>
    </row>
    <row r="94" spans="1:23" ht="15.75" customHeight="1" x14ac:dyDescent="0.15">
      <c r="C94" s="330"/>
      <c r="D94" s="330" t="s">
        <v>467</v>
      </c>
      <c r="E94" s="337">
        <f>50%-E92</f>
        <v>5.4409921907200953E-2</v>
      </c>
      <c r="F94" s="330"/>
      <c r="G94" s="330"/>
      <c r="H94" s="330"/>
    </row>
    <row r="95" spans="1:23" ht="15.75" customHeight="1" x14ac:dyDescent="0.15">
      <c r="C95" s="330"/>
      <c r="D95" s="330" t="s">
        <v>468</v>
      </c>
      <c r="E95" s="333">
        <f>E93-D91</f>
        <v>38.903094163648689</v>
      </c>
      <c r="F95" s="330"/>
      <c r="G95" s="353">
        <f>IF(E95&lt;0,0,E95)</f>
        <v>38.903094163648689</v>
      </c>
      <c r="H95" s="354">
        <f>IF(E54&gt;0,G95," ")</f>
        <v>38.903094163648689</v>
      </c>
    </row>
    <row r="96" spans="1:23" ht="15.75" customHeight="1" x14ac:dyDescent="0.15">
      <c r="C96" s="330"/>
      <c r="D96" s="330" t="s">
        <v>469</v>
      </c>
      <c r="E96" s="330">
        <f>E44*10%*36</f>
        <v>2574</v>
      </c>
      <c r="F96" s="330"/>
      <c r="G96" s="330"/>
      <c r="H96" s="330"/>
    </row>
    <row r="97" spans="3:8" ht="15.75" customHeight="1" x14ac:dyDescent="0.15">
      <c r="C97" s="330"/>
      <c r="D97" s="330" t="s">
        <v>470</v>
      </c>
      <c r="E97" s="330">
        <f>E95*36</f>
        <v>1400.5113898913528</v>
      </c>
      <c r="F97" s="330"/>
      <c r="G97" s="330"/>
      <c r="H97" s="330"/>
    </row>
    <row r="98" spans="3:8" ht="15.75" customHeight="1" x14ac:dyDescent="0.15">
      <c r="C98" s="330"/>
      <c r="D98" s="330" t="s">
        <v>471</v>
      </c>
      <c r="E98" s="330">
        <f>IF(E97&gt;E96,E96,E97)</f>
        <v>1400.5113898913528</v>
      </c>
      <c r="F98" s="330"/>
      <c r="G98" s="330"/>
      <c r="H98" s="344">
        <f>IF(E98&lt;500,"لا يمكن منح بطاقة تقسيط",E98)</f>
        <v>1400.5113898913528</v>
      </c>
    </row>
    <row r="99" spans="3:8" ht="15.75" customHeight="1" x14ac:dyDescent="0.15">
      <c r="C99" s="330"/>
      <c r="D99" s="330" t="s">
        <v>472</v>
      </c>
      <c r="E99" s="343">
        <f>E54</f>
        <v>1200</v>
      </c>
      <c r="F99" s="330"/>
      <c r="G99" s="330"/>
      <c r="H99" s="330"/>
    </row>
    <row r="100" spans="3:8" ht="15.75" customHeight="1" x14ac:dyDescent="0.15">
      <c r="C100" s="330"/>
      <c r="D100" s="330" t="s">
        <v>473</v>
      </c>
      <c r="E100" s="330">
        <f>E99/E95</f>
        <v>30.845875522191445</v>
      </c>
      <c r="F100" s="330"/>
      <c r="G100" s="330"/>
      <c r="H100" s="330">
        <f>IF(E100&gt;36,"لا يمكن التقسيط لأكثر من 36 قسط شهري (تخفيض السقف)",E100)</f>
        <v>30.845875522191445</v>
      </c>
    </row>
    <row r="101" spans="3:8" ht="15.75" customHeight="1" x14ac:dyDescent="0.15">
      <c r="C101" s="330"/>
      <c r="D101" s="330" t="s">
        <v>474</v>
      </c>
      <c r="E101" s="330">
        <f>E95/20%</f>
        <v>194.51547081824344</v>
      </c>
      <c r="F101" s="330"/>
      <c r="G101" s="330"/>
      <c r="H101" s="330"/>
    </row>
    <row r="102" spans="3:8" ht="15.75" customHeight="1" x14ac:dyDescent="0.15">
      <c r="C102" s="329"/>
      <c r="D102" s="329"/>
      <c r="E102" s="329"/>
      <c r="F102" s="329"/>
      <c r="G102" s="329"/>
      <c r="H102" s="329"/>
    </row>
    <row r="103" spans="3:8" ht="15.75" customHeight="1" x14ac:dyDescent="0.15">
      <c r="C103" s="329"/>
      <c r="D103" s="329"/>
      <c r="E103" s="329"/>
      <c r="F103" s="329"/>
      <c r="G103" s="329"/>
      <c r="H103" s="329"/>
    </row>
    <row r="104" spans="3:8" ht="15.75" customHeight="1" x14ac:dyDescent="0.15">
      <c r="C104" s="329"/>
      <c r="D104" s="329"/>
      <c r="E104" s="329"/>
      <c r="F104" s="329"/>
      <c r="G104" s="329"/>
      <c r="H104" s="329"/>
    </row>
    <row r="105" spans="3:8" ht="15.75" customHeight="1" x14ac:dyDescent="0.15">
      <c r="C105" s="329"/>
      <c r="D105" s="329"/>
      <c r="E105" s="329"/>
      <c r="F105" s="329"/>
      <c r="G105" s="329"/>
      <c r="H105" s="329"/>
    </row>
    <row r="106" spans="3:8" ht="15.75" customHeight="1" x14ac:dyDescent="0.15">
      <c r="C106" s="329"/>
      <c r="D106" s="329"/>
      <c r="E106" s="329"/>
      <c r="F106" s="329"/>
      <c r="G106" s="329"/>
      <c r="H106" s="329"/>
    </row>
    <row r="107" spans="3:8" ht="15.75" customHeight="1" x14ac:dyDescent="0.15">
      <c r="C107" s="329"/>
      <c r="D107" s="329"/>
      <c r="E107" s="329"/>
      <c r="F107" s="329"/>
      <c r="G107" s="329"/>
      <c r="H107" s="329"/>
    </row>
    <row r="108" spans="3:8" ht="15.75" customHeight="1" x14ac:dyDescent="0.15">
      <c r="C108" s="329"/>
      <c r="D108" s="329"/>
      <c r="E108" s="329"/>
      <c r="F108" s="329"/>
      <c r="G108" s="329"/>
      <c r="H108" s="329"/>
    </row>
    <row r="109" spans="3:8" ht="15.75" customHeight="1" x14ac:dyDescent="0.15">
      <c r="C109" s="329"/>
      <c r="D109" s="329"/>
      <c r="E109" s="329"/>
      <c r="F109" s="329"/>
      <c r="G109" s="329"/>
      <c r="H109" s="329"/>
    </row>
    <row r="110" spans="3:8" ht="15.75" customHeight="1" x14ac:dyDescent="0.15">
      <c r="C110" s="329"/>
      <c r="D110" s="329"/>
      <c r="E110" s="329"/>
      <c r="F110" s="329"/>
      <c r="G110" s="329"/>
      <c r="H110" s="329"/>
    </row>
    <row r="111" spans="3:8" ht="15.75" customHeight="1" x14ac:dyDescent="0.15">
      <c r="C111" s="329"/>
      <c r="D111" s="329"/>
      <c r="E111" s="329"/>
      <c r="F111" s="329"/>
      <c r="G111" s="329"/>
      <c r="H111" s="329"/>
    </row>
    <row r="112" spans="3:8" ht="15.75" customHeight="1" x14ac:dyDescent="0.15">
      <c r="C112" s="329"/>
      <c r="D112" s="329"/>
      <c r="E112" s="329"/>
      <c r="F112" s="329"/>
      <c r="G112" s="329"/>
      <c r="H112" s="329"/>
    </row>
    <row r="113" spans="3:8" ht="15.75" customHeight="1" x14ac:dyDescent="0.15">
      <c r="C113" s="329"/>
      <c r="D113" s="329"/>
      <c r="E113" s="329"/>
      <c r="F113" s="329"/>
      <c r="G113" s="329"/>
      <c r="H113" s="329"/>
    </row>
    <row r="114" spans="3:8" ht="15.75" customHeight="1" x14ac:dyDescent="0.15"/>
    <row r="115" spans="3:8" ht="15.75" customHeight="1" x14ac:dyDescent="0.15"/>
    <row r="116" spans="3:8" ht="15.75" customHeight="1" x14ac:dyDescent="0.15"/>
    <row r="117" spans="3:8" ht="15.75" customHeight="1" x14ac:dyDescent="0.15"/>
    <row r="118" spans="3:8" ht="15.75" customHeight="1" x14ac:dyDescent="0.15"/>
    <row r="119" spans="3:8" ht="15.75" customHeight="1" x14ac:dyDescent="0.15"/>
    <row r="120" spans="3:8" ht="15.75" customHeight="1" x14ac:dyDescent="0.15"/>
    <row r="121" spans="3:8" ht="15.75" customHeight="1" x14ac:dyDescent="0.15"/>
    <row r="122" spans="3:8" ht="15.75" customHeight="1" x14ac:dyDescent="0.15"/>
    <row r="123" spans="3:8" ht="15.75" customHeight="1" x14ac:dyDescent="0.15"/>
    <row r="124" spans="3:8" ht="15.75" customHeight="1" x14ac:dyDescent="0.15"/>
    <row r="125" spans="3:8" ht="15.75" customHeight="1" x14ac:dyDescent="0.15"/>
    <row r="126" spans="3:8" ht="15.75" customHeight="1" x14ac:dyDescent="0.15"/>
    <row r="127" spans="3:8" ht="15.75" customHeight="1" x14ac:dyDescent="0.15"/>
    <row r="128" spans="3:8" ht="15.75" customHeight="1" x14ac:dyDescent="0.15"/>
    <row r="129" ht="15.75" customHeight="1" x14ac:dyDescent="0.15"/>
    <row r="130" ht="15.75" customHeight="1" x14ac:dyDescent="0.15"/>
    <row r="131" ht="15.75" customHeight="1" x14ac:dyDescent="0.15"/>
    <row r="132" ht="15.75" customHeight="1" x14ac:dyDescent="0.15"/>
    <row r="133" ht="15.75" customHeight="1" x14ac:dyDescent="0.15"/>
    <row r="134" ht="15.75" customHeight="1" x14ac:dyDescent="0.15"/>
    <row r="135" ht="15.75" customHeight="1" x14ac:dyDescent="0.15"/>
    <row r="136" ht="15.75" customHeight="1" x14ac:dyDescent="0.15"/>
    <row r="137" ht="15.75" customHeight="1" x14ac:dyDescent="0.15"/>
    <row r="138" ht="15.75" customHeight="1" x14ac:dyDescent="0.15"/>
    <row r="139" ht="15.75" customHeight="1" x14ac:dyDescent="0.15"/>
    <row r="140" ht="15.75" customHeight="1" x14ac:dyDescent="0.15"/>
    <row r="141" ht="15.75" customHeight="1" x14ac:dyDescent="0.15"/>
    <row r="142" ht="15.75" customHeight="1" x14ac:dyDescent="0.15"/>
    <row r="143" ht="15.75" customHeight="1" x14ac:dyDescent="0.15"/>
    <row r="144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</sheetData>
  <sheetProtection selectLockedCells="1" selectUnlockedCells="1"/>
  <customSheetViews>
    <customSheetView guid="{6B23CD52-EB21-4D50-A0E9-9F9D02E9DE74}" showGridLines="0" state="hidden">
      <pane ySplit="2" topLeftCell="A3" activePane="bottomLeft" state="frozen"/>
      <selection pane="bottomLeft" activeCell="H101" sqref="H101"/>
      <pageMargins left="0.21" right="0.2" top="0.23" bottom="0.22" header="0.17" footer="0.17"/>
      <pageSetup scale="95" orientation="landscape" r:id="rId1"/>
    </customSheetView>
  </customSheetViews>
  <mergeCells count="11">
    <mergeCell ref="C86:H86"/>
    <mergeCell ref="C92:D92"/>
    <mergeCell ref="C68:H68"/>
    <mergeCell ref="C76:H76"/>
    <mergeCell ref="H1:U1"/>
    <mergeCell ref="B38:U38"/>
    <mergeCell ref="D6:E6"/>
    <mergeCell ref="F2:H2"/>
    <mergeCell ref="S11:T11"/>
    <mergeCell ref="S4:T4"/>
    <mergeCell ref="C39:H39"/>
  </mergeCells>
  <conditionalFormatting sqref="L6:L7">
    <cfRule type="cellIs" dxfId="1" priority="2" operator="greaterThan">
      <formula>2</formula>
    </cfRule>
  </conditionalFormatting>
  <conditionalFormatting sqref="E99">
    <cfRule type="cellIs" dxfId="0" priority="1" operator="greaterThan">
      <formula>$H$98</formula>
    </cfRule>
  </conditionalFormatting>
  <hyperlinks>
    <hyperlink ref="W3" location="Input!J3" display="مدخلات" xr:uid="{00000000-0004-0000-0400-000000000000}"/>
    <hyperlink ref="W6" location="Ratio!J7" display="النسب المالية" xr:uid="{00000000-0004-0000-0400-000001000000}"/>
    <hyperlink ref="W7" location="RiskRating!J8" display="تقييم المخاطر" xr:uid="{00000000-0004-0000-0400-000002000000}"/>
  </hyperlinks>
  <pageMargins left="0.21" right="0.2" top="0.23" bottom="0.22" header="0.17" footer="0.17"/>
  <pageSetup scale="9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 1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 2">
              <controlPr defaultSize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 3">
              <controlPr defaultSize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 4">
              <controlPr defaultSize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 5">
              <controlPr defaultSize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0" name=" 6">
              <controlPr defaultSize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1" name=" 7">
              <controlPr defaultSize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2" name=" 8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</sheetPr>
  <dimension ref="A1:AI121"/>
  <sheetViews>
    <sheetView showGridLines="0" showRowColHeaders="0" zoomScale="110" zoomScaleNormal="110" workbookViewId="0">
      <selection activeCell="J25" sqref="J25"/>
    </sheetView>
  </sheetViews>
  <sheetFormatPr defaultColWidth="9.1484375" defaultRowHeight="14.25" outlineLevelCol="1" x14ac:dyDescent="0.15"/>
  <cols>
    <col min="1" max="1" width="3.8984375" style="4" customWidth="1"/>
    <col min="2" max="2" width="3.296875" style="4" customWidth="1"/>
    <col min="3" max="4" width="30.74609375" style="4" customWidth="1"/>
    <col min="5" max="5" width="32.84765625" style="4" customWidth="1"/>
    <col min="6" max="17" width="15.59765625" style="4" customWidth="1" outlineLevel="1"/>
    <col min="18" max="18" width="15.59765625" style="4" customWidth="1"/>
    <col min="19" max="30" width="15.59765625" style="4" customWidth="1" outlineLevel="1"/>
    <col min="31" max="34" width="15.59765625" style="4" customWidth="1"/>
    <col min="35" max="16384" width="9.1484375" style="4"/>
  </cols>
  <sheetData>
    <row r="1" spans="1:35" s="2" customFormat="1" ht="30" customHeight="1" x14ac:dyDescent="0.15">
      <c r="B1" s="972"/>
      <c r="C1" s="972"/>
      <c r="D1" s="1"/>
      <c r="E1" s="1" t="e">
        <f>'تحليل قوائم مالية'!#REF!</f>
        <v>#REF!</v>
      </c>
      <c r="F1" s="1"/>
      <c r="G1" s="1"/>
    </row>
    <row r="2" spans="1:35" ht="15" customHeight="1" x14ac:dyDescent="0.15">
      <c r="A2" s="3"/>
      <c r="B2" s="37"/>
      <c r="C2" s="38" t="s">
        <v>171</v>
      </c>
      <c r="D2" s="79" t="s">
        <v>172</v>
      </c>
      <c r="E2" s="37"/>
      <c r="F2" s="37"/>
      <c r="G2" s="39" t="s">
        <v>2</v>
      </c>
      <c r="H2" s="39"/>
    </row>
    <row r="3" spans="1:35" ht="12" customHeight="1" x14ac:dyDescent="0.15">
      <c r="A3" s="3"/>
      <c r="B3" s="5"/>
      <c r="C3" s="40" t="s">
        <v>3</v>
      </c>
      <c r="D3" s="6" t="s">
        <v>4</v>
      </c>
      <c r="E3" s="81" t="s">
        <v>173</v>
      </c>
      <c r="F3" s="6" t="s">
        <v>174</v>
      </c>
      <c r="G3" s="6"/>
      <c r="H3" s="6"/>
    </row>
    <row r="4" spans="1:35" ht="12" customHeight="1" x14ac:dyDescent="0.15">
      <c r="A4" s="3"/>
      <c r="B4" s="7"/>
      <c r="C4" s="60" t="s">
        <v>175</v>
      </c>
      <c r="D4" s="82" t="s">
        <v>176</v>
      </c>
      <c r="E4" s="82"/>
      <c r="F4" s="82">
        <v>1</v>
      </c>
      <c r="G4" s="82">
        <v>2</v>
      </c>
      <c r="H4" s="82">
        <v>3</v>
      </c>
      <c r="I4" s="82">
        <v>4</v>
      </c>
      <c r="J4" s="82">
        <v>5</v>
      </c>
      <c r="K4" s="82">
        <v>6</v>
      </c>
      <c r="L4" s="82">
        <v>7</v>
      </c>
      <c r="M4" s="82">
        <v>8</v>
      </c>
      <c r="N4" s="82">
        <v>9</v>
      </c>
      <c r="O4" s="82">
        <v>10</v>
      </c>
      <c r="P4" s="82">
        <v>11</v>
      </c>
      <c r="Q4" s="82">
        <v>12</v>
      </c>
      <c r="R4" s="82" t="e">
        <f>E1+1</f>
        <v>#REF!</v>
      </c>
      <c r="S4" s="82">
        <v>13</v>
      </c>
      <c r="T4" s="82">
        <v>14</v>
      </c>
      <c r="U4" s="82">
        <v>15</v>
      </c>
      <c r="V4" s="82">
        <v>16</v>
      </c>
      <c r="W4" s="82">
        <v>17</v>
      </c>
      <c r="X4" s="82">
        <v>18</v>
      </c>
      <c r="Y4" s="82">
        <v>19</v>
      </c>
      <c r="Z4" s="82">
        <v>20</v>
      </c>
      <c r="AA4" s="82">
        <v>21</v>
      </c>
      <c r="AB4" s="82">
        <v>22</v>
      </c>
      <c r="AC4" s="82">
        <v>23</v>
      </c>
      <c r="AD4" s="82">
        <v>24</v>
      </c>
      <c r="AE4" s="82" t="e">
        <f>R4+1</f>
        <v>#REF!</v>
      </c>
      <c r="AF4" s="82" t="e">
        <f>AE4+1</f>
        <v>#REF!</v>
      </c>
      <c r="AG4" s="82" t="e">
        <f>AF4+1</f>
        <v>#REF!</v>
      </c>
      <c r="AH4" s="82" t="e">
        <f>AG4+1</f>
        <v>#REF!</v>
      </c>
      <c r="AI4" s="83"/>
    </row>
    <row r="5" spans="1:35" ht="12" customHeight="1" x14ac:dyDescent="0.15">
      <c r="A5" s="3"/>
      <c r="B5" s="973"/>
      <c r="C5" s="10"/>
      <c r="D5" s="10" t="s">
        <v>177</v>
      </c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5" ht="12" customHeight="1" x14ac:dyDescent="0.15">
      <c r="B6" s="973"/>
      <c r="C6" s="13"/>
      <c r="D6" s="13" t="s">
        <v>178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</row>
    <row r="7" spans="1:35" ht="12" customHeight="1" x14ac:dyDescent="0.15">
      <c r="B7" s="973"/>
      <c r="C7" s="15"/>
      <c r="D7" s="15" t="s">
        <v>179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</row>
    <row r="8" spans="1:35" ht="12" customHeight="1" x14ac:dyDescent="0.15">
      <c r="B8" s="973"/>
      <c r="C8" s="13"/>
      <c r="D8" s="13" t="s">
        <v>180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</row>
    <row r="9" spans="1:35" ht="12" customHeight="1" x14ac:dyDescent="0.15">
      <c r="B9" s="973"/>
      <c r="C9" s="15"/>
      <c r="D9" s="15" t="s">
        <v>181</v>
      </c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</row>
    <row r="10" spans="1:35" ht="12" customHeight="1" x14ac:dyDescent="0.15">
      <c r="B10" s="973"/>
      <c r="C10" s="28"/>
      <c r="D10" s="28" t="s">
        <v>170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</row>
    <row r="11" spans="1:35" ht="12" customHeight="1" x14ac:dyDescent="0.15">
      <c r="B11" s="21"/>
      <c r="C11" s="52"/>
      <c r="D11" s="52" t="s">
        <v>182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5" ht="12" customHeight="1" x14ac:dyDescent="0.15">
      <c r="B12" s="973"/>
      <c r="C12" s="10"/>
      <c r="D12" s="10" t="s">
        <v>177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</row>
    <row r="13" spans="1:35" ht="12" customHeight="1" x14ac:dyDescent="0.15">
      <c r="B13" s="973"/>
      <c r="C13" s="13"/>
      <c r="D13" s="13" t="s">
        <v>178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</row>
    <row r="14" spans="1:35" ht="12" customHeight="1" x14ac:dyDescent="0.15">
      <c r="B14" s="973"/>
      <c r="C14" s="15"/>
      <c r="D14" s="15" t="s">
        <v>179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</row>
    <row r="15" spans="1:35" ht="12" customHeight="1" x14ac:dyDescent="0.15">
      <c r="B15" s="973"/>
      <c r="C15" s="13"/>
      <c r="D15" s="13" t="s">
        <v>180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</row>
    <row r="16" spans="1:35" ht="12" customHeight="1" x14ac:dyDescent="0.15">
      <c r="B16" s="973"/>
      <c r="C16" s="16"/>
      <c r="D16" s="15" t="s">
        <v>181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</row>
    <row r="17" spans="2:34" ht="12" customHeight="1" x14ac:dyDescent="0.15">
      <c r="B17" s="973"/>
      <c r="C17" s="13"/>
      <c r="D17" s="28" t="s">
        <v>170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</row>
    <row r="18" spans="2:34" ht="12" customHeight="1" x14ac:dyDescent="0.15">
      <c r="B18" s="973"/>
      <c r="C18" s="52"/>
      <c r="D18" s="52" t="s">
        <v>183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</row>
    <row r="19" spans="2:34" ht="12" customHeight="1" x14ac:dyDescent="0.15">
      <c r="B19" s="973"/>
      <c r="C19" s="10"/>
      <c r="D19" s="10" t="s">
        <v>177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</row>
    <row r="20" spans="2:34" ht="12" customHeight="1" x14ac:dyDescent="0.15">
      <c r="B20" s="973"/>
      <c r="C20" s="13"/>
      <c r="D20" s="13" t="s">
        <v>178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</row>
    <row r="21" spans="2:34" ht="12" customHeight="1" x14ac:dyDescent="0.15">
      <c r="B21" s="973"/>
      <c r="C21" s="15"/>
      <c r="D21" s="15" t="s">
        <v>179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</row>
    <row r="22" spans="2:34" ht="12" customHeight="1" x14ac:dyDescent="0.15">
      <c r="B22" s="973"/>
      <c r="C22" s="13"/>
      <c r="D22" s="13" t="s">
        <v>180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</row>
    <row r="23" spans="2:34" ht="12" customHeight="1" x14ac:dyDescent="0.15">
      <c r="B23" s="973"/>
      <c r="C23" s="16"/>
      <c r="D23" s="15" t="s">
        <v>181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</row>
    <row r="24" spans="2:34" ht="12" customHeight="1" x14ac:dyDescent="0.15">
      <c r="B24" s="973"/>
      <c r="C24" s="13"/>
      <c r="D24" s="28" t="s">
        <v>170</v>
      </c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</row>
    <row r="25" spans="2:34" ht="12" customHeight="1" x14ac:dyDescent="0.15">
      <c r="B25" s="973"/>
      <c r="C25" s="52"/>
      <c r="D25" s="52" t="s">
        <v>184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</row>
    <row r="26" spans="2:34" ht="12" customHeight="1" x14ac:dyDescent="0.15">
      <c r="B26" s="973"/>
      <c r="C26" s="10"/>
      <c r="D26" s="10" t="s">
        <v>185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</row>
    <row r="27" spans="2:34" ht="12" customHeight="1" x14ac:dyDescent="0.15">
      <c r="B27" s="973"/>
      <c r="C27" s="13"/>
      <c r="D27" s="13" t="s">
        <v>186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</row>
    <row r="28" spans="2:34" ht="12" customHeight="1" x14ac:dyDescent="0.15">
      <c r="B28" s="973"/>
      <c r="C28" s="15"/>
      <c r="D28" s="10" t="s">
        <v>187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</row>
    <row r="29" spans="2:34" ht="12" customHeight="1" x14ac:dyDescent="0.15">
      <c r="B29" s="973"/>
      <c r="C29" s="13"/>
      <c r="D29" s="13" t="s">
        <v>188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</row>
    <row r="30" spans="2:34" ht="12" customHeight="1" x14ac:dyDescent="0.15">
      <c r="B30" s="973"/>
      <c r="C30" s="16"/>
      <c r="D30" s="10" t="s">
        <v>189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</row>
    <row r="31" spans="2:34" ht="12" customHeight="1" x14ac:dyDescent="0.15">
      <c r="B31" s="973"/>
      <c r="C31" s="13"/>
      <c r="D31" s="28" t="s">
        <v>170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</row>
    <row r="32" spans="2:34" ht="12" customHeight="1" x14ac:dyDescent="0.15">
      <c r="B32" s="973"/>
      <c r="C32" s="52"/>
      <c r="D32" s="52" t="s">
        <v>190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</row>
    <row r="33" spans="2:34" ht="12" customHeight="1" x14ac:dyDescent="0.15">
      <c r="B33" s="973"/>
      <c r="C33" s="10"/>
      <c r="D33" s="10" t="s">
        <v>185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</row>
    <row r="34" spans="2:34" ht="12" customHeight="1" x14ac:dyDescent="0.15">
      <c r="B34" s="973"/>
      <c r="C34" s="13"/>
      <c r="D34" s="13" t="s">
        <v>186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</row>
    <row r="35" spans="2:34" ht="12" customHeight="1" x14ac:dyDescent="0.15">
      <c r="B35" s="973"/>
      <c r="C35" s="15"/>
      <c r="D35" s="10" t="s">
        <v>187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</row>
    <row r="36" spans="2:34" ht="12" customHeight="1" x14ac:dyDescent="0.15">
      <c r="B36" s="973"/>
      <c r="C36" s="13"/>
      <c r="D36" s="13" t="s">
        <v>188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</row>
    <row r="37" spans="2:34" ht="12" customHeight="1" x14ac:dyDescent="0.15">
      <c r="B37" s="973"/>
      <c r="C37" s="16"/>
      <c r="D37" s="10" t="s">
        <v>189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</row>
    <row r="38" spans="2:34" ht="12" customHeight="1" x14ac:dyDescent="0.15">
      <c r="B38" s="973"/>
      <c r="C38" s="13"/>
      <c r="D38" s="28" t="s">
        <v>170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</row>
    <row r="39" spans="2:34" ht="12" customHeight="1" x14ac:dyDescent="0.15">
      <c r="B39" s="973"/>
      <c r="C39" s="52"/>
      <c r="D39" s="52" t="s">
        <v>91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</row>
    <row r="40" spans="2:34" ht="12" customHeight="1" x14ac:dyDescent="0.15">
      <c r="B40" s="973"/>
      <c r="C40" s="10"/>
      <c r="D40" s="10" t="s">
        <v>191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</row>
    <row r="41" spans="2:34" ht="12" customHeight="1" x14ac:dyDescent="0.15">
      <c r="B41" s="973"/>
      <c r="C41" s="13"/>
      <c r="D41" s="13" t="s">
        <v>192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</row>
    <row r="42" spans="2:34" ht="12" customHeight="1" x14ac:dyDescent="0.15">
      <c r="B42" s="973"/>
      <c r="C42" s="15"/>
      <c r="D42" s="10" t="s">
        <v>193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</row>
    <row r="43" spans="2:34" ht="12" customHeight="1" x14ac:dyDescent="0.15">
      <c r="B43" s="973"/>
      <c r="C43" s="13"/>
      <c r="D43" s="13" t="s">
        <v>194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</row>
    <row r="44" spans="2:34" ht="12" customHeight="1" x14ac:dyDescent="0.15">
      <c r="B44" s="973"/>
      <c r="C44" s="16"/>
      <c r="D44" s="10" t="s">
        <v>195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</row>
    <row r="45" spans="2:34" ht="12" customHeight="1" x14ac:dyDescent="0.15">
      <c r="B45" s="973"/>
      <c r="C45" s="13"/>
      <c r="D45" s="28" t="s">
        <v>170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</row>
    <row r="46" spans="2:34" ht="12" customHeight="1" x14ac:dyDescent="0.15">
      <c r="B46" s="973"/>
      <c r="C46" s="52"/>
      <c r="D46" s="52" t="s">
        <v>196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</row>
    <row r="47" spans="2:34" ht="12" customHeight="1" x14ac:dyDescent="0.15">
      <c r="B47" s="973"/>
      <c r="C47" s="10"/>
      <c r="D47" s="10" t="s">
        <v>191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</row>
    <row r="48" spans="2:34" ht="12" customHeight="1" x14ac:dyDescent="0.15">
      <c r="B48" s="973"/>
      <c r="C48" s="13"/>
      <c r="D48" s="13" t="s">
        <v>192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</row>
    <row r="49" spans="2:34" ht="12" customHeight="1" x14ac:dyDescent="0.15">
      <c r="B49" s="973"/>
      <c r="C49" s="15"/>
      <c r="D49" s="10" t="s">
        <v>193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</row>
    <row r="50" spans="2:34" ht="12" customHeight="1" x14ac:dyDescent="0.15">
      <c r="B50" s="973"/>
      <c r="C50" s="13"/>
      <c r="D50" s="13" t="s">
        <v>194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</row>
    <row r="51" spans="2:34" ht="12" customHeight="1" x14ac:dyDescent="0.15">
      <c r="B51" s="973"/>
      <c r="C51" s="16"/>
      <c r="D51" s="10" t="s">
        <v>195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</row>
    <row r="52" spans="2:34" ht="12" customHeight="1" x14ac:dyDescent="0.15">
      <c r="B52" s="973"/>
      <c r="C52" s="13"/>
      <c r="D52" s="28" t="s">
        <v>170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</row>
    <row r="53" spans="2:34" ht="12" customHeight="1" x14ac:dyDescent="0.15">
      <c r="B53" s="973"/>
      <c r="C53" s="52"/>
      <c r="D53" s="52" t="s">
        <v>197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</row>
    <row r="54" spans="2:34" ht="12" customHeight="1" x14ac:dyDescent="0.15">
      <c r="B54" s="973"/>
      <c r="C54" s="10"/>
      <c r="D54" s="10" t="s">
        <v>198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</row>
    <row r="55" spans="2:34" ht="12" customHeight="1" x14ac:dyDescent="0.15">
      <c r="B55" s="973"/>
      <c r="C55" s="13"/>
      <c r="D55" s="13" t="s">
        <v>199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</row>
    <row r="56" spans="2:34" ht="12" customHeight="1" x14ac:dyDescent="0.15">
      <c r="B56" s="973"/>
      <c r="C56" s="15"/>
      <c r="D56" s="10" t="s">
        <v>200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</row>
    <row r="57" spans="2:34" ht="12" customHeight="1" x14ac:dyDescent="0.15">
      <c r="B57" s="973"/>
      <c r="C57" s="13"/>
      <c r="D57" s="13" t="s">
        <v>201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</row>
    <row r="58" spans="2:34" ht="12" customHeight="1" x14ac:dyDescent="0.15">
      <c r="B58" s="973"/>
      <c r="C58" s="16"/>
      <c r="D58" s="10" t="s">
        <v>202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</row>
    <row r="59" spans="2:34" ht="12" customHeight="1" x14ac:dyDescent="0.15">
      <c r="B59" s="973"/>
      <c r="C59" s="13"/>
      <c r="D59" s="28" t="s">
        <v>170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</row>
    <row r="60" spans="2:34" ht="12" customHeight="1" x14ac:dyDescent="0.15">
      <c r="B60" s="973"/>
      <c r="C60" s="52"/>
      <c r="D60" s="52" t="s">
        <v>197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</row>
    <row r="61" spans="2:34" ht="12" customHeight="1" x14ac:dyDescent="0.15">
      <c r="B61" s="973"/>
      <c r="C61" s="10"/>
      <c r="D61" s="10" t="s">
        <v>198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</row>
    <row r="62" spans="2:34" ht="12" customHeight="1" x14ac:dyDescent="0.15">
      <c r="B62" s="973"/>
      <c r="C62" s="13"/>
      <c r="D62" s="13" t="s">
        <v>199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</row>
    <row r="63" spans="2:34" ht="12" customHeight="1" x14ac:dyDescent="0.15">
      <c r="B63" s="973"/>
      <c r="C63" s="15"/>
      <c r="D63" s="10" t="s">
        <v>200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</row>
    <row r="64" spans="2:34" ht="12" customHeight="1" x14ac:dyDescent="0.15">
      <c r="B64" s="973"/>
      <c r="C64" s="13"/>
      <c r="D64" s="13" t="s">
        <v>201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</row>
    <row r="65" spans="2:34" ht="12" customHeight="1" x14ac:dyDescent="0.15">
      <c r="B65" s="973"/>
      <c r="C65" s="16"/>
      <c r="D65" s="10" t="s">
        <v>202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</row>
    <row r="66" spans="2:34" ht="12" customHeight="1" x14ac:dyDescent="0.15">
      <c r="B66" s="973"/>
      <c r="C66" s="13"/>
      <c r="D66" s="28" t="s">
        <v>170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</row>
    <row r="67" spans="2:34" ht="12" customHeight="1" x14ac:dyDescent="0.15">
      <c r="B67" s="973"/>
      <c r="C67" s="52"/>
      <c r="D67" s="52" t="s">
        <v>203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</row>
    <row r="68" spans="2:34" ht="12" customHeight="1" x14ac:dyDescent="0.15">
      <c r="B68" s="973"/>
      <c r="C68" s="10"/>
      <c r="D68" s="10" t="s">
        <v>204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</row>
    <row r="69" spans="2:34" ht="12" customHeight="1" x14ac:dyDescent="0.15">
      <c r="B69" s="973"/>
      <c r="C69" s="13"/>
      <c r="D69" s="13" t="s">
        <v>205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</row>
    <row r="70" spans="2:34" ht="12" customHeight="1" x14ac:dyDescent="0.15">
      <c r="B70" s="973"/>
      <c r="C70" s="15"/>
      <c r="D70" s="10" t="s">
        <v>206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</row>
    <row r="71" spans="2:34" ht="12" customHeight="1" x14ac:dyDescent="0.15">
      <c r="B71" s="973"/>
      <c r="C71" s="13"/>
      <c r="D71" s="13" t="s">
        <v>207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</row>
    <row r="72" spans="2:34" ht="12" customHeight="1" x14ac:dyDescent="0.15">
      <c r="B72" s="973"/>
      <c r="C72" s="16"/>
      <c r="D72" s="10" t="s">
        <v>208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</row>
    <row r="73" spans="2:34" ht="12" customHeight="1" x14ac:dyDescent="0.15">
      <c r="B73" s="973"/>
      <c r="C73" s="13"/>
      <c r="D73" s="13" t="s">
        <v>209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</row>
    <row r="74" spans="2:34" ht="12" customHeight="1" x14ac:dyDescent="0.15">
      <c r="B74" s="973"/>
      <c r="C74" s="19"/>
      <c r="D74" s="10" t="s">
        <v>210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</row>
    <row r="75" spans="2:34" ht="12" customHeight="1" x14ac:dyDescent="0.15">
      <c r="B75" s="973"/>
      <c r="C75" s="19"/>
      <c r="D75" s="13" t="s">
        <v>211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</row>
    <row r="76" spans="2:34" ht="12" customHeight="1" x14ac:dyDescent="0.15">
      <c r="B76" s="973"/>
      <c r="C76" s="19"/>
      <c r="D76" s="10" t="s">
        <v>212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</row>
    <row r="77" spans="2:34" ht="12" customHeight="1" x14ac:dyDescent="0.15">
      <c r="B77" s="973"/>
      <c r="C77" s="19"/>
      <c r="D77" s="13" t="s">
        <v>213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</row>
    <row r="78" spans="2:34" ht="12" customHeight="1" x14ac:dyDescent="0.15">
      <c r="B78" s="973"/>
      <c r="C78" s="19"/>
      <c r="D78" s="28" t="s">
        <v>170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</row>
    <row r="79" spans="2:34" ht="12" customHeight="1" x14ac:dyDescent="0.15">
      <c r="B79" s="973"/>
      <c r="C79" s="52"/>
      <c r="D79" s="52" t="s">
        <v>214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</row>
    <row r="80" spans="2:34" ht="12" customHeight="1" x14ac:dyDescent="0.15">
      <c r="B80" s="973"/>
      <c r="C80" s="10"/>
      <c r="D80" s="10" t="s">
        <v>214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</row>
    <row r="81" spans="2:34" ht="12" customHeight="1" x14ac:dyDescent="0.15">
      <c r="B81" s="973"/>
      <c r="C81" s="19"/>
      <c r="D81" s="28" t="s">
        <v>170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</row>
    <row r="82" spans="2:34" ht="12" customHeight="1" x14ac:dyDescent="0.15">
      <c r="B82" s="973"/>
      <c r="C82" s="52"/>
      <c r="D82" s="52" t="s">
        <v>215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</row>
    <row r="83" spans="2:34" ht="12" customHeight="1" x14ac:dyDescent="0.15">
      <c r="B83" s="973"/>
      <c r="C83" s="10"/>
      <c r="D83" s="10" t="s">
        <v>216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</row>
    <row r="84" spans="2:34" ht="12" customHeight="1" x14ac:dyDescent="0.15">
      <c r="B84" s="973"/>
      <c r="C84" s="13"/>
      <c r="D84" s="13" t="s">
        <v>217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</row>
    <row r="85" spans="2:34" ht="12" customHeight="1" x14ac:dyDescent="0.15">
      <c r="B85" s="973"/>
      <c r="C85" s="15"/>
      <c r="D85" s="10" t="s">
        <v>218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</row>
    <row r="86" spans="2:34" ht="12" customHeight="1" x14ac:dyDescent="0.15">
      <c r="B86" s="973"/>
      <c r="C86" s="13"/>
      <c r="D86" s="13" t="s">
        <v>219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</row>
    <row r="87" spans="2:34" ht="12" customHeight="1" x14ac:dyDescent="0.15">
      <c r="B87" s="973"/>
      <c r="C87" s="16"/>
      <c r="D87" s="10" t="s">
        <v>220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</row>
    <row r="88" spans="2:34" ht="12" customHeight="1" x14ac:dyDescent="0.15">
      <c r="B88" s="973"/>
      <c r="C88" s="13"/>
      <c r="D88" s="28" t="s">
        <v>170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</row>
    <row r="89" spans="2:34" ht="12" customHeight="1" x14ac:dyDescent="0.15">
      <c r="B89" s="973"/>
      <c r="C89" s="52"/>
      <c r="D89" s="52" t="s">
        <v>221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</row>
    <row r="90" spans="2:34" ht="12" customHeight="1" x14ac:dyDescent="0.15">
      <c r="B90" s="973"/>
      <c r="C90" s="10"/>
      <c r="D90" s="10" t="s">
        <v>222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</row>
    <row r="91" spans="2:34" ht="12" customHeight="1" x14ac:dyDescent="0.15">
      <c r="B91" s="973"/>
      <c r="C91" s="13"/>
      <c r="D91" s="13" t="s">
        <v>223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</row>
    <row r="92" spans="2:34" ht="12" customHeight="1" x14ac:dyDescent="0.15">
      <c r="B92" s="973"/>
      <c r="C92" s="15"/>
      <c r="D92" s="10" t="s">
        <v>224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</row>
    <row r="93" spans="2:34" ht="12" customHeight="1" x14ac:dyDescent="0.15">
      <c r="B93" s="973"/>
      <c r="C93" s="13"/>
      <c r="D93" s="13" t="s">
        <v>225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</row>
    <row r="94" spans="2:34" ht="12" customHeight="1" x14ac:dyDescent="0.15">
      <c r="B94" s="973"/>
      <c r="C94" s="16"/>
      <c r="D94" s="10" t="s">
        <v>226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</row>
    <row r="95" spans="2:34" ht="12" customHeight="1" x14ac:dyDescent="0.15">
      <c r="B95" s="973"/>
      <c r="C95" s="13"/>
      <c r="D95" s="28" t="s">
        <v>170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</row>
    <row r="96" spans="2:34" ht="12" customHeight="1" x14ac:dyDescent="0.15">
      <c r="B96" s="973"/>
      <c r="C96" s="52"/>
      <c r="D96" s="52" t="s">
        <v>227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</row>
    <row r="97" spans="2:34" ht="12" customHeight="1" x14ac:dyDescent="0.15">
      <c r="B97" s="973"/>
      <c r="C97" s="10"/>
      <c r="D97" s="10" t="s">
        <v>228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</row>
    <row r="98" spans="2:34" ht="12" customHeight="1" x14ac:dyDescent="0.15">
      <c r="B98" s="973"/>
      <c r="C98" s="13"/>
      <c r="D98" s="13" t="s">
        <v>229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</row>
    <row r="99" spans="2:34" ht="12" customHeight="1" x14ac:dyDescent="0.15">
      <c r="B99" s="973"/>
      <c r="C99" s="15"/>
      <c r="D99" s="10" t="s">
        <v>230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</row>
    <row r="100" spans="2:34" ht="12" customHeight="1" x14ac:dyDescent="0.15">
      <c r="B100" s="973"/>
      <c r="C100" s="13"/>
      <c r="D100" s="13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</row>
    <row r="101" spans="2:34" ht="12" customHeight="1" x14ac:dyDescent="0.15">
      <c r="B101" s="973"/>
      <c r="C101" s="16"/>
      <c r="D101" s="10" t="s">
        <v>231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</row>
    <row r="102" spans="2:34" ht="12" customHeight="1" x14ac:dyDescent="0.15">
      <c r="B102" s="973"/>
      <c r="C102" s="13"/>
      <c r="D102" s="13" t="s">
        <v>232</v>
      </c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</row>
    <row r="103" spans="2:34" ht="12" customHeight="1" x14ac:dyDescent="0.15">
      <c r="B103" s="973"/>
      <c r="C103" s="13"/>
      <c r="D103" s="87" t="s">
        <v>233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</row>
    <row r="104" spans="2:34" ht="12" customHeight="1" x14ac:dyDescent="0.15">
      <c r="B104" s="973"/>
      <c r="C104" s="13"/>
      <c r="D104" s="87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</row>
    <row r="105" spans="2:34" ht="12" customHeight="1" x14ac:dyDescent="0.15">
      <c r="B105" s="973"/>
      <c r="C105" s="13"/>
      <c r="D105" s="87" t="s">
        <v>234</v>
      </c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</row>
    <row r="106" spans="2:34" ht="12" customHeight="1" x14ac:dyDescent="0.15">
      <c r="B106" s="973"/>
      <c r="C106" s="13"/>
      <c r="D106" s="87" t="s">
        <v>235</v>
      </c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</row>
    <row r="107" spans="2:34" ht="12" customHeight="1" x14ac:dyDescent="0.15">
      <c r="B107" s="973"/>
      <c r="C107" s="13"/>
      <c r="D107" s="87" t="s">
        <v>236</v>
      </c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</row>
    <row r="108" spans="2:34" ht="12" customHeight="1" x14ac:dyDescent="0.15">
      <c r="B108" s="973"/>
      <c r="C108" s="13"/>
      <c r="D108" s="87" t="s">
        <v>237</v>
      </c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</row>
    <row r="109" spans="2:34" ht="12" customHeight="1" x14ac:dyDescent="0.15">
      <c r="B109" s="973"/>
      <c r="C109" s="13"/>
      <c r="D109" s="87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</row>
    <row r="110" spans="2:34" ht="12" customHeight="1" x14ac:dyDescent="0.15">
      <c r="B110" s="973"/>
      <c r="C110" s="13"/>
      <c r="D110" s="87" t="s">
        <v>238</v>
      </c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</row>
    <row r="111" spans="2:34" ht="12" customHeight="1" x14ac:dyDescent="0.15">
      <c r="B111" s="973"/>
      <c r="C111" s="13"/>
      <c r="D111" s="87" t="s">
        <v>239</v>
      </c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</row>
    <row r="112" spans="2:34" ht="12" customHeight="1" x14ac:dyDescent="0.15">
      <c r="B112" s="973"/>
      <c r="C112" s="52"/>
      <c r="D112" s="52" t="s">
        <v>240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</row>
    <row r="113" spans="2:34" ht="12" customHeight="1" x14ac:dyDescent="0.15">
      <c r="B113" s="973"/>
      <c r="C113" s="10"/>
      <c r="D113" s="10" t="s">
        <v>14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</row>
    <row r="114" spans="2:34" ht="12" customHeight="1" x14ac:dyDescent="0.15">
      <c r="B114" s="973"/>
      <c r="C114" s="13"/>
      <c r="D114" s="13" t="s">
        <v>32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</row>
    <row r="115" spans="2:34" ht="12" customHeight="1" x14ac:dyDescent="0.15">
      <c r="B115" s="973"/>
      <c r="C115" s="52"/>
      <c r="D115" s="52" t="s">
        <v>241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</row>
    <row r="116" spans="2:34" ht="12" customHeight="1" x14ac:dyDescent="0.15">
      <c r="B116" s="973"/>
      <c r="C116" s="10"/>
      <c r="D116" s="10" t="s">
        <v>242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</row>
    <row r="117" spans="2:34" ht="12" customHeight="1" x14ac:dyDescent="0.15">
      <c r="B117" s="973"/>
      <c r="C117" s="13"/>
      <c r="D117" s="13" t="s">
        <v>243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</row>
    <row r="118" spans="2:34" ht="12" customHeight="1" x14ac:dyDescent="0.15">
      <c r="B118" s="30"/>
      <c r="C118" s="31"/>
      <c r="D118" s="31"/>
      <c r="E118" s="32"/>
      <c r="F118" s="32"/>
      <c r="G118" s="32"/>
      <c r="H118" s="32"/>
    </row>
    <row r="119" spans="2:34" ht="12" customHeight="1" x14ac:dyDescent="0.15">
      <c r="C119" s="33"/>
      <c r="D119" s="33"/>
      <c r="E119" s="34"/>
      <c r="F119" s="34"/>
      <c r="G119" s="34"/>
      <c r="H119" s="34"/>
    </row>
    <row r="120" spans="2:34" ht="12" customHeight="1" x14ac:dyDescent="0.15">
      <c r="C120" s="35"/>
      <c r="D120" s="35"/>
      <c r="E120" s="36"/>
      <c r="F120" s="36"/>
      <c r="G120" s="36"/>
    </row>
    <row r="121" spans="2:34" ht="12" customHeight="1" x14ac:dyDescent="0.15">
      <c r="C121" s="35"/>
      <c r="D121" s="35"/>
      <c r="E121" s="36"/>
      <c r="F121" s="36"/>
      <c r="G121" s="36"/>
    </row>
  </sheetData>
  <customSheetViews>
    <customSheetView guid="{6B23CD52-EB21-4D50-A0E9-9F9D02E9DE74}" scale="110" showGridLines="0" showRowCol="0" state="hidden">
      <selection activeCell="J25" sqref="J25"/>
      <pageMargins left="0.36" right="0.2" top="0.23" bottom="0.22" header="0.17" footer="0.17"/>
      <pageSetup orientation="landscape" r:id="rId1"/>
    </customSheetView>
  </customSheetViews>
  <mergeCells count="3">
    <mergeCell ref="B1:C1"/>
    <mergeCell ref="B5:B10"/>
    <mergeCell ref="B12:B117"/>
  </mergeCells>
  <pageMargins left="0.36" right="0.2" top="0.23" bottom="0.22" header="0.17" footer="0.17"/>
  <pageSetup orientation="landscape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C000"/>
  </sheetPr>
  <dimension ref="A1:H99"/>
  <sheetViews>
    <sheetView showGridLines="0" zoomScale="110" zoomScaleNormal="110" workbookViewId="0">
      <selection activeCell="J25" sqref="J25"/>
    </sheetView>
  </sheetViews>
  <sheetFormatPr defaultColWidth="9.1484375" defaultRowHeight="14.25" x14ac:dyDescent="0.15"/>
  <cols>
    <col min="1" max="1" width="3.8984375" style="4" customWidth="1"/>
    <col min="2" max="2" width="3.296875" style="4" customWidth="1"/>
    <col min="3" max="4" width="30.74609375" style="4" customWidth="1"/>
    <col min="5" max="7" width="15.59765625" style="4" customWidth="1"/>
    <col min="8" max="8" width="3.296875" style="4" customWidth="1"/>
    <col min="9" max="16384" width="9.1484375" style="4"/>
  </cols>
  <sheetData>
    <row r="1" spans="1:8" s="2" customFormat="1" ht="30" customHeight="1" x14ac:dyDescent="0.15">
      <c r="B1" s="972"/>
      <c r="C1" s="972"/>
      <c r="D1" s="1"/>
      <c r="E1" s="1"/>
      <c r="F1" s="1"/>
      <c r="G1" s="1"/>
    </row>
    <row r="2" spans="1:8" ht="15" customHeight="1" x14ac:dyDescent="0.15">
      <c r="A2" s="3"/>
      <c r="B2" s="37"/>
      <c r="C2" s="38" t="s">
        <v>0</v>
      </c>
      <c r="D2" s="79" t="s">
        <v>1</v>
      </c>
      <c r="E2" s="37"/>
      <c r="F2" s="37"/>
      <c r="G2" s="39" t="s">
        <v>2</v>
      </c>
      <c r="H2" s="39"/>
    </row>
    <row r="3" spans="1:8" ht="12" customHeight="1" x14ac:dyDescent="0.15">
      <c r="A3" s="3"/>
      <c r="B3" s="5"/>
      <c r="C3" s="40" t="s">
        <v>3</v>
      </c>
      <c r="D3" s="6" t="s">
        <v>4</v>
      </c>
      <c r="E3" s="6">
        <v>2011</v>
      </c>
      <c r="F3" s="6">
        <f>E3-1</f>
        <v>2010</v>
      </c>
      <c r="G3" s="6">
        <f>F3-1</f>
        <v>2009</v>
      </c>
      <c r="H3" s="6"/>
    </row>
    <row r="4" spans="1:8" ht="12" customHeight="1" x14ac:dyDescent="0.15">
      <c r="A4" s="3"/>
      <c r="B4" s="7"/>
      <c r="C4" s="44" t="s">
        <v>5</v>
      </c>
      <c r="D4" s="88" t="s">
        <v>6</v>
      </c>
      <c r="E4" s="8"/>
      <c r="F4" s="8"/>
      <c r="G4" s="8"/>
      <c r="H4" s="9"/>
    </row>
    <row r="5" spans="1:8" ht="12" customHeight="1" x14ac:dyDescent="0.15">
      <c r="A5" s="3"/>
      <c r="B5" s="973"/>
      <c r="C5" s="10" t="s">
        <v>7</v>
      </c>
      <c r="D5" s="10" t="s">
        <v>8</v>
      </c>
      <c r="E5" s="11"/>
      <c r="F5" s="11"/>
      <c r="G5" s="11"/>
      <c r="H5" s="12"/>
    </row>
    <row r="6" spans="1:8" ht="12" customHeight="1" x14ac:dyDescent="0.15">
      <c r="B6" s="973"/>
      <c r="C6" s="13" t="s">
        <v>9</v>
      </c>
      <c r="D6" s="13" t="s">
        <v>10</v>
      </c>
      <c r="E6" s="14"/>
      <c r="F6" s="14"/>
      <c r="G6" s="14"/>
      <c r="H6" s="12"/>
    </row>
    <row r="7" spans="1:8" ht="12" customHeight="1" x14ac:dyDescent="0.15">
      <c r="B7" s="973"/>
      <c r="C7" s="15" t="s">
        <v>11</v>
      </c>
      <c r="D7" s="15" t="s">
        <v>12</v>
      </c>
      <c r="E7" s="11"/>
      <c r="F7" s="11"/>
      <c r="G7" s="11"/>
      <c r="H7" s="12"/>
    </row>
    <row r="8" spans="1:8" ht="12" customHeight="1" x14ac:dyDescent="0.15">
      <c r="B8" s="973"/>
      <c r="C8" s="13" t="s">
        <v>13</v>
      </c>
      <c r="D8" s="13" t="s">
        <v>14</v>
      </c>
      <c r="E8" s="14"/>
      <c r="F8" s="14"/>
      <c r="G8" s="14"/>
      <c r="H8" s="12"/>
    </row>
    <row r="9" spans="1:8" ht="12" customHeight="1" x14ac:dyDescent="0.15">
      <c r="B9" s="973"/>
      <c r="C9" s="16" t="s">
        <v>15</v>
      </c>
      <c r="D9" s="16" t="s">
        <v>16</v>
      </c>
      <c r="E9" s="17"/>
      <c r="F9" s="17"/>
      <c r="G9" s="17"/>
      <c r="H9" s="18"/>
    </row>
    <row r="10" spans="1:8" ht="12" customHeight="1" x14ac:dyDescent="0.15">
      <c r="B10" s="973"/>
      <c r="C10" s="13" t="s">
        <v>17</v>
      </c>
      <c r="D10" s="13" t="s">
        <v>18</v>
      </c>
      <c r="E10" s="14"/>
      <c r="F10" s="14"/>
      <c r="G10" s="14"/>
      <c r="H10" s="12"/>
    </row>
    <row r="11" spans="1:8" ht="12" customHeight="1" x14ac:dyDescent="0.15">
      <c r="B11" s="973"/>
      <c r="C11" s="15" t="s">
        <v>19</v>
      </c>
      <c r="D11" s="15" t="s">
        <v>20</v>
      </c>
      <c r="E11" s="11"/>
      <c r="F11" s="11"/>
      <c r="G11" s="11"/>
      <c r="H11" s="12"/>
    </row>
    <row r="12" spans="1:8" ht="12" customHeight="1" x14ac:dyDescent="0.15">
      <c r="B12" s="973"/>
      <c r="C12" s="19" t="s">
        <v>21</v>
      </c>
      <c r="D12" s="19" t="s">
        <v>22</v>
      </c>
      <c r="E12" s="20"/>
      <c r="F12" s="20"/>
      <c r="G12" s="20"/>
      <c r="H12" s="18"/>
    </row>
    <row r="13" spans="1:8" ht="12" customHeight="1" x14ac:dyDescent="0.15">
      <c r="B13" s="21"/>
      <c r="C13" s="22" t="s">
        <v>23</v>
      </c>
      <c r="D13" s="22" t="s">
        <v>24</v>
      </c>
      <c r="E13" s="23"/>
      <c r="F13" s="23"/>
      <c r="G13" s="23"/>
      <c r="H13" s="24"/>
    </row>
    <row r="14" spans="1:8" ht="12" customHeight="1" x14ac:dyDescent="0.15">
      <c r="B14" s="21"/>
      <c r="C14" s="52" t="s">
        <v>25</v>
      </c>
      <c r="D14" s="52" t="s">
        <v>26</v>
      </c>
      <c r="E14" s="25"/>
      <c r="F14" s="25"/>
      <c r="G14" s="25"/>
      <c r="H14" s="24"/>
    </row>
    <row r="15" spans="1:8" ht="12" customHeight="1" x14ac:dyDescent="0.15">
      <c r="B15" s="973"/>
      <c r="C15" s="10" t="s">
        <v>27</v>
      </c>
      <c r="D15" s="10" t="s">
        <v>28</v>
      </c>
      <c r="E15" s="11"/>
      <c r="F15" s="11"/>
      <c r="G15" s="11"/>
      <c r="H15" s="12"/>
    </row>
    <row r="16" spans="1:8" ht="12" customHeight="1" x14ac:dyDescent="0.15">
      <c r="B16" s="973"/>
      <c r="C16" s="13" t="s">
        <v>29</v>
      </c>
      <c r="D16" s="13" t="s">
        <v>30</v>
      </c>
      <c r="E16" s="14"/>
      <c r="F16" s="14"/>
      <c r="G16" s="14"/>
      <c r="H16" s="12"/>
    </row>
    <row r="17" spans="1:8" ht="12" customHeight="1" x14ac:dyDescent="0.15">
      <c r="B17" s="973"/>
      <c r="C17" s="15" t="s">
        <v>31</v>
      </c>
      <c r="D17" s="15" t="s">
        <v>32</v>
      </c>
      <c r="E17" s="11"/>
      <c r="F17" s="11"/>
      <c r="G17" s="11"/>
      <c r="H17" s="12"/>
    </row>
    <row r="18" spans="1:8" ht="12" customHeight="1" x14ac:dyDescent="0.15">
      <c r="B18" s="973"/>
      <c r="C18" s="13" t="s">
        <v>33</v>
      </c>
      <c r="D18" s="13" t="s">
        <v>34</v>
      </c>
      <c r="E18" s="14"/>
      <c r="F18" s="14"/>
      <c r="G18" s="14"/>
      <c r="H18" s="12"/>
    </row>
    <row r="19" spans="1:8" ht="12" customHeight="1" x14ac:dyDescent="0.15">
      <c r="B19" s="973"/>
      <c r="C19" s="16" t="s">
        <v>35</v>
      </c>
      <c r="D19" s="16" t="s">
        <v>36</v>
      </c>
      <c r="E19" s="17"/>
      <c r="F19" s="17"/>
      <c r="G19" s="17"/>
      <c r="H19" s="18"/>
    </row>
    <row r="20" spans="1:8" ht="12" customHeight="1" x14ac:dyDescent="0.15">
      <c r="B20" s="973"/>
      <c r="C20" s="13" t="s">
        <v>37</v>
      </c>
      <c r="D20" s="13" t="s">
        <v>38</v>
      </c>
      <c r="E20" s="14"/>
      <c r="F20" s="14"/>
      <c r="G20" s="14"/>
      <c r="H20" s="12"/>
    </row>
    <row r="21" spans="1:8" ht="12" customHeight="1" x14ac:dyDescent="0.15">
      <c r="B21" s="973"/>
      <c r="C21" s="15" t="s">
        <v>39</v>
      </c>
      <c r="D21" s="15" t="s">
        <v>40</v>
      </c>
      <c r="E21" s="11"/>
      <c r="F21" s="11"/>
      <c r="G21" s="11"/>
      <c r="H21" s="12"/>
    </row>
    <row r="22" spans="1:8" ht="12" customHeight="1" x14ac:dyDescent="0.15">
      <c r="B22" s="973"/>
      <c r="C22" s="19" t="s">
        <v>41</v>
      </c>
      <c r="D22" s="26" t="s">
        <v>42</v>
      </c>
      <c r="E22" s="20"/>
      <c r="F22" s="20"/>
      <c r="G22" s="20"/>
      <c r="H22" s="18"/>
    </row>
    <row r="23" spans="1:8" ht="12" customHeight="1" x14ac:dyDescent="0.15">
      <c r="B23" s="973"/>
      <c r="C23" s="15" t="s">
        <v>43</v>
      </c>
      <c r="D23" s="15" t="s">
        <v>44</v>
      </c>
      <c r="E23" s="11"/>
      <c r="F23" s="11"/>
      <c r="G23" s="11"/>
      <c r="H23" s="12"/>
    </row>
    <row r="24" spans="1:8" ht="12" customHeight="1" x14ac:dyDescent="0.15">
      <c r="B24" s="973"/>
      <c r="C24" s="13" t="s">
        <v>45</v>
      </c>
      <c r="D24" s="13" t="s">
        <v>46</v>
      </c>
      <c r="E24" s="14"/>
      <c r="F24" s="14"/>
      <c r="G24" s="14"/>
      <c r="H24" s="12"/>
    </row>
    <row r="25" spans="1:8" ht="12" customHeight="1" x14ac:dyDescent="0.15">
      <c r="B25" s="973"/>
      <c r="C25" s="16" t="s">
        <v>47</v>
      </c>
      <c r="D25" s="16" t="s">
        <v>48</v>
      </c>
      <c r="E25" s="17"/>
      <c r="F25" s="17"/>
      <c r="G25" s="17"/>
      <c r="H25" s="18"/>
    </row>
    <row r="26" spans="1:8" ht="12" customHeight="1" x14ac:dyDescent="0.15">
      <c r="B26" s="27"/>
      <c r="C26" s="28" t="s">
        <v>49</v>
      </c>
      <c r="D26" s="28" t="s">
        <v>50</v>
      </c>
      <c r="E26" s="29"/>
      <c r="F26" s="29"/>
      <c r="G26" s="29"/>
      <c r="H26" s="24"/>
    </row>
    <row r="27" spans="1:8" ht="12" customHeight="1" x14ac:dyDescent="0.15">
      <c r="B27" s="30"/>
      <c r="C27" s="31" t="s">
        <v>244</v>
      </c>
      <c r="D27" s="31" t="s">
        <v>245</v>
      </c>
      <c r="E27" s="32"/>
      <c r="F27" s="32"/>
      <c r="G27" s="32"/>
      <c r="H27" s="32"/>
    </row>
    <row r="28" spans="1:8" ht="12" customHeight="1" x14ac:dyDescent="0.15">
      <c r="C28" s="33"/>
      <c r="D28" s="33"/>
      <c r="E28" s="34"/>
      <c r="F28" s="34"/>
      <c r="G28" s="34"/>
      <c r="H28" s="34"/>
    </row>
    <row r="29" spans="1:8" ht="15" customHeight="1" x14ac:dyDescent="0.15">
      <c r="A29" s="3"/>
      <c r="B29" s="46"/>
      <c r="C29" s="38" t="s">
        <v>51</v>
      </c>
      <c r="D29" s="79" t="s">
        <v>52</v>
      </c>
      <c r="E29" s="46"/>
      <c r="F29" s="46"/>
      <c r="G29" s="39" t="str">
        <f>G2</f>
        <v>Sheikel</v>
      </c>
      <c r="H29" s="46"/>
    </row>
    <row r="30" spans="1:8" ht="12" customHeight="1" x14ac:dyDescent="0.15">
      <c r="A30" s="3"/>
      <c r="B30" s="5"/>
      <c r="C30" s="40" t="s">
        <v>3</v>
      </c>
      <c r="D30" s="6" t="s">
        <v>4</v>
      </c>
      <c r="E30" s="6">
        <f>E3</f>
        <v>2011</v>
      </c>
      <c r="F30" s="6">
        <f>E30-1</f>
        <v>2010</v>
      </c>
      <c r="G30" s="6">
        <f>F30-1</f>
        <v>2009</v>
      </c>
      <c r="H30" s="6"/>
    </row>
    <row r="31" spans="1:8" ht="12" customHeight="1" x14ac:dyDescent="0.15">
      <c r="A31" s="3"/>
      <c r="B31" s="45"/>
      <c r="C31" s="13" t="s">
        <v>53</v>
      </c>
      <c r="D31" s="13" t="s">
        <v>54</v>
      </c>
      <c r="E31" s="14"/>
      <c r="F31" s="14"/>
      <c r="G31" s="14"/>
      <c r="H31" s="12"/>
    </row>
    <row r="32" spans="1:8" ht="12" customHeight="1" x14ac:dyDescent="0.15">
      <c r="B32" s="45"/>
      <c r="C32" s="15" t="s">
        <v>55</v>
      </c>
      <c r="D32" s="15" t="s">
        <v>56</v>
      </c>
      <c r="E32" s="11"/>
      <c r="F32" s="11"/>
      <c r="G32" s="11"/>
      <c r="H32" s="12"/>
    </row>
    <row r="33" spans="2:8" ht="12" customHeight="1" x14ac:dyDescent="0.15">
      <c r="B33" s="45"/>
      <c r="C33" s="13" t="s">
        <v>57</v>
      </c>
      <c r="D33" s="13" t="s">
        <v>58</v>
      </c>
      <c r="E33" s="14"/>
      <c r="F33" s="14"/>
      <c r="G33" s="14"/>
      <c r="H33" s="12"/>
    </row>
    <row r="34" spans="2:8" ht="12" customHeight="1" x14ac:dyDescent="0.15">
      <c r="B34" s="45"/>
      <c r="C34" s="16" t="s">
        <v>59</v>
      </c>
      <c r="D34" s="16" t="s">
        <v>60</v>
      </c>
      <c r="E34" s="17"/>
      <c r="F34" s="17"/>
      <c r="G34" s="17"/>
      <c r="H34" s="18"/>
    </row>
    <row r="35" spans="2:8" ht="12" customHeight="1" x14ac:dyDescent="0.15">
      <c r="B35" s="45"/>
      <c r="C35" s="13" t="s">
        <v>61</v>
      </c>
      <c r="D35" s="13" t="s">
        <v>62</v>
      </c>
      <c r="E35" s="14"/>
      <c r="F35" s="14"/>
      <c r="G35" s="14"/>
      <c r="H35" s="12"/>
    </row>
    <row r="36" spans="2:8" ht="12" customHeight="1" x14ac:dyDescent="0.15">
      <c r="B36" s="45"/>
      <c r="C36" s="15" t="s">
        <v>63</v>
      </c>
      <c r="D36" s="15" t="s">
        <v>64</v>
      </c>
      <c r="E36" s="11"/>
      <c r="F36" s="11"/>
      <c r="G36" s="11"/>
      <c r="H36" s="12"/>
    </row>
    <row r="37" spans="2:8" ht="12" customHeight="1" x14ac:dyDescent="0.15">
      <c r="B37" s="45"/>
      <c r="C37" s="19" t="s">
        <v>65</v>
      </c>
      <c r="D37" s="19" t="s">
        <v>66</v>
      </c>
      <c r="E37" s="20"/>
      <c r="F37" s="20"/>
      <c r="G37" s="20"/>
      <c r="H37" s="18"/>
    </row>
    <row r="38" spans="2:8" ht="12" customHeight="1" x14ac:dyDescent="0.15">
      <c r="B38" s="45"/>
      <c r="C38" s="15" t="s">
        <v>67</v>
      </c>
      <c r="D38" s="15" t="s">
        <v>68</v>
      </c>
      <c r="E38" s="11"/>
      <c r="F38" s="11"/>
      <c r="G38" s="11"/>
      <c r="H38" s="12"/>
    </row>
    <row r="39" spans="2:8" ht="12" customHeight="1" x14ac:dyDescent="0.15">
      <c r="B39" s="45"/>
      <c r="C39" s="13" t="s">
        <v>69</v>
      </c>
      <c r="D39" s="13" t="s">
        <v>70</v>
      </c>
      <c r="E39" s="14"/>
      <c r="F39" s="14"/>
      <c r="G39" s="14"/>
      <c r="H39" s="12"/>
    </row>
    <row r="40" spans="2:8" ht="12" customHeight="1" x14ac:dyDescent="0.15">
      <c r="B40" s="45"/>
      <c r="C40" s="15" t="s">
        <v>71</v>
      </c>
      <c r="D40" s="15" t="s">
        <v>72</v>
      </c>
      <c r="E40" s="11"/>
      <c r="F40" s="11"/>
      <c r="G40" s="11"/>
      <c r="H40" s="12"/>
    </row>
    <row r="41" spans="2:8" ht="12" customHeight="1" x14ac:dyDescent="0.15">
      <c r="B41" s="45"/>
      <c r="C41" s="19" t="s">
        <v>73</v>
      </c>
      <c r="D41" s="19" t="s">
        <v>74</v>
      </c>
      <c r="E41" s="20"/>
      <c r="F41" s="20"/>
      <c r="G41" s="20"/>
      <c r="H41" s="18"/>
    </row>
    <row r="42" spans="2:8" ht="12" customHeight="1" x14ac:dyDescent="0.15">
      <c r="B42" s="45"/>
      <c r="C42" s="15" t="s">
        <v>75</v>
      </c>
      <c r="D42" s="15" t="s">
        <v>76</v>
      </c>
      <c r="E42" s="11"/>
      <c r="F42" s="11"/>
      <c r="G42" s="11"/>
      <c r="H42" s="12"/>
    </row>
    <row r="43" spans="2:8" ht="12" customHeight="1" x14ac:dyDescent="0.15">
      <c r="B43" s="45"/>
      <c r="C43" s="28" t="s">
        <v>77</v>
      </c>
      <c r="D43" s="28" t="s">
        <v>78</v>
      </c>
      <c r="E43" s="29"/>
      <c r="F43" s="29"/>
      <c r="G43" s="29"/>
      <c r="H43" s="24"/>
    </row>
    <row r="44" spans="2:8" ht="12" customHeight="1" x14ac:dyDescent="0.15">
      <c r="C44" s="35"/>
      <c r="D44" s="35"/>
      <c r="E44" s="36"/>
      <c r="F44" s="36"/>
      <c r="G44" s="36"/>
    </row>
    <row r="45" spans="2:8" ht="12" customHeight="1" x14ac:dyDescent="0.15">
      <c r="C45" s="35"/>
      <c r="D45" s="35"/>
      <c r="E45" s="36"/>
      <c r="F45" s="36"/>
      <c r="G45" s="36"/>
    </row>
    <row r="46" spans="2:8" x14ac:dyDescent="0.15">
      <c r="B46" s="37"/>
      <c r="C46" s="38" t="s">
        <v>79</v>
      </c>
      <c r="D46" s="79" t="s">
        <v>80</v>
      </c>
      <c r="E46" s="37"/>
      <c r="F46" s="37"/>
      <c r="G46" s="39" t="e">
        <f>'تحليل قوائم مالية'!G52</f>
        <v>#DIV/0!</v>
      </c>
      <c r="H46" s="54"/>
    </row>
    <row r="47" spans="2:8" x14ac:dyDescent="0.15">
      <c r="B47" s="5"/>
      <c r="C47" s="40" t="s">
        <v>3</v>
      </c>
      <c r="D47" s="6" t="s">
        <v>4</v>
      </c>
      <c r="E47" s="6" t="e">
        <f>'تحليل قوائم مالية'!E53</f>
        <v>#DIV/0!</v>
      </c>
      <c r="F47" s="6" t="e">
        <f>E47-1</f>
        <v>#DIV/0!</v>
      </c>
      <c r="G47" s="6"/>
      <c r="H47" s="6"/>
    </row>
    <row r="48" spans="2:8" x14ac:dyDescent="0.15">
      <c r="B48" s="41"/>
      <c r="C48" s="55" t="s">
        <v>81</v>
      </c>
      <c r="D48" s="89" t="s">
        <v>82</v>
      </c>
      <c r="E48" s="90"/>
      <c r="F48" s="90"/>
      <c r="G48" s="91"/>
      <c r="H48" s="43"/>
    </row>
    <row r="49" spans="2:8" x14ac:dyDescent="0.15">
      <c r="B49" s="21"/>
      <c r="C49" s="62" t="s">
        <v>77</v>
      </c>
      <c r="D49" s="10" t="s">
        <v>78</v>
      </c>
      <c r="E49" s="84"/>
      <c r="F49" s="84"/>
      <c r="G49" s="84"/>
      <c r="H49" s="12"/>
    </row>
    <row r="50" spans="2:8" x14ac:dyDescent="0.15">
      <c r="B50" s="21"/>
      <c r="C50" s="69" t="s">
        <v>83</v>
      </c>
      <c r="D50" s="13" t="s">
        <v>84</v>
      </c>
      <c r="E50" s="92"/>
      <c r="F50" s="92"/>
      <c r="G50" s="14"/>
      <c r="H50" s="12"/>
    </row>
    <row r="51" spans="2:8" x14ac:dyDescent="0.15">
      <c r="B51" s="21"/>
      <c r="C51" s="93" t="s">
        <v>85</v>
      </c>
      <c r="D51" s="15" t="s">
        <v>86</v>
      </c>
      <c r="E51" s="11"/>
      <c r="F51" s="11"/>
      <c r="G51" s="11"/>
      <c r="H51" s="12"/>
    </row>
    <row r="52" spans="2:8" x14ac:dyDescent="0.15">
      <c r="B52" s="21"/>
      <c r="C52" s="69" t="s">
        <v>87</v>
      </c>
      <c r="D52" s="13" t="s">
        <v>88</v>
      </c>
      <c r="E52" s="14"/>
      <c r="F52" s="14"/>
      <c r="G52" s="14"/>
      <c r="H52" s="12"/>
    </row>
    <row r="53" spans="2:8" x14ac:dyDescent="0.15">
      <c r="B53" s="21"/>
      <c r="C53" s="93" t="s">
        <v>11</v>
      </c>
      <c r="D53" s="15" t="s">
        <v>89</v>
      </c>
      <c r="E53" s="11"/>
      <c r="F53" s="11"/>
      <c r="G53" s="11"/>
      <c r="H53" s="12"/>
    </row>
    <row r="54" spans="2:8" x14ac:dyDescent="0.15">
      <c r="B54" s="21"/>
      <c r="C54" s="69" t="s">
        <v>90</v>
      </c>
      <c r="D54" s="13" t="s">
        <v>14</v>
      </c>
      <c r="E54" s="14"/>
      <c r="F54" s="14"/>
      <c r="G54" s="14"/>
      <c r="H54" s="12"/>
    </row>
    <row r="55" spans="2:8" x14ac:dyDescent="0.15">
      <c r="B55" s="21"/>
      <c r="C55" s="93" t="s">
        <v>29</v>
      </c>
      <c r="D55" s="15" t="s">
        <v>91</v>
      </c>
      <c r="E55" s="11"/>
      <c r="F55" s="11"/>
      <c r="G55" s="11"/>
      <c r="H55" s="12"/>
    </row>
    <row r="56" spans="2:8" x14ac:dyDescent="0.15">
      <c r="B56" s="21"/>
      <c r="C56" s="69" t="s">
        <v>31</v>
      </c>
      <c r="D56" s="13" t="s">
        <v>32</v>
      </c>
      <c r="E56" s="14"/>
      <c r="F56" s="14"/>
      <c r="G56" s="14"/>
      <c r="H56" s="12"/>
    </row>
    <row r="57" spans="2:8" x14ac:dyDescent="0.15">
      <c r="B57" s="53"/>
      <c r="C57" s="64" t="s">
        <v>92</v>
      </c>
      <c r="D57" s="94" t="s">
        <v>93</v>
      </c>
      <c r="E57" s="95"/>
      <c r="F57" s="95"/>
      <c r="G57" s="95"/>
      <c r="H57" s="57"/>
    </row>
    <row r="58" spans="2:8" x14ac:dyDescent="0.15">
      <c r="B58" s="58"/>
      <c r="C58" s="59" t="s">
        <v>94</v>
      </c>
      <c r="D58" s="82" t="s">
        <v>95</v>
      </c>
      <c r="E58" s="90"/>
      <c r="F58" s="90"/>
      <c r="G58" s="91"/>
      <c r="H58" s="43"/>
    </row>
    <row r="59" spans="2:8" x14ac:dyDescent="0.15">
      <c r="B59" s="61"/>
      <c r="C59" s="62" t="s">
        <v>96</v>
      </c>
      <c r="D59" s="10" t="s">
        <v>97</v>
      </c>
      <c r="E59" s="84"/>
      <c r="F59" s="84"/>
      <c r="G59" s="84"/>
      <c r="H59" s="12"/>
    </row>
    <row r="60" spans="2:8" x14ac:dyDescent="0.15">
      <c r="B60" s="53"/>
      <c r="C60" s="63" t="s">
        <v>98</v>
      </c>
      <c r="D60" s="96" t="s">
        <v>99</v>
      </c>
      <c r="E60" s="97"/>
      <c r="F60" s="97"/>
      <c r="G60" s="97"/>
      <c r="H60" s="57"/>
    </row>
    <row r="61" spans="2:8" x14ac:dyDescent="0.15">
      <c r="B61" s="58"/>
      <c r="C61" s="59" t="s">
        <v>100</v>
      </c>
      <c r="D61" s="82" t="s">
        <v>101</v>
      </c>
      <c r="E61" s="98"/>
      <c r="F61" s="98"/>
      <c r="G61" s="99"/>
      <c r="H61" s="65"/>
    </row>
    <row r="62" spans="2:8" x14ac:dyDescent="0.15">
      <c r="B62" s="61"/>
      <c r="C62" s="56" t="s">
        <v>102</v>
      </c>
      <c r="D62" s="100" t="s">
        <v>103</v>
      </c>
      <c r="E62" s="101"/>
      <c r="F62" s="101"/>
      <c r="G62" s="101"/>
      <c r="H62" s="12"/>
    </row>
    <row r="63" spans="2:8" x14ac:dyDescent="0.15">
      <c r="B63" s="61"/>
      <c r="C63" s="93" t="s">
        <v>37</v>
      </c>
      <c r="D63" s="15" t="s">
        <v>104</v>
      </c>
      <c r="E63" s="11"/>
      <c r="F63" s="11"/>
      <c r="G63" s="11"/>
      <c r="H63" s="12"/>
    </row>
    <row r="64" spans="2:8" x14ac:dyDescent="0.15">
      <c r="B64" s="61"/>
      <c r="C64" s="69" t="s">
        <v>39</v>
      </c>
      <c r="D64" s="13" t="s">
        <v>105</v>
      </c>
      <c r="E64" s="92"/>
      <c r="F64" s="92"/>
      <c r="G64" s="14"/>
      <c r="H64" s="12"/>
    </row>
    <row r="65" spans="2:8" x14ac:dyDescent="0.15">
      <c r="B65" s="61"/>
      <c r="C65" s="93" t="s">
        <v>43</v>
      </c>
      <c r="D65" s="15" t="s">
        <v>106</v>
      </c>
      <c r="E65" s="11"/>
      <c r="F65" s="11"/>
      <c r="G65" s="11"/>
      <c r="H65" s="12"/>
    </row>
    <row r="66" spans="2:8" x14ac:dyDescent="0.15">
      <c r="B66" s="61"/>
      <c r="C66" s="69" t="s">
        <v>107</v>
      </c>
      <c r="D66" s="13" t="s">
        <v>108</v>
      </c>
      <c r="E66" s="14"/>
      <c r="F66" s="14"/>
      <c r="G66" s="14"/>
      <c r="H66" s="12"/>
    </row>
    <row r="67" spans="2:8" x14ac:dyDescent="0.15">
      <c r="B67" s="53"/>
      <c r="C67" s="64" t="s">
        <v>109</v>
      </c>
      <c r="D67" s="94" t="s">
        <v>110</v>
      </c>
      <c r="E67" s="95"/>
      <c r="F67" s="95"/>
      <c r="G67" s="95"/>
      <c r="H67" s="57"/>
    </row>
    <row r="68" spans="2:8" x14ac:dyDescent="0.15">
      <c r="B68" s="21"/>
      <c r="C68" s="102" t="s">
        <v>7</v>
      </c>
      <c r="D68" s="103" t="s">
        <v>111</v>
      </c>
      <c r="E68" s="104"/>
      <c r="F68" s="104"/>
      <c r="G68" s="105"/>
      <c r="H68" s="12"/>
    </row>
    <row r="69" spans="2:8" x14ac:dyDescent="0.15">
      <c r="B69" s="21"/>
      <c r="C69" s="106" t="s">
        <v>112</v>
      </c>
      <c r="D69" s="107" t="s">
        <v>113</v>
      </c>
      <c r="E69" s="108"/>
      <c r="F69" s="108"/>
      <c r="G69" s="108"/>
      <c r="H69" s="66"/>
    </row>
    <row r="72" spans="2:8" x14ac:dyDescent="0.15">
      <c r="B72" s="48"/>
      <c r="C72" s="49" t="s">
        <v>114</v>
      </c>
      <c r="D72" s="109" t="s">
        <v>115</v>
      </c>
      <c r="E72" s="48"/>
      <c r="F72" s="48"/>
      <c r="G72" s="50"/>
      <c r="H72" s="67"/>
    </row>
    <row r="73" spans="2:8" x14ac:dyDescent="0.15">
      <c r="B73" s="5"/>
      <c r="C73" s="40" t="s">
        <v>3</v>
      </c>
      <c r="D73" s="6" t="s">
        <v>4</v>
      </c>
      <c r="E73" s="6"/>
      <c r="F73" s="6"/>
      <c r="G73" s="6"/>
      <c r="H73" s="6"/>
    </row>
    <row r="74" spans="2:8" x14ac:dyDescent="0.15">
      <c r="B74" s="68"/>
      <c r="C74" s="110" t="s">
        <v>116</v>
      </c>
      <c r="D74" s="111" t="s">
        <v>117</v>
      </c>
      <c r="E74" s="112"/>
      <c r="F74" s="113"/>
      <c r="G74" s="113"/>
      <c r="H74" s="9"/>
    </row>
    <row r="75" spans="2:8" x14ac:dyDescent="0.15">
      <c r="B75" s="68"/>
      <c r="C75" s="62" t="s">
        <v>118</v>
      </c>
      <c r="D75" s="114" t="s">
        <v>119</v>
      </c>
      <c r="E75" s="115"/>
      <c r="F75" s="115"/>
      <c r="G75" s="115"/>
      <c r="H75" s="51"/>
    </row>
    <row r="76" spans="2:8" x14ac:dyDescent="0.15">
      <c r="B76" s="68"/>
      <c r="C76" s="69" t="s">
        <v>120</v>
      </c>
      <c r="D76" s="116" t="s">
        <v>121</v>
      </c>
      <c r="E76" s="117"/>
      <c r="F76" s="117"/>
      <c r="G76" s="117"/>
      <c r="H76" s="51"/>
    </row>
    <row r="77" spans="2:8" x14ac:dyDescent="0.15">
      <c r="B77" s="27"/>
      <c r="C77" s="70" t="s">
        <v>122</v>
      </c>
      <c r="D77" s="118" t="s">
        <v>123</v>
      </c>
      <c r="E77" s="119"/>
      <c r="F77" s="119"/>
      <c r="G77" s="119"/>
      <c r="H77" s="57"/>
    </row>
    <row r="78" spans="2:8" x14ac:dyDescent="0.15">
      <c r="B78" s="27"/>
      <c r="C78" s="56" t="s">
        <v>124</v>
      </c>
      <c r="D78" s="120" t="s">
        <v>125</v>
      </c>
      <c r="E78" s="121"/>
      <c r="F78" s="121"/>
      <c r="G78" s="45"/>
      <c r="H78" s="45"/>
    </row>
    <row r="79" spans="2:8" x14ac:dyDescent="0.15">
      <c r="B79" s="27"/>
      <c r="C79" s="93" t="s">
        <v>126</v>
      </c>
      <c r="D79" s="80" t="s">
        <v>127</v>
      </c>
      <c r="E79" s="122"/>
      <c r="F79" s="122"/>
      <c r="G79" s="122"/>
      <c r="H79" s="51"/>
    </row>
    <row r="80" spans="2:8" x14ac:dyDescent="0.15">
      <c r="B80" s="27"/>
      <c r="C80" s="69" t="s">
        <v>128</v>
      </c>
      <c r="D80" s="116" t="s">
        <v>129</v>
      </c>
      <c r="E80" s="117"/>
      <c r="F80" s="117"/>
      <c r="G80" s="117"/>
      <c r="H80" s="51"/>
    </row>
    <row r="81" spans="2:8" x14ac:dyDescent="0.15">
      <c r="B81" s="27"/>
      <c r="C81" s="93" t="s">
        <v>130</v>
      </c>
      <c r="D81" s="80" t="s">
        <v>131</v>
      </c>
      <c r="E81" s="122"/>
      <c r="F81" s="122"/>
      <c r="G81" s="122"/>
      <c r="H81" s="51"/>
    </row>
    <row r="82" spans="2:8" x14ac:dyDescent="0.15">
      <c r="B82" s="27"/>
      <c r="C82" s="70" t="s">
        <v>132</v>
      </c>
      <c r="D82" s="118" t="s">
        <v>133</v>
      </c>
      <c r="E82" s="123"/>
      <c r="F82" s="123"/>
      <c r="G82" s="123"/>
      <c r="H82" s="24"/>
    </row>
    <row r="83" spans="2:8" x14ac:dyDescent="0.15">
      <c r="B83" s="27"/>
      <c r="C83" s="62" t="s">
        <v>134</v>
      </c>
      <c r="D83" s="114" t="s">
        <v>135</v>
      </c>
      <c r="E83" s="124"/>
      <c r="F83" s="124"/>
      <c r="G83" s="124"/>
      <c r="H83" s="71"/>
    </row>
    <row r="84" spans="2:8" x14ac:dyDescent="0.15">
      <c r="B84" s="27"/>
      <c r="C84" s="69" t="s">
        <v>136</v>
      </c>
      <c r="D84" s="116" t="s">
        <v>137</v>
      </c>
      <c r="E84" s="125"/>
      <c r="F84" s="125"/>
      <c r="G84" s="125"/>
      <c r="H84" s="71"/>
    </row>
    <row r="85" spans="2:8" x14ac:dyDescent="0.15">
      <c r="B85" s="27"/>
      <c r="C85" s="93" t="s">
        <v>138</v>
      </c>
      <c r="D85" s="80" t="s">
        <v>139</v>
      </c>
      <c r="E85" s="126"/>
      <c r="F85" s="126"/>
      <c r="G85" s="126"/>
      <c r="H85" s="71"/>
    </row>
    <row r="86" spans="2:8" x14ac:dyDescent="0.15">
      <c r="B86" s="27"/>
      <c r="C86" s="69" t="s">
        <v>140</v>
      </c>
      <c r="D86" s="116" t="s">
        <v>141</v>
      </c>
      <c r="E86" s="125"/>
      <c r="F86" s="125"/>
      <c r="G86" s="125"/>
      <c r="H86" s="71"/>
    </row>
    <row r="87" spans="2:8" x14ac:dyDescent="0.15">
      <c r="B87" s="27"/>
      <c r="C87" s="93" t="s">
        <v>142</v>
      </c>
      <c r="D87" s="80" t="s">
        <v>143</v>
      </c>
      <c r="E87" s="126"/>
      <c r="F87" s="126"/>
      <c r="G87" s="126"/>
      <c r="H87" s="71"/>
    </row>
    <row r="88" spans="2:8" x14ac:dyDescent="0.15">
      <c r="B88" s="21"/>
      <c r="C88" s="70" t="s">
        <v>144</v>
      </c>
      <c r="D88" s="118" t="s">
        <v>145</v>
      </c>
      <c r="E88" s="127"/>
      <c r="F88" s="127"/>
      <c r="G88" s="127"/>
      <c r="H88" s="12"/>
    </row>
    <row r="89" spans="2:8" x14ac:dyDescent="0.15">
      <c r="B89" s="21"/>
      <c r="C89" s="62" t="s">
        <v>146</v>
      </c>
      <c r="D89" s="114" t="s">
        <v>147</v>
      </c>
      <c r="E89" s="128"/>
      <c r="F89" s="128"/>
      <c r="G89" s="128"/>
      <c r="H89" s="72"/>
    </row>
    <row r="90" spans="2:8" x14ac:dyDescent="0.15">
      <c r="B90" s="21"/>
      <c r="C90" s="69" t="s">
        <v>148</v>
      </c>
      <c r="D90" s="116" t="s">
        <v>149</v>
      </c>
      <c r="E90" s="129"/>
      <c r="F90" s="129"/>
      <c r="G90" s="129"/>
      <c r="H90" s="72"/>
    </row>
    <row r="91" spans="2:8" x14ac:dyDescent="0.15">
      <c r="B91" s="21"/>
      <c r="C91" s="93" t="s">
        <v>150</v>
      </c>
      <c r="D91" s="80" t="s">
        <v>151</v>
      </c>
      <c r="E91" s="130"/>
      <c r="F91" s="130"/>
      <c r="G91" s="130"/>
      <c r="H91" s="72"/>
    </row>
    <row r="92" spans="2:8" x14ac:dyDescent="0.15">
      <c r="B92" s="21"/>
      <c r="C92" s="69" t="s">
        <v>152</v>
      </c>
      <c r="D92" s="116" t="s">
        <v>153</v>
      </c>
      <c r="E92" s="129"/>
      <c r="F92" s="129"/>
      <c r="G92" s="129"/>
      <c r="H92" s="72"/>
    </row>
    <row r="93" spans="2:8" x14ac:dyDescent="0.15">
      <c r="B93" s="21"/>
      <c r="C93" s="93" t="s">
        <v>154</v>
      </c>
      <c r="D93" s="80" t="s">
        <v>155</v>
      </c>
      <c r="E93" s="130"/>
      <c r="F93" s="130"/>
      <c r="G93" s="130"/>
      <c r="H93" s="72"/>
    </row>
    <row r="94" spans="2:8" x14ac:dyDescent="0.15">
      <c r="B94" s="21"/>
      <c r="C94" s="70" t="s">
        <v>156</v>
      </c>
      <c r="D94" s="118" t="s">
        <v>157</v>
      </c>
      <c r="E94" s="127"/>
      <c r="F94" s="127"/>
      <c r="G94" s="127"/>
      <c r="H94" s="12"/>
    </row>
    <row r="95" spans="2:8" x14ac:dyDescent="0.15">
      <c r="B95" s="21"/>
      <c r="C95" s="62" t="s">
        <v>158</v>
      </c>
      <c r="D95" s="114" t="s">
        <v>159</v>
      </c>
      <c r="E95" s="115"/>
      <c r="F95" s="115"/>
      <c r="G95" s="128"/>
      <c r="H95" s="72"/>
    </row>
    <row r="96" spans="2:8" x14ac:dyDescent="0.15">
      <c r="B96" s="21"/>
      <c r="C96" s="69" t="s">
        <v>160</v>
      </c>
      <c r="D96" s="116" t="s">
        <v>161</v>
      </c>
      <c r="E96" s="117"/>
      <c r="F96" s="117"/>
      <c r="G96" s="129"/>
      <c r="H96" s="72"/>
    </row>
    <row r="97" spans="2:8" x14ac:dyDescent="0.15">
      <c r="B97" s="21"/>
      <c r="C97" s="93" t="s">
        <v>162</v>
      </c>
      <c r="D97" s="80" t="s">
        <v>163</v>
      </c>
      <c r="E97" s="122"/>
      <c r="F97" s="122"/>
      <c r="G97" s="130"/>
      <c r="H97" s="72"/>
    </row>
    <row r="98" spans="2:8" x14ac:dyDescent="0.15">
      <c r="B98" s="21"/>
      <c r="C98" s="69" t="s">
        <v>164</v>
      </c>
      <c r="D98" s="116" t="s">
        <v>165</v>
      </c>
      <c r="E98" s="117"/>
      <c r="F98" s="117"/>
      <c r="G98" s="129"/>
      <c r="H98" s="72"/>
    </row>
    <row r="99" spans="2:8" x14ac:dyDescent="0.15">
      <c r="B99" s="131"/>
      <c r="C99" s="93" t="s">
        <v>166</v>
      </c>
      <c r="D99" s="80" t="s">
        <v>167</v>
      </c>
      <c r="E99" s="122"/>
      <c r="F99" s="122"/>
      <c r="G99" s="130"/>
      <c r="H99" s="132"/>
    </row>
  </sheetData>
  <customSheetViews>
    <customSheetView guid="{6B23CD52-EB21-4D50-A0E9-9F9D02E9DE74}" scale="110" showGridLines="0" state="hidden">
      <selection activeCell="J25" sqref="J25"/>
      <pageMargins left="0.36" right="0.2" top="0.23" bottom="0.22" header="0.17" footer="0.17"/>
      <pageSetup orientation="landscape" r:id="rId1"/>
    </customSheetView>
  </customSheetViews>
  <mergeCells count="3">
    <mergeCell ref="B1:C1"/>
    <mergeCell ref="B5:B12"/>
    <mergeCell ref="B15:B25"/>
  </mergeCells>
  <pageMargins left="0.36" right="0.2" top="0.23" bottom="0.22" header="0.17" footer="0.17"/>
  <pageSetup orientation="landscape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38:C44"/>
  <sheetViews>
    <sheetView showGridLines="0" showRowColHeaders="0" rightToLeft="1" topLeftCell="A22" workbookViewId="0">
      <selection activeCell="B38" sqref="B38"/>
    </sheetView>
  </sheetViews>
  <sheetFormatPr defaultRowHeight="14.25" x14ac:dyDescent="0.2"/>
  <sheetData>
    <row r="38" spans="2:3" x14ac:dyDescent="0.2">
      <c r="B38" s="911" t="s">
        <v>546</v>
      </c>
    </row>
    <row r="42" spans="2:3" hidden="1" x14ac:dyDescent="0.2"/>
    <row r="43" spans="2:3" hidden="1" x14ac:dyDescent="0.2">
      <c r="C43" s="911" t="s">
        <v>543</v>
      </c>
    </row>
    <row r="44" spans="2:3" hidden="1" x14ac:dyDescent="0.2"/>
  </sheetData>
  <sheetProtection selectLockedCells="1" selectUnlockedCells="1"/>
  <hyperlinks>
    <hyperlink ref="C43" r:id="rId1" xr:uid="{00000000-0004-0000-0700-000000000000}"/>
    <hyperlink ref="B38" location="'الصفحة الرئيسية'!A1" display="back" xr:uid="{00000000-0004-0000-0700-000001000000}"/>
  </hyperlinks>
  <pageMargins left="0.7" right="0.7" top="0.75" bottom="0.75" header="0.3" footer="0.3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الصفحة الرئيسية</vt:lpstr>
      <vt:lpstr>تحليل قوائم مالية</vt:lpstr>
      <vt:lpstr>تحليل التدفقات النقدية المستقبل</vt:lpstr>
      <vt:lpstr>Risk Rating</vt:lpstr>
      <vt:lpstr>Loans input</vt:lpstr>
      <vt:lpstr>مدخلات التدفق النقدي</vt:lpstr>
      <vt:lpstr>تدفق نقدي مستقبلي</vt:lpstr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DELL</cp:lastModifiedBy>
  <cp:lastPrinted>2012-01-02T13:06:35Z</cp:lastPrinted>
  <dcterms:created xsi:type="dcterms:W3CDTF">2006-09-15T19:51:41Z</dcterms:created>
  <dcterms:modified xsi:type="dcterms:W3CDTF">2012-07-09T07:44:09Z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