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f0730a558acc93/Documents/Data Viz/Module 1/"/>
    </mc:Choice>
  </mc:AlternateContent>
  <xr:revisionPtr revIDLastSave="306" documentId="8_{2AEBDA78-2732-4D2C-81AA-20A62500A286}" xr6:coauthVersionLast="45" xr6:coauthVersionMax="45" xr10:uidLastSave="{3386C4C6-2A64-444C-A0FB-C3413B020FF3}"/>
  <bookViews>
    <workbookView xWindow="7920" yWindow="1545" windowWidth="19065" windowHeight="13380" firstSheet="1" activeTab="1" xr2:uid="{00000000-000D-0000-FFFF-FFFF00000000}"/>
  </bookViews>
  <sheets>
    <sheet name="Kickstarter" sheetId="1" r:id="rId1"/>
    <sheet name="Outcome Based on Launch Date" sheetId="11" r:id="rId2"/>
    <sheet name="Outcomes Based on Goals" sheetId="12" r:id="rId3"/>
    <sheet name="Musicals in Great Britian" sheetId="10" r:id="rId4"/>
    <sheet name="Failed US Kickstarters" sheetId="8" r:id="rId5"/>
    <sheet name="Descriptive Statistics" sheetId="9" r:id="rId6"/>
    <sheet name="Successful US Kickstarters" sheetId="7" r:id="rId7"/>
    <sheet name="Edinburgh Research" sheetId="6" r:id="rId8"/>
    <sheet name="Pivot" sheetId="2" r:id="rId9"/>
    <sheet name="SubCat Stats" sheetId="4" r:id="rId10"/>
    <sheet name="Outcomes Based on Launch Date" sheetId="5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2"/>
    <pivotCache cacheId="19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1" i="9"/>
  <c r="C12" i="9"/>
  <c r="C14" i="9" s="1"/>
  <c r="C13" i="9"/>
  <c r="B13" i="9"/>
  <c r="B12" i="9"/>
  <c r="B11" i="9"/>
  <c r="C4" i="9"/>
  <c r="C5" i="9"/>
  <c r="C7" i="9" s="1"/>
  <c r="C6" i="9"/>
  <c r="B7" i="9"/>
  <c r="B6" i="9"/>
  <c r="B5" i="9"/>
  <c r="B4" i="9"/>
  <c r="B10" i="9"/>
  <c r="C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4" i="12" l="1"/>
  <c r="F6" i="12"/>
  <c r="F7" i="12"/>
  <c r="G7" i="12"/>
  <c r="H7" i="12"/>
  <c r="H9" i="12"/>
  <c r="F10" i="12"/>
  <c r="G11" i="12"/>
  <c r="H11" i="12"/>
  <c r="F12" i="12"/>
  <c r="H12" i="12"/>
  <c r="F13" i="12"/>
  <c r="G13" i="12"/>
  <c r="H13" i="12"/>
  <c r="E2" i="12"/>
  <c r="G2" i="12" s="1"/>
  <c r="E13" i="12"/>
  <c r="E12" i="12"/>
  <c r="G12" i="12" s="1"/>
  <c r="E11" i="12"/>
  <c r="F11" i="12" s="1"/>
  <c r="E10" i="12"/>
  <c r="G10" i="12" s="1"/>
  <c r="E9" i="12"/>
  <c r="F9" i="12" s="1"/>
  <c r="E8" i="12"/>
  <c r="F8" i="12" s="1"/>
  <c r="E7" i="12"/>
  <c r="E6" i="12"/>
  <c r="G6" i="12" s="1"/>
  <c r="E5" i="12"/>
  <c r="F5" i="12" s="1"/>
  <c r="E4" i="12"/>
  <c r="G4" i="12" s="1"/>
  <c r="E3" i="12"/>
  <c r="F3" i="12" s="1"/>
  <c r="B14" i="9"/>
  <c r="F2" i="12" l="1"/>
  <c r="H5" i="12"/>
  <c r="G9" i="12"/>
  <c r="G5" i="12"/>
  <c r="H8" i="12"/>
  <c r="H4" i="12"/>
  <c r="G8" i="12"/>
  <c r="H3" i="12"/>
  <c r="G3" i="12"/>
  <c r="H10" i="12"/>
  <c r="H6" i="12"/>
  <c r="H2" i="12"/>
</calcChain>
</file>

<file path=xl/sharedStrings.xml><?xml version="1.0" encoding="utf-8"?>
<sst xmlns="http://schemas.openxmlformats.org/spreadsheetml/2006/main" count="38414" uniqueCount="8426">
  <si>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</si>
  <si>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</si>
  <si>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</si>
  <si>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</si>
  <si>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</si>
  <si>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</si>
  <si>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</si>
  <si>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</si>
  <si>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</si>
  <si>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</si>
  <si>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</si>
  <si>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</si>
  <si>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</si>
  <si>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</si>
  <si>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</si>
  <si>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</si>
  <si>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</si>
  <si>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</si>
  <si>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</si>
  <si>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</si>
  <si>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</si>
  <si>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</si>
  <si>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</si>
  <si>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</si>
  <si>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</si>
  <si>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</si>
  <si>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</si>
  <si>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</si>
  <si>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</si>
  <si>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</si>
  <si>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</si>
  <si>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</si>
  <si>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</si>
  <si>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</si>
  <si>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</si>
  <si>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</si>
  <si>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</si>
  <si>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</si>
  <si>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</si>
  <si>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</si>
  <si>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</si>
  <si>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</si>
  <si>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</si>
  <si>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</si>
  <si>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</si>
  <si>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</si>
  <si>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</si>
  <si>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</si>
  <si>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</si>
  <si>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</si>
  <si>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</si>
  <si>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</si>
  <si>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</si>
  <si>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</si>
  <si>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</si>
  <si>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</si>
  <si>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</si>
  <si>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</si>
  <si>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</si>
  <si>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</si>
  <si>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</si>
  <si>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</si>
  <si>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</si>
  <si>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</si>
  <si>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</si>
  <si>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</si>
  <si>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</si>
  <si>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</si>
  <si>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</si>
  <si>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</si>
  <si>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</si>
  <si>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</si>
  <si>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</si>
  <si>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</si>
  <si>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</si>
  <si>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</si>
  <si>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</si>
  <si>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</si>
  <si>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</si>
  <si>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</si>
  <si>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</si>
  <si>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</si>
  <si>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</si>
  <si>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</si>
  <si>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</si>
  <si>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</si>
  <si>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</si>
  <si>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</si>
  <si>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</si>
  <si>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</si>
  <si>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</si>
  <si>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</si>
  <si>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</si>
  <si>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</si>
  <si>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</si>
  <si>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</si>
  <si>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</si>
  <si>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</si>
  <si>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</si>
  <si>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</si>
  <si>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</si>
  <si>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</si>
  <si>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</si>
  <si>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</si>
  <si>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</si>
  <si>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</si>
  <si>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</si>
  <si>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</si>
  <si>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</si>
  <si>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</si>
  <si>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</si>
  <si>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</si>
  <si>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</si>
  <si>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</si>
  <si>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</si>
  <si>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</si>
  <si>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</si>
  <si>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</si>
  <si>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</si>
  <si>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</si>
  <si>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</si>
  <si>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</si>
  <si>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</si>
  <si>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</si>
  <si>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</si>
  <si>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</si>
  <si>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</si>
  <si>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</si>
  <si>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</si>
  <si>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</si>
  <si>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</si>
  <si>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</si>
  <si>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</si>
  <si>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</si>
  <si>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</si>
  <si>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</si>
  <si>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</si>
  <si>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</si>
  <si>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</si>
  <si>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</si>
  <si>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</si>
  <si>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</si>
  <si>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</si>
  <si>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</si>
  <si>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</si>
  <si>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</si>
  <si>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</si>
  <si>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</si>
  <si>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</si>
  <si>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</si>
  <si>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</si>
  <si>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</si>
  <si>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</si>
  <si>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</si>
  <si>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</si>
  <si>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</si>
  <si>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</si>
  <si>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</si>
  <si>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</si>
  <si>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</si>
  <si>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</si>
  <si>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</si>
  <si>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</si>
  <si>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</si>
  <si>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</si>
  <si>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</si>
  <si>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</si>
  <si>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</si>
  <si>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</si>
  <si>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</si>
  <si>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</si>
  <si>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</si>
  <si>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</si>
  <si>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</si>
  <si>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</si>
  <si>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</si>
  <si>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</si>
  <si>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</si>
  <si>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</si>
  <si>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</si>
  <si>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</si>
  <si>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</si>
  <si>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</si>
  <si>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</si>
  <si>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</si>
  <si>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</si>
  <si>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</si>
  <si>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</si>
  <si>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</si>
  <si>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</si>
  <si>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</si>
  <si>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</si>
  <si>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</si>
  <si>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</si>
  <si>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</si>
  <si>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</si>
  <si>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</si>
  <si>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</si>
  <si>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</si>
  <si>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</si>
  <si>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</si>
  <si>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</si>
  <si>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</si>
  <si>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</si>
  <si>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</si>
  <si>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</si>
  <si>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</si>
  <si>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</si>
  <si>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</si>
  <si>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</si>
  <si>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</si>
  <si>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</si>
  <si>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</si>
  <si>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</si>
  <si>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</si>
  <si>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</si>
  <si>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</si>
  <si>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</si>
  <si>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</si>
  <si>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</si>
  <si>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</si>
  <si>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</si>
  <si>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</si>
  <si>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</si>
  <si>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</si>
  <si>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</si>
  <si>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</si>
  <si>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</si>
  <si>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</si>
  <si>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</si>
  <si>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</si>
  <si>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</si>
  <si>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</si>
  <si>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</si>
  <si>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</si>
  <si>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</si>
  <si>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</si>
  <si>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</si>
  <si>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</si>
  <si>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</si>
  <si>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</si>
  <si>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</si>
  <si>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</si>
  <si>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</si>
  <si>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</si>
  <si>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</si>
  <si>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</si>
  <si>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</si>
  <si>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</si>
  <si>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</si>
  <si>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</si>
  <si>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</si>
  <si>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</si>
  <si>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</si>
  <si>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</si>
  <si>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</si>
  <si>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</si>
  <si>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</si>
  <si>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</si>
  <si>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</si>
  <si>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</si>
  <si>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</si>
  <si>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</si>
  <si>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</si>
  <si>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</si>
  <si>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</si>
  <si>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</si>
  <si>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</si>
  <si>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</si>
  <si>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</si>
  <si>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</si>
  <si>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</si>
  <si>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</si>
  <si>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</si>
  <si>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</si>
  <si>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</si>
  <si>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</si>
  <si>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</si>
  <si>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</si>
  <si>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</si>
  <si>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</si>
  <si>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</si>
  <si>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</si>
  <si>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</si>
  <si>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</si>
  <si>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</si>
  <si>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</si>
  <si>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</si>
  <si>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</si>
  <si>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</si>
  <si>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</si>
  <si>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</si>
  <si>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</si>
  <si>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</si>
  <si>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</si>
  <si>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</si>
  <si>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</si>
  <si>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</si>
  <si>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</si>
  <si>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</si>
  <si>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</si>
  <si>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</si>
  <si>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</si>
  <si>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</si>
  <si>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</si>
  <si>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</si>
  <si>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</si>
  <si>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</si>
  <si>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</si>
  <si>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</si>
  <si>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</si>
  <si>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</si>
  <si>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</si>
  <si>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</si>
  <si>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</si>
  <si>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</si>
  <si>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</si>
  <si>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</si>
  <si>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</si>
  <si>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</si>
  <si>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</si>
  <si>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</si>
  <si>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</si>
  <si>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</si>
  <si>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</si>
  <si>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</si>
  <si>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</si>
  <si>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</si>
  <si>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</si>
  <si>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</si>
  <si>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</si>
  <si>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</si>
  <si>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</si>
  <si>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</si>
  <si>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</si>
  <si>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</si>
  <si>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</si>
  <si>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</si>
  <si>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</si>
  <si>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</si>
  <si>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</si>
  <si>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</si>
  <si>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</si>
  <si>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</si>
  <si>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</si>
  <si>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</si>
  <si>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</si>
  <si>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</si>
  <si>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</si>
  <si>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</si>
  <si>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</si>
  <si>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</si>
  <si>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</si>
  <si>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</si>
  <si>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</si>
  <si>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</si>
  <si>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</si>
  <si>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</si>
  <si>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</si>
  <si>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</si>
  <si>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</si>
  <si>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</si>
  <si>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</si>
  <si>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</si>
  <si>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</si>
  <si>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</si>
  <si>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</si>
  <si>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</si>
  <si>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</si>
  <si>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</si>
  <si>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</si>
  <si>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</si>
  <si>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</si>
  <si>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</si>
  <si>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</si>
  <si>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</si>
  <si>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</si>
  <si>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</si>
  <si>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</si>
  <si>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</si>
  <si>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</si>
  <si>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</si>
  <si>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</si>
  <si>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</si>
  <si>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</si>
  <si>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</si>
  <si>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</si>
  <si>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</si>
  <si>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</si>
  <si>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</si>
  <si>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</si>
  <si>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</si>
  <si>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</si>
  <si>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</si>
  <si>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</si>
  <si>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</si>
  <si>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</si>
  <si>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</si>
  <si>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</si>
  <si>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</si>
  <si>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</si>
  <si>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</si>
  <si>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</si>
  <si>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</si>
  <si>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</si>
  <si>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</si>
  <si>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</si>
  <si>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</si>
  <si>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</si>
  <si>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</si>
  <si>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</si>
  <si>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</si>
  <si>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</si>
  <si>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</si>
  <si>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</si>
  <si>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</si>
  <si>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</si>
  <si>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</si>
  <si>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</si>
  <si>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</si>
  <si>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</si>
  <si>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</si>
  <si>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</si>
  <si>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</si>
  <si>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</si>
  <si>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</si>
  <si>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</si>
  <si>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</si>
  <si>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</si>
  <si>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</si>
  <si>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</si>
  <si>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</si>
  <si>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</si>
  <si>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</si>
  <si>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</si>
  <si>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</si>
  <si>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</si>
  <si>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</si>
  <si>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</si>
  <si>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</si>
  <si>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</si>
  <si>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</si>
  <si>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</si>
  <si>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</si>
  <si>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</si>
  <si>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</si>
  <si>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</si>
  <si>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</si>
  <si>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</si>
  <si>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</si>
  <si>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</si>
  <si>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</si>
  <si>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</si>
  <si>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</si>
  <si>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</si>
  <si>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</si>
  <si>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</si>
  <si>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</si>
  <si>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</si>
  <si>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</si>
  <si>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</si>
  <si>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</si>
  <si>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</si>
  <si>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</si>
  <si>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</si>
  <si>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</si>
  <si>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</si>
  <si>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</si>
  <si>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</si>
  <si>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</si>
  <si>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</si>
  <si>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</si>
  <si>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</si>
  <si>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</si>
  <si>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</si>
  <si>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</si>
  <si>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</si>
  <si>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</si>
  <si>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</si>
  <si>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</si>
  <si>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</si>
  <si>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</si>
  <si>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</si>
  <si>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</si>
  <si>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</si>
  <si>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</si>
  <si>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</si>
  <si>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</si>
  <si>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</si>
  <si>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</si>
  <si>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</si>
  <si>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</si>
  <si>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</si>
  <si>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</si>
  <si>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</si>
  <si>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</si>
  <si>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</si>
  <si>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</si>
  <si>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</si>
  <si>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</si>
  <si>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</si>
  <si>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</si>
  <si>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</si>
  <si>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</si>
  <si>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</si>
  <si>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</si>
  <si>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</si>
  <si>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</si>
  <si>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</si>
  <si>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</si>
  <si>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</si>
  <si>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</si>
  <si>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</si>
  <si>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</si>
  <si>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</si>
  <si>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</si>
  <si>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</si>
  <si>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</si>
  <si>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</si>
  <si>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</si>
  <si>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</si>
  <si>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</si>
  <si>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</si>
  <si>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</si>
  <si>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</si>
  <si>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</si>
  <si>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</si>
  <si>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</si>
  <si>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</si>
  <si>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</si>
  <si>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</si>
  <si>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</si>
  <si>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</si>
  <si>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</si>
  <si>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</si>
  <si>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</si>
  <si>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</si>
  <si>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</si>
  <si>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</si>
  <si>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</si>
  <si>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</si>
  <si>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</si>
  <si>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</si>
  <si>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</si>
  <si>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</si>
  <si>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</si>
  <si>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</si>
  <si>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</si>
  <si>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</si>
  <si>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</si>
  <si>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</si>
  <si>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</si>
  <si>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</si>
  <si>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</si>
  <si>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</si>
  <si>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</si>
  <si>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</si>
  <si>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</si>
  <si>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</si>
  <si>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</si>
  <si>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</si>
  <si>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</si>
  <si>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</si>
  <si>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</si>
  <si>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</si>
  <si>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</si>
  <si>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</si>
  <si>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</si>
  <si>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</si>
  <si>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</si>
  <si>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</si>
  <si>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</si>
  <si>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</si>
  <si>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</si>
  <si>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</si>
  <si>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</si>
  <si>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</si>
  <si>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</si>
  <si>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</si>
  <si>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</si>
  <si>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</si>
  <si>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</si>
  <si>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</si>
  <si>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</si>
  <si>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</si>
  <si>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</si>
  <si>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</si>
  <si>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</si>
  <si>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</si>
  <si>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</si>
  <si>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</si>
  <si>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</si>
  <si>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</si>
  <si>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</si>
  <si>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</si>
  <si>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</si>
  <si>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</si>
  <si>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</si>
  <si>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</si>
  <si>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</si>
  <si>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</si>
  <si>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</si>
  <si>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</si>
  <si>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</si>
  <si>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</si>
  <si>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</si>
  <si>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</si>
  <si>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</si>
  <si>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</si>
  <si>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</si>
  <si>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</si>
  <si>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</si>
  <si>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</si>
  <si>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</si>
  <si>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</si>
  <si>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</si>
  <si>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</si>
  <si>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</si>
  <si>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</si>
  <si>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</si>
  <si>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</si>
  <si>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</si>
  <si>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</si>
  <si>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</si>
  <si>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</si>
  <si>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</si>
  <si>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</si>
  <si>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</si>
  <si>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</si>
  <si>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</si>
  <si>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</si>
  <si>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</si>
  <si>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</si>
  <si>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</si>
  <si>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</si>
  <si>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</si>
  <si>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</si>
  <si>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</si>
  <si>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</si>
  <si>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</si>
  <si>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</si>
  <si>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</si>
  <si>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</si>
  <si>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</si>
  <si>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</si>
  <si>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</si>
  <si>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</si>
  <si>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</si>
  <si>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</si>
  <si>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</si>
  <si>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</si>
  <si>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</si>
  <si>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</si>
  <si>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</si>
  <si>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</si>
  <si>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</si>
  <si>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</si>
  <si>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</si>
  <si>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</si>
  <si>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</si>
  <si>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</si>
  <si>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</si>
  <si>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</si>
  <si>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</si>
  <si>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</si>
  <si>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</si>
  <si>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</si>
  <si>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</si>
  <si>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</si>
  <si>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</si>
  <si>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</si>
  <si>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</si>
  <si>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</si>
  <si>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</si>
  <si>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</si>
  <si>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</si>
  <si>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</si>
  <si>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</si>
  <si>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</si>
  <si>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</si>
  <si>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</si>
  <si>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</si>
  <si>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</si>
  <si>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</si>
  <si>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</si>
  <si>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</si>
  <si>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</si>
  <si>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</si>
  <si>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</si>
  <si>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</si>
  <si>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</si>
  <si>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</si>
  <si>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</si>
  <si>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</si>
  <si>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</si>
  <si>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</si>
  <si>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</si>
  <si>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</si>
  <si>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</si>
  <si>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</si>
  <si>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</si>
  <si>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</si>
  <si>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</si>
  <si>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</si>
  <si>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</si>
  <si>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</si>
  <si>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</si>
  <si>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</si>
  <si>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</si>
  <si>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</si>
  <si>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</si>
  <si>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</si>
  <si>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</si>
  <si>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</si>
  <si>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</si>
  <si>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</si>
  <si>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</si>
  <si>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</si>
  <si>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</si>
  <si>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</si>
  <si>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</si>
  <si>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</si>
  <si>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</si>
  <si>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</si>
  <si>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</si>
  <si>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</si>
  <si>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</si>
  <si>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</si>
  <si>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</si>
  <si>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</si>
  <si>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</si>
  <si>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</si>
  <si>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</si>
  <si>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</si>
  <si>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</si>
  <si>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</si>
  <si>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</si>
  <si>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</si>
  <si>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</si>
  <si>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</si>
  <si>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</si>
  <si>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</si>
  <si>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</si>
  <si>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</si>
  <si>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</si>
  <si>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</si>
  <si>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</si>
  <si>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</si>
  <si>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</si>
  <si>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</si>
  <si>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</si>
  <si>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</si>
  <si>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</si>
  <si>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</si>
  <si>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</si>
  <si>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</si>
  <si>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</si>
  <si>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</si>
  <si>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</si>
  <si>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</si>
  <si>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</si>
  <si>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</si>
  <si>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</si>
  <si>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</si>
  <si>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</si>
  <si>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</si>
  <si>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</si>
  <si>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</si>
  <si>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</si>
  <si>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</si>
  <si>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</si>
  <si>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</si>
  <si>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</si>
  <si>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</si>
  <si>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</si>
  <si>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</si>
  <si>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</si>
  <si>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</si>
  <si>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</si>
  <si>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</si>
  <si>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</si>
  <si>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</si>
  <si>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</si>
  <si>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</si>
  <si>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</si>
  <si>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</si>
  <si>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</si>
  <si>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</si>
  <si>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</si>
  <si>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</si>
  <si>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</si>
  <si>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</si>
  <si>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</si>
  <si>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</si>
  <si>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</si>
  <si>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</si>
  <si>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</si>
  <si>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</si>
  <si>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</si>
  <si>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</si>
  <si>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</si>
  <si>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</si>
  <si>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</si>
  <si>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</si>
  <si>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</si>
  <si>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</si>
  <si>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</si>
  <si>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</si>
  <si>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</si>
  <si>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</si>
  <si>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</si>
  <si>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</si>
  <si>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</si>
  <si>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</si>
  <si>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</si>
  <si>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</si>
  <si>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</si>
  <si>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</si>
  <si>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</si>
  <si>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</si>
  <si>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</si>
  <si>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</si>
  <si>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</si>
  <si>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</si>
  <si>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</si>
  <si>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</si>
  <si>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</si>
  <si>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</si>
  <si>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</si>
  <si>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</si>
  <si>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</si>
  <si>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</si>
  <si>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</si>
  <si>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</si>
  <si>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</si>
  <si>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</si>
  <si>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</si>
  <si>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</si>
  <si>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</si>
  <si>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</si>
  <si>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</si>
  <si>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</si>
  <si>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</si>
  <si>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</si>
  <si>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</si>
  <si>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</si>
  <si>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</si>
  <si>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</si>
  <si>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</si>
  <si>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</si>
  <si>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</si>
  <si>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</si>
  <si>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</si>
  <si>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</si>
  <si>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</si>
  <si>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</si>
  <si>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</si>
  <si>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</si>
  <si>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</si>
  <si>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</si>
  <si>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</si>
  <si>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</si>
  <si>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</si>
  <si>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</si>
  <si>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</si>
  <si>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</si>
  <si>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</si>
  <si>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</si>
  <si>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</si>
  <si>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</si>
  <si>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</si>
  <si>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</si>
  <si>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</si>
  <si>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</si>
  <si>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</si>
  <si>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</si>
  <si>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</si>
  <si>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</si>
  <si>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</si>
  <si>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</si>
  <si>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</si>
  <si>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</si>
  <si>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</si>
  <si>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</si>
  <si>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</si>
  <si>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</si>
  <si>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</si>
  <si>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</si>
  <si>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</si>
  <si>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</si>
  <si>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</si>
  <si>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</si>
  <si>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</si>
  <si>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</si>
  <si>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</si>
  <si>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</si>
  <si>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</si>
  <si>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</si>
  <si>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</si>
  <si>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</si>
  <si>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</si>
  <si>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</si>
  <si>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</si>
  <si>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</si>
  <si>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</si>
  <si>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</si>
  <si>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</si>
  <si>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</si>
  <si>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</si>
  <si>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</si>
  <si>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</si>
  <si>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</si>
  <si>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</si>
  <si>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</si>
  <si>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</si>
  <si>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</si>
  <si>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</si>
  <si>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</si>
  <si>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</si>
  <si>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</si>
  <si>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</si>
  <si>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</si>
  <si>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</si>
  <si>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</si>
  <si>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</si>
  <si>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</si>
  <si>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</si>
  <si>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</si>
  <si>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</si>
  <si>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</si>
  <si>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</si>
  <si>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</si>
  <si>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</si>
  <si>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</si>
  <si>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</si>
  <si>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</si>
  <si>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</si>
  <si>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</si>
  <si>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</si>
  <si>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</si>
  <si>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</si>
  <si>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</si>
  <si>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</si>
  <si>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</si>
  <si>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</si>
  <si>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</si>
  <si>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</si>
  <si>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</si>
  <si>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</si>
  <si>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</si>
  <si>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</si>
  <si>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</si>
  <si>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</si>
  <si>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</si>
  <si>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</si>
  <si>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</si>
  <si>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</si>
  <si>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</si>
  <si>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</si>
  <si>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</si>
  <si>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</si>
  <si>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</si>
  <si>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</si>
  <si>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</si>
  <si>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</si>
  <si>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</si>
  <si>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</si>
  <si>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</si>
  <si>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</si>
  <si>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</si>
  <si>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</si>
  <si>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</si>
  <si>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</si>
  <si>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</si>
  <si>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</si>
  <si>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</si>
  <si>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</si>
  <si>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</si>
  <si>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</si>
  <si>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</si>
  <si>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</si>
  <si>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</si>
  <si>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</si>
  <si>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</si>
  <si>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</si>
  <si>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</si>
  <si>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</si>
  <si>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</si>
  <si>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</si>
  <si>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</si>
  <si>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</si>
  <si>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</si>
  <si>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</si>
  <si>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</si>
  <si>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</si>
  <si>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</si>
  <si>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</si>
  <si>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</si>
  <si>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</si>
  <si>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</si>
  <si>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</si>
  <si>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</si>
  <si>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</si>
  <si>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</si>
  <si>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</si>
  <si>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</si>
  <si>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</si>
  <si>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</si>
  <si>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</si>
  <si>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</si>
  <si>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</si>
  <si>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</si>
  <si>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</si>
  <si>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</si>
  <si>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</si>
  <si>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</si>
  <si>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</si>
  <si>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</si>
  <si>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</si>
  <si>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</si>
  <si>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</si>
  <si>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</si>
  <si>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</si>
  <si>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</si>
  <si>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</si>
  <si>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</si>
  <si>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</si>
  <si>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</si>
  <si>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</si>
  <si>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</si>
  <si>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</si>
  <si>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</si>
  <si>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</si>
  <si>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</si>
  <si>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</si>
  <si>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</si>
  <si>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</si>
  <si>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</si>
  <si>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</si>
  <si>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</si>
  <si>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</si>
  <si>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</si>
  <si>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</si>
  <si>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</si>
  <si>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</si>
  <si>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</si>
  <si>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</si>
  <si>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</si>
  <si>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</si>
  <si>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</si>
  <si>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</si>
  <si>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</si>
  <si>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</si>
  <si>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</si>
  <si>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</si>
  <si>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</si>
  <si>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</si>
  <si>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</si>
  <si>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</si>
  <si>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</si>
  <si>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</si>
  <si>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</si>
  <si>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</si>
  <si>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</si>
  <si>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</si>
  <si>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</si>
  <si>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</si>
  <si>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</si>
  <si>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</si>
  <si>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</si>
  <si>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</si>
  <si>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</si>
  <si>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</si>
  <si>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</si>
  <si>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</si>
  <si>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</si>
  <si>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</si>
  <si>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</si>
  <si>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</si>
  <si>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</si>
  <si>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</si>
  <si>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</si>
  <si>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</si>
  <si>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</si>
  <si>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</si>
  <si>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</si>
  <si>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</si>
  <si>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</si>
  <si>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</si>
  <si>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</si>
  <si>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</si>
  <si>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</si>
  <si>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</si>
  <si>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</si>
  <si>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</si>
  <si>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</si>
  <si>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</si>
  <si>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</si>
  <si>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</si>
  <si>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</si>
  <si>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</si>
  <si>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</si>
  <si>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</si>
  <si>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</si>
  <si>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</si>
  <si>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</si>
  <si>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</si>
  <si>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</si>
  <si>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</si>
  <si>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</si>
  <si>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</si>
  <si>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</si>
  <si>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</si>
  <si>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</si>
  <si>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</si>
  <si>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</si>
  <si>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</si>
  <si>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</si>
  <si>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</si>
  <si>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</si>
  <si>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</si>
  <si>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</si>
  <si>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</si>
  <si>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</si>
  <si>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</si>
  <si>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</si>
  <si>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</si>
  <si>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</si>
  <si>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</si>
  <si>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</si>
  <si>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</si>
  <si>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</si>
  <si>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</si>
  <si>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</si>
  <si>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</si>
  <si>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</si>
  <si>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</si>
  <si>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</si>
  <si>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</si>
  <si>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</si>
  <si>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</si>
  <si>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</si>
  <si>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</si>
  <si>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</si>
  <si>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</si>
  <si>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</si>
  <si>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</si>
  <si>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</si>
  <si>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</si>
  <si>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</si>
  <si>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</si>
  <si>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</si>
  <si>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</si>
  <si>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</si>
  <si>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</si>
  <si>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</si>
  <si>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</si>
  <si>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</si>
  <si>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</si>
  <si>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</si>
  <si>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</si>
  <si>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</si>
  <si>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</si>
  <si>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</si>
  <si>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</si>
  <si>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</si>
  <si>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</si>
  <si>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</si>
  <si>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</si>
  <si>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</si>
  <si>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</si>
  <si>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</si>
  <si>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</si>
  <si>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</si>
  <si>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</si>
  <si>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</si>
  <si>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</si>
  <si>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</si>
  <si>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</si>
  <si>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</si>
  <si>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</si>
  <si>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</si>
  <si>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</si>
  <si>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</si>
  <si>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</si>
  <si>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</si>
  <si>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</si>
  <si>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</si>
  <si>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</si>
  <si>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</si>
  <si>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</si>
  <si>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</si>
  <si>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</si>
  <si>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</si>
  <si>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</si>
  <si>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</si>
  <si>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</si>
  <si>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</si>
  <si>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</si>
  <si>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</si>
  <si>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</si>
  <si>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</si>
  <si>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</si>
  <si>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</si>
  <si>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</si>
  <si>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</si>
  <si>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</si>
  <si>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</si>
  <si>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</si>
  <si>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</si>
  <si>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</si>
  <si>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</si>
  <si>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</si>
  <si>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</si>
  <si>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</si>
  <si>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</si>
  <si>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</si>
  <si>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</si>
  <si>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</si>
  <si>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</si>
  <si>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</si>
  <si>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</si>
  <si>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</si>
  <si>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</si>
  <si>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</si>
  <si>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</si>
  <si>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</si>
  <si>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</si>
  <si>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</si>
  <si>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</si>
  <si>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</si>
  <si>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</si>
  <si>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</si>
  <si>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</si>
  <si>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</si>
  <si>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</si>
  <si>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</si>
  <si>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</si>
  <si>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</si>
  <si>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</si>
  <si>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</si>
  <si>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</si>
  <si>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</si>
  <si>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</si>
  <si>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</si>
  <si>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</si>
  <si>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</si>
  <si>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</si>
  <si>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</si>
  <si>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</si>
  <si>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</si>
  <si>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</si>
  <si>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</si>
  <si>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</si>
  <si>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</si>
  <si>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</si>
  <si>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</si>
  <si>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</si>
  <si>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</si>
  <si>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</si>
  <si>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</si>
  <si>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</si>
  <si>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</si>
  <si>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</si>
  <si>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</si>
  <si>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</si>
  <si>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</si>
  <si>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</si>
  <si>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</si>
  <si>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</si>
  <si>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</si>
  <si>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</si>
  <si>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</si>
  <si>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</si>
  <si>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</si>
  <si>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</si>
  <si>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</si>
  <si>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</si>
  <si>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</si>
  <si>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</si>
  <si>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</si>
  <si>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</si>
  <si>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</si>
  <si>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</si>
  <si>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</si>
  <si>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</si>
  <si>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</si>
  <si>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</si>
  <si>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</si>
  <si>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</si>
  <si>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</si>
  <si>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</si>
  <si>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</si>
  <si>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</si>
  <si>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</si>
  <si>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</si>
  <si>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</si>
  <si>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</si>
  <si>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</si>
  <si>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</si>
  <si>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</si>
  <si>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</si>
  <si>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</si>
  <si>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</si>
  <si>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</si>
  <si>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</si>
  <si>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</si>
  <si>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</si>
  <si>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</si>
  <si>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</si>
  <si>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</si>
  <si>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</si>
  <si>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</si>
  <si>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</si>
  <si>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</si>
  <si>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</si>
  <si>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</si>
  <si>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</si>
  <si>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</si>
  <si>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</si>
  <si>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</si>
  <si>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</si>
  <si>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</si>
  <si>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</si>
  <si>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</si>
  <si>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</si>
  <si>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</si>
  <si>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</si>
  <si>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</si>
  <si>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</si>
  <si>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</si>
  <si>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</si>
  <si>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</si>
  <si>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</si>
  <si>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</si>
  <si>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</si>
  <si>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</si>
  <si>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</si>
  <si>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</si>
  <si>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</si>
  <si>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</si>
  <si>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</si>
  <si>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</si>
  <si>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</si>
  <si>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</si>
  <si>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</si>
  <si>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</si>
  <si>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</si>
  <si>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</si>
  <si>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</si>
  <si>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</si>
  <si>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</si>
  <si>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</si>
  <si>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</si>
  <si>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</si>
  <si>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</si>
  <si>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</si>
  <si>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</si>
  <si>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</si>
  <si>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</si>
  <si>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</si>
  <si>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</si>
  <si>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</si>
  <si>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</si>
  <si>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</si>
  <si>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</si>
  <si>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</si>
  <si>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</si>
  <si>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</si>
  <si>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</si>
  <si>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</si>
  <si>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</si>
  <si>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</si>
  <si>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</si>
  <si>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</si>
  <si>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</si>
  <si>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</si>
  <si>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</si>
  <si>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</si>
  <si>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</si>
  <si>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</si>
  <si>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</si>
  <si>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</si>
  <si>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</si>
  <si>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</si>
  <si>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</si>
  <si>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</si>
  <si>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</si>
  <si>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</si>
  <si>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</si>
  <si>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</si>
  <si>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</si>
  <si>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</si>
  <si>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</si>
  <si>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</si>
  <si>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</si>
  <si>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</si>
  <si>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</si>
  <si>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</si>
  <si>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</si>
  <si>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</si>
  <si>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</si>
  <si>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</si>
  <si>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</si>
  <si>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</si>
  <si>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</si>
  <si>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</si>
  <si>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</si>
  <si>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</si>
  <si>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</si>
  <si>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</si>
  <si>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</si>
  <si>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</si>
  <si>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</si>
  <si>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</si>
  <si>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</si>
  <si>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</si>
  <si>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</si>
  <si>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</si>
  <si>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</si>
  <si>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</si>
  <si>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</si>
  <si>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</si>
  <si>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</si>
  <si>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</si>
  <si>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</si>
  <si>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</si>
  <si>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</si>
  <si>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</si>
  <si>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</si>
  <si>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</si>
  <si>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</si>
  <si>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</si>
  <si>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</si>
  <si>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</si>
  <si>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</si>
  <si>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</si>
  <si>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</si>
  <si>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</si>
  <si>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</si>
  <si>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</si>
  <si>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</si>
  <si>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</si>
  <si>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</si>
  <si>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</si>
  <si>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</si>
  <si>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</si>
  <si>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</si>
  <si>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</si>
  <si>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</si>
  <si>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</si>
  <si>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</si>
  <si>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</si>
  <si>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</si>
  <si>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</si>
  <si>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</si>
  <si>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</si>
  <si>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</si>
  <si>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</si>
  <si>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</si>
  <si>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</si>
  <si>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</si>
  <si>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</si>
  <si>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</si>
  <si>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</si>
  <si>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</si>
  <si>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</si>
  <si>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</si>
  <si>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</si>
  <si>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</si>
  <si>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</si>
  <si>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</si>
  <si>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</si>
  <si>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</si>
  <si>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</si>
  <si>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</si>
  <si>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</si>
  <si>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</si>
  <si>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</si>
  <si>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</si>
  <si>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</si>
  <si>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</si>
  <si>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</si>
  <si>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</si>
  <si>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</si>
  <si>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</si>
  <si>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</si>
  <si>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</si>
  <si>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</si>
  <si>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</si>
  <si>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</si>
  <si>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</si>
  <si>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</si>
  <si>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</si>
  <si>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</si>
  <si>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</si>
  <si>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</si>
  <si>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</si>
  <si>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</si>
  <si>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</si>
  <si>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</si>
  <si>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</si>
  <si>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</si>
  <si>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</si>
  <si>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</si>
  <si>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</si>
  <si>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</si>
  <si>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</si>
  <si>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</si>
  <si>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</si>
  <si>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</si>
  <si>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</si>
  <si>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</si>
  <si>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</si>
  <si>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</si>
  <si>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</si>
  <si>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</si>
  <si>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</si>
  <si>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</si>
  <si>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</si>
  <si>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</si>
  <si>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</si>
  <si>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</si>
  <si>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</si>
  <si>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</si>
  <si>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</si>
  <si>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</si>
  <si>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</si>
  <si>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</si>
  <si>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</si>
  <si>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</si>
  <si>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</si>
  <si>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</si>
  <si>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</si>
  <si>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</si>
  <si>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</si>
  <si>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</si>
  <si>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</si>
  <si>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</si>
  <si>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</si>
  <si>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</si>
  <si>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</si>
  <si>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</si>
  <si>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</si>
  <si>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</si>
  <si>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</si>
  <si>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</si>
  <si>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</si>
  <si>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</si>
  <si>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</si>
  <si>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</si>
  <si>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</si>
  <si>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</si>
  <si>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</si>
  <si>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</si>
  <si>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</si>
  <si>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</si>
  <si>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</si>
  <si>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</si>
  <si>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</si>
  <si>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</si>
  <si>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</si>
  <si>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</si>
  <si>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</si>
  <si>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</si>
  <si>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</si>
  <si>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</si>
  <si>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</si>
  <si>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</si>
  <si>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</si>
  <si>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</si>
  <si>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</si>
  <si>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</si>
  <si>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</si>
  <si>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</si>
  <si>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</si>
  <si>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</si>
  <si>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</si>
  <si>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</si>
  <si>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</si>
  <si>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</si>
  <si>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</si>
  <si>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</si>
  <si>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</si>
  <si>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</si>
  <si>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</si>
  <si>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</si>
  <si>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</si>
  <si>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</si>
  <si>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</si>
  <si>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</si>
  <si>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</si>
  <si>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</si>
  <si>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</si>
  <si>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</si>
  <si>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</si>
  <si>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</si>
  <si>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</si>
  <si>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</si>
  <si>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</si>
  <si>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</si>
  <si>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</si>
  <si>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</si>
  <si>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</si>
  <si>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</si>
  <si>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</si>
  <si>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</si>
  <si>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</si>
  <si>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</si>
  <si>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</si>
  <si>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</si>
  <si>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</si>
  <si>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</si>
  <si>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</si>
  <si>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</si>
  <si>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</si>
  <si>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</si>
  <si>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</si>
  <si>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</si>
  <si>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</si>
  <si>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</si>
  <si>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</si>
  <si>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</si>
  <si>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</si>
  <si>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</si>
  <si>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</si>
  <si>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</si>
  <si>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</si>
  <si>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</si>
  <si>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</si>
  <si>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</si>
  <si>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</si>
  <si>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</si>
  <si>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</si>
  <si>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</si>
  <si>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</si>
  <si>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</si>
  <si>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</si>
  <si>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</si>
  <si>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</si>
  <si>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</si>
  <si>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</si>
  <si>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</si>
  <si>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</si>
  <si>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</si>
  <si>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</si>
  <si>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</si>
  <si>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</si>
  <si>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</si>
  <si>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</si>
  <si>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</si>
  <si>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</si>
  <si>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</si>
  <si>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</si>
  <si>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</si>
  <si>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</si>
  <si>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</si>
  <si>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</si>
  <si>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</si>
  <si>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</si>
  <si>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</si>
  <si>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</si>
  <si>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</si>
  <si>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</si>
  <si>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</si>
  <si>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</si>
  <si>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</si>
  <si>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</si>
  <si>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</si>
  <si>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</si>
  <si>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</si>
  <si>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</si>
  <si>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</si>
  <si>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</si>
  <si>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</si>
  <si>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</si>
  <si>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</si>
  <si>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</si>
  <si>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</si>
  <si>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</si>
  <si>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</si>
  <si>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</si>
  <si>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</si>
  <si>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</si>
  <si>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</si>
  <si>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</si>
  <si>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</si>
  <si>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</si>
  <si>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</si>
  <si>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</si>
  <si>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</si>
  <si>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</si>
  <si>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</si>
  <si>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</si>
  <si>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</si>
  <si>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</si>
  <si>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</si>
  <si>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</si>
  <si>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</si>
  <si>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</si>
  <si>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</si>
  <si>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</si>
  <si>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</si>
  <si>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</si>
  <si>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</si>
  <si>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</si>
  <si>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</si>
  <si>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</si>
  <si>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</si>
  <si>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</si>
  <si>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</si>
  <si>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</si>
  <si>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</si>
  <si>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</si>
  <si>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</si>
  <si>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</si>
  <si>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</si>
  <si>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</si>
  <si>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</si>
  <si>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</si>
  <si>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</si>
  <si>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</si>
  <si>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</si>
  <si>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</si>
  <si>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</si>
  <si>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</si>
  <si>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</si>
  <si>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</si>
  <si>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</si>
  <si>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</si>
  <si>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</si>
  <si>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</si>
  <si>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</si>
  <si>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</si>
  <si>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</si>
  <si>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</si>
  <si>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</si>
  <si>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</si>
  <si>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</si>
  <si>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</si>
  <si>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</si>
  <si>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</si>
  <si>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</si>
  <si>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</si>
  <si>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</si>
  <si>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</si>
  <si>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</si>
  <si>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</si>
  <si>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</si>
  <si>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</si>
  <si>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</si>
  <si>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</si>
  <si>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</si>
  <si>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</si>
  <si>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</si>
  <si>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</si>
  <si>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</si>
  <si>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</si>
  <si>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</si>
  <si>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</si>
  <si>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</si>
  <si>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</si>
  <si>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</si>
  <si>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</si>
  <si>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</si>
  <si>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</si>
  <si>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</si>
  <si>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</si>
  <si>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</si>
  <si>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</si>
  <si>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</si>
  <si>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</si>
  <si>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</si>
  <si>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</si>
  <si>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</si>
  <si>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</si>
  <si>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</si>
  <si>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</si>
  <si>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</si>
  <si>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</si>
  <si>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</si>
  <si>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</si>
  <si>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</si>
  <si>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</si>
  <si>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</si>
  <si>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</si>
  <si>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</si>
  <si>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</si>
  <si>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</si>
  <si>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</si>
  <si>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</si>
  <si>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</si>
  <si>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</si>
  <si>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</si>
  <si>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</si>
  <si>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</si>
  <si>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</si>
  <si>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</si>
  <si>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</si>
  <si>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</si>
  <si>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</si>
  <si>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</si>
  <si>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</si>
  <si>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</si>
  <si>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</si>
  <si>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</si>
  <si>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</si>
  <si>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</si>
  <si>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</si>
  <si>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</si>
  <si>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</si>
  <si>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</si>
  <si>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</si>
  <si>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</si>
  <si>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</si>
  <si>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</si>
  <si>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</si>
  <si>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</si>
  <si>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</si>
  <si>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</si>
  <si>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</si>
  <si>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</si>
  <si>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</si>
  <si>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</si>
  <si>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</si>
  <si>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</si>
  <si>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</si>
  <si>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</si>
  <si>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</si>
  <si>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</si>
  <si>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</si>
  <si>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</si>
  <si>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</si>
  <si>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</si>
  <si>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</si>
  <si>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</si>
  <si>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</si>
  <si>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</si>
  <si>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</si>
  <si>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</si>
  <si>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</si>
  <si>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</si>
  <si>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</si>
  <si>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</si>
  <si>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</si>
  <si>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</si>
  <si>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</si>
  <si>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</si>
  <si>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</si>
  <si>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</si>
  <si>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</si>
  <si>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</si>
  <si>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</si>
  <si>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</si>
  <si>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</si>
  <si>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</si>
  <si>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</si>
  <si>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</si>
  <si>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</si>
  <si>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</si>
  <si>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</si>
  <si>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</si>
  <si>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</si>
  <si>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</si>
  <si>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</si>
  <si>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</si>
  <si>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</si>
  <si>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</si>
  <si>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</si>
  <si>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</si>
  <si>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</si>
  <si>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</si>
  <si>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</si>
  <si>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</si>
  <si>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</si>
  <si>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</si>
  <si>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</si>
  <si>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</si>
  <si>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</si>
  <si>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</si>
  <si>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</si>
  <si>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</si>
  <si>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</si>
  <si>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</si>
  <si>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</si>
  <si>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</si>
  <si>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</si>
  <si>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</si>
  <si>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</si>
  <si>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</si>
  <si>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</si>
  <si>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</si>
  <si>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</si>
  <si>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</si>
  <si>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</si>
  <si>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</si>
  <si>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</si>
  <si>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</si>
  <si>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</si>
  <si>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</si>
  <si>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</si>
  <si>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</si>
  <si>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</si>
  <si>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</si>
  <si>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</si>
  <si>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</si>
  <si>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</si>
  <si>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</si>
  <si>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</si>
  <si>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</si>
  <si>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</si>
  <si>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</si>
  <si>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</si>
  <si>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</si>
  <si>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</si>
  <si>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</si>
  <si>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</si>
  <si>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</si>
  <si>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</si>
  <si>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</si>
  <si>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</si>
  <si>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</si>
  <si>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</si>
  <si>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</si>
  <si>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</si>
  <si>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</si>
  <si>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</si>
  <si>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</si>
  <si>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</si>
  <si>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</si>
  <si>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</si>
  <si>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</si>
  <si>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</si>
  <si>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</si>
  <si>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</si>
  <si>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</si>
  <si>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</si>
  <si>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</si>
  <si>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</si>
  <si>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</si>
  <si>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</si>
  <si>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</si>
  <si>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</si>
  <si>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</si>
  <si>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</si>
  <si>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</si>
  <si>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</si>
  <si>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</si>
  <si>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</si>
  <si>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</si>
  <si>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</si>
  <si>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</si>
  <si>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</si>
  <si>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</si>
  <si>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</si>
  <si>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</si>
  <si>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</si>
  <si>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</si>
  <si>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</si>
  <si>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</si>
  <si>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</si>
  <si>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</si>
  <si>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</si>
  <si>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</si>
  <si>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</si>
  <si>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</si>
  <si>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</si>
  <si>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</si>
  <si>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</si>
  <si>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</si>
  <si>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</si>
  <si>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</si>
  <si>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</si>
  <si>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</si>
  <si>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</si>
  <si>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</si>
  <si>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</si>
  <si>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</si>
  <si>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</si>
  <si>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</si>
  <si>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</si>
  <si>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</si>
  <si>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</si>
  <si>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</si>
  <si>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</si>
  <si>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</si>
  <si>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</si>
  <si>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</si>
  <si>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</si>
  <si>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</si>
  <si>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</si>
  <si>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</si>
  <si>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</si>
  <si>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</si>
  <si>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</si>
  <si>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</si>
  <si>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</si>
  <si>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</si>
  <si>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</si>
  <si>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</si>
  <si>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</si>
  <si>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</si>
  <si>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</si>
  <si>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</si>
  <si>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</si>
  <si>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</si>
  <si>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</si>
  <si>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</si>
  <si>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</si>
  <si>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</si>
  <si>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</si>
  <si>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</si>
  <si>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</si>
  <si>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</si>
  <si>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</si>
  <si>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</si>
  <si>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</si>
  <si>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</si>
  <si>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</si>
  <si>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</si>
  <si>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</si>
  <si>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</si>
  <si>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</si>
  <si>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</si>
  <si>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</si>
  <si>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</si>
  <si>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</si>
  <si>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</si>
  <si>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</si>
  <si>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</si>
  <si>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</si>
  <si>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</si>
  <si>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</si>
  <si>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</si>
  <si>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</si>
  <si>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</si>
  <si>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</si>
  <si>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</si>
  <si>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</si>
  <si>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</si>
  <si>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</si>
  <si>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</si>
  <si>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</si>
  <si>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</si>
  <si>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</si>
  <si>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</si>
  <si>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</si>
  <si>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</si>
  <si>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</si>
  <si>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</si>
  <si>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</si>
  <si>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</si>
  <si>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</si>
  <si>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</si>
  <si>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</si>
  <si>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</si>
  <si>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</si>
  <si>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</si>
  <si>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</si>
  <si>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</si>
  <si>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</si>
  <si>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</si>
  <si>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</si>
  <si>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</si>
  <si>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</si>
  <si>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</si>
  <si>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</si>
  <si>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</si>
  <si>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</si>
  <si>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</si>
  <si>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</si>
  <si>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</si>
  <si>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</si>
  <si>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</si>
  <si>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</si>
  <si>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</si>
  <si>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</si>
  <si>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</si>
  <si>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</si>
  <si>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</si>
  <si>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</si>
  <si>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</si>
  <si>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</si>
  <si>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</si>
  <si>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</si>
  <si>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</si>
  <si>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</si>
  <si>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</si>
  <si>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</si>
  <si>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</si>
  <si>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</si>
  <si>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</si>
  <si>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</si>
  <si>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</si>
  <si>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</si>
  <si>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</si>
  <si>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</si>
  <si>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</si>
  <si>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</si>
  <si>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</si>
  <si>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</si>
  <si>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</si>
  <si>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</si>
  <si>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</si>
  <si>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</si>
  <si>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</si>
  <si>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</si>
  <si>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</si>
  <si>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</si>
  <si>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</si>
  <si>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</si>
  <si>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</si>
  <si>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</si>
  <si>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</si>
  <si>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</si>
  <si>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</si>
  <si>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</si>
  <si>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</si>
  <si>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</si>
  <si>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</si>
  <si>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</si>
  <si>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</si>
  <si>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</si>
  <si>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</si>
  <si>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</si>
  <si>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</si>
  <si>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</si>
  <si>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</si>
  <si>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</si>
  <si>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</si>
  <si>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</si>
  <si>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</si>
  <si>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</si>
  <si>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</si>
  <si>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</si>
  <si>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</si>
  <si>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</si>
  <si>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</si>
  <si>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</si>
  <si>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</si>
  <si>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</si>
  <si>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</si>
  <si>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</si>
  <si>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</si>
  <si>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</si>
  <si>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</si>
  <si>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</si>
  <si>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</si>
  <si>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</si>
  <si>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</si>
  <si>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</si>
  <si>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</si>
  <si>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</si>
  <si>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</si>
  <si>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</si>
  <si>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</si>
  <si>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</si>
  <si>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</si>
  <si>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</si>
  <si>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</si>
  <si>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</si>
  <si>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</si>
  <si>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</si>
  <si>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</si>
  <si>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</si>
  <si>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</si>
  <si>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</si>
  <si>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</si>
  <si>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</si>
  <si>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</si>
  <si>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</si>
  <si>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</si>
  <si>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</si>
  <si>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</si>
  <si>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</si>
  <si>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</si>
  <si>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</si>
  <si>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</si>
  <si>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</si>
  <si>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</si>
  <si>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</si>
  <si>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</si>
  <si>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</si>
  <si>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</si>
  <si>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</si>
  <si>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</si>
  <si>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</si>
  <si>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</si>
  <si>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</si>
  <si>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</si>
  <si>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</si>
  <si>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</si>
  <si>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</si>
  <si>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</si>
  <si>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</si>
  <si>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</si>
  <si>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</si>
  <si>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</si>
  <si>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</si>
  <si>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</si>
  <si>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</si>
  <si>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</si>
  <si>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</si>
  <si>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</si>
  <si>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</si>
  <si>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</si>
  <si>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</si>
  <si>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</si>
  <si>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</si>
  <si>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</si>
  <si>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</si>
  <si>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</si>
  <si>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</si>
  <si>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</si>
  <si>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</si>
  <si>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</si>
  <si>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</si>
  <si>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</si>
  <si>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</si>
  <si>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</si>
  <si>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</si>
  <si>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</si>
  <si>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</si>
  <si>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</si>
  <si>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</si>
  <si>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</si>
  <si>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</si>
  <si>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</si>
  <si>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</si>
  <si>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</si>
  <si>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</si>
  <si>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</si>
  <si>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</si>
  <si>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</si>
  <si>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</si>
  <si>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</si>
  <si>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</si>
  <si>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</si>
  <si>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</si>
  <si>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</si>
  <si>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</si>
  <si>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</si>
  <si>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</si>
  <si>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</si>
  <si>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</si>
  <si>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</si>
  <si>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</si>
  <si>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</si>
  <si>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</si>
  <si>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</si>
  <si>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</si>
  <si>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</si>
  <si>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</si>
  <si>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</si>
  <si>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</si>
  <si>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</si>
  <si>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</si>
  <si>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</si>
  <si>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</si>
  <si>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</si>
  <si>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</si>
  <si>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</si>
  <si>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</si>
  <si>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</si>
  <si>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</si>
  <si>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</si>
  <si>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</si>
  <si>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</si>
  <si>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</si>
  <si>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</si>
  <si>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</si>
  <si>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</si>
  <si>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</si>
  <si>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</si>
  <si>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</si>
  <si>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</si>
  <si>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</si>
  <si>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</si>
  <si>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</si>
  <si>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</si>
  <si>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</si>
  <si>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</si>
  <si>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</si>
  <si>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</si>
  <si>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</si>
  <si>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</si>
  <si>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</si>
  <si>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</si>
  <si>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</si>
  <si>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</si>
  <si>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</si>
  <si>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</si>
  <si>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</si>
  <si>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</si>
  <si>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</si>
  <si>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</si>
  <si>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</si>
  <si>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</si>
  <si>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</si>
  <si>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</si>
  <si>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</si>
  <si>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</si>
  <si>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</si>
  <si>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</si>
  <si>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</si>
  <si>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</si>
  <si>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</si>
  <si>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</si>
  <si>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</si>
  <si>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</si>
  <si>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</si>
  <si>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</si>
  <si>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</si>
  <si>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</si>
  <si>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</si>
  <si>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</si>
  <si>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</si>
  <si>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</si>
  <si>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</si>
  <si>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</si>
  <si>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</si>
  <si>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</si>
  <si>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</si>
  <si>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</si>
  <si>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</si>
  <si>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</si>
  <si>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</si>
  <si>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</si>
  <si>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</si>
  <si>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</si>
  <si>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</si>
  <si>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</si>
  <si>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</si>
  <si>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</si>
  <si>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</si>
  <si>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</si>
  <si>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</si>
  <si>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</si>
  <si>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</si>
  <si>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</si>
  <si>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</si>
  <si>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</si>
  <si>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</si>
  <si>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</si>
  <si>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</si>
  <si>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</si>
  <si>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</si>
  <si>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</si>
  <si>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</si>
  <si>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</si>
  <si>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</si>
  <si>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</si>
  <si>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</si>
  <si>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</si>
  <si>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</si>
  <si>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</si>
  <si>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</si>
  <si>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</si>
  <si>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</si>
  <si>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</si>
  <si>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</si>
  <si>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</si>
  <si>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</si>
  <si>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</si>
  <si>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</si>
  <si>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</si>
  <si>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</si>
  <si>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</si>
  <si>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</si>
  <si>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</si>
  <si>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</si>
  <si>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</si>
  <si>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</si>
  <si>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</si>
  <si>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</si>
  <si>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</si>
  <si>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</si>
  <si>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</si>
  <si>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</si>
  <si>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</si>
  <si>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</si>
  <si>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</si>
  <si>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</si>
  <si>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</si>
  <si>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</si>
  <si>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</si>
  <si>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</si>
  <si>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</si>
  <si>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</si>
  <si>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</si>
  <si>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</si>
  <si>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</si>
  <si>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</si>
  <si>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</si>
  <si>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</si>
  <si>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</si>
  <si>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</si>
  <si>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</si>
  <si>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</si>
  <si>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</si>
  <si>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</si>
  <si>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</si>
  <si>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</si>
  <si>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</si>
  <si>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</si>
  <si>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</si>
  <si>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</si>
  <si>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</si>
  <si>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</si>
  <si>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</si>
  <si>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</si>
  <si>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</si>
  <si>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</si>
  <si>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</si>
  <si>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</si>
  <si>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</si>
  <si>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</si>
  <si>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</si>
  <si>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</si>
  <si>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</si>
  <si>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</si>
  <si>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</si>
  <si>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</si>
  <si>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</si>
  <si>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</si>
  <si>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</si>
  <si>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</si>
  <si>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</si>
  <si>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</si>
  <si>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</si>
  <si>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</si>
  <si>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</si>
  <si>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</si>
  <si>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</si>
  <si>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</si>
  <si>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</si>
  <si>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</si>
  <si>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</si>
  <si>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</si>
  <si>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</si>
  <si>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</si>
  <si>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</si>
  <si>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</si>
  <si>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</si>
  <si>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</si>
  <si>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</si>
  <si>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</si>
  <si>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</si>
  <si>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</si>
  <si>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</si>
  <si>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</si>
  <si>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</si>
  <si>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</si>
  <si>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</si>
  <si>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</si>
  <si>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</si>
  <si>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</si>
  <si>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</si>
  <si>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</si>
  <si>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</si>
  <si>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</si>
  <si>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</si>
  <si>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</si>
  <si>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</si>
  <si>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</si>
  <si>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</si>
  <si>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</si>
  <si>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</si>
  <si>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</si>
  <si>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</si>
  <si>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</si>
  <si>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</si>
  <si>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</si>
  <si>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</si>
  <si>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</si>
  <si>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</si>
  <si>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</si>
  <si>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</si>
  <si>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</si>
  <si>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</si>
  <si>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</si>
  <si>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</si>
  <si>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</si>
  <si>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</si>
  <si>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</si>
  <si>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</si>
  <si>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</si>
  <si>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</si>
  <si>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</si>
  <si>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</si>
  <si>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</si>
  <si>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</si>
  <si>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</si>
  <si>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</si>
  <si>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</si>
  <si>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</si>
  <si>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</si>
  <si>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</si>
  <si>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</si>
  <si>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</si>
  <si>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</si>
  <si>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</si>
  <si>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</si>
  <si>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</si>
  <si>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</si>
  <si>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</si>
  <si>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</si>
  <si>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</si>
  <si>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</si>
  <si>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</si>
  <si>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</si>
  <si>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</si>
  <si>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</si>
  <si>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</si>
  <si>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</si>
  <si>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</si>
  <si>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</si>
  <si>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</si>
  <si>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</si>
  <si>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</si>
  <si>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</si>
  <si>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</si>
  <si>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</si>
  <si>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</si>
  <si>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</si>
  <si>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</si>
  <si>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</si>
  <si>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</si>
  <si>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</si>
  <si>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</si>
  <si>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</si>
  <si>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</si>
  <si>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</si>
  <si>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</si>
  <si>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</si>
  <si>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</si>
  <si>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</si>
  <si>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</si>
  <si>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</si>
  <si>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</si>
  <si>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</si>
  <si>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</si>
  <si>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</si>
  <si>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</si>
  <si>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</si>
  <si>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</si>
  <si>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</si>
  <si>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</si>
  <si>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</si>
  <si>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</si>
  <si>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</si>
  <si>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</si>
  <si>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</si>
  <si>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</si>
  <si>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</si>
  <si>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</si>
  <si>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</si>
  <si>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</si>
  <si>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</si>
  <si>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</si>
  <si>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</si>
  <si>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</si>
  <si>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</si>
  <si>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</si>
  <si>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</si>
  <si>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</si>
  <si>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</si>
  <si>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</si>
  <si>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</si>
  <si>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</si>
  <si>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</si>
  <si>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</si>
  <si>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</si>
  <si>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</si>
  <si>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</si>
  <si>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</si>
  <si>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</si>
  <si>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</si>
  <si>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</si>
  <si>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</si>
  <si>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</si>
  <si>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</si>
  <si>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</si>
  <si>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</si>
  <si>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</si>
  <si>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</si>
  <si>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</si>
  <si>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</si>
  <si>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</si>
  <si>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</si>
  <si>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</si>
  <si>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</si>
  <si>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</si>
  <si>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</si>
  <si>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</si>
  <si>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</si>
  <si>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</si>
  <si>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</si>
  <si>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</si>
  <si>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</si>
  <si>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</si>
  <si>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</si>
  <si>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</si>
  <si>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</si>
  <si>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</si>
  <si>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</si>
  <si>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</si>
  <si>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</si>
  <si>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</si>
  <si>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</si>
  <si>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</si>
  <si>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</si>
  <si>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</si>
  <si>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</si>
  <si>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</si>
  <si>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</si>
  <si>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</si>
  <si>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</si>
  <si>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</si>
  <si>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</si>
  <si>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</si>
  <si>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</si>
  <si>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</si>
  <si>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</si>
  <si>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</si>
  <si>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</si>
  <si>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</si>
  <si>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</si>
  <si>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</si>
  <si>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</si>
  <si>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</si>
  <si>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</si>
  <si>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</si>
  <si>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</si>
  <si>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</si>
  <si>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</si>
  <si>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</si>
  <si>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</si>
  <si>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</si>
  <si>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</si>
  <si>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</si>
  <si>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</si>
  <si>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</si>
  <si>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</si>
  <si>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</si>
  <si>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</si>
  <si>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</si>
  <si>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</si>
  <si>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</si>
  <si>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</si>
  <si>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</si>
  <si>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</si>
  <si>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</si>
  <si>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</si>
  <si>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</si>
  <si>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</si>
  <si>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</si>
  <si>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</si>
  <si>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</si>
  <si>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</si>
  <si>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</si>
  <si>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</si>
  <si>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</si>
  <si>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</si>
  <si>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</si>
  <si>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</si>
  <si>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</si>
  <si>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</si>
  <si>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</si>
  <si>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</si>
  <si>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</si>
  <si>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</si>
  <si>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</si>
  <si>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</si>
  <si>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</si>
  <si>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</si>
  <si>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</si>
  <si>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</si>
  <si>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</si>
  <si>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</si>
  <si>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</si>
  <si>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</si>
  <si>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</si>
  <si>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</si>
  <si>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</si>
  <si>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</si>
  <si>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</si>
  <si>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</si>
  <si>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</si>
  <si>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</si>
  <si>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</si>
  <si>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</si>
  <si>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</si>
  <si>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</si>
  <si>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</si>
  <si>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</si>
  <si>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</si>
  <si>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</si>
  <si>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</si>
  <si>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</si>
  <si>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</si>
  <si>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</si>
  <si>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</si>
  <si>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</si>
  <si>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</si>
  <si>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</si>
  <si>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</si>
  <si>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</si>
  <si>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</si>
  <si>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</si>
  <si>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</si>
  <si>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</si>
  <si>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</si>
  <si>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</si>
  <si>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</si>
  <si>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</si>
  <si>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</si>
  <si>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</si>
  <si>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</si>
  <si>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</si>
  <si>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</si>
  <si>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</si>
  <si>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</si>
  <si>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</si>
  <si>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</si>
  <si>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</si>
  <si>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</si>
  <si>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</si>
  <si>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</si>
  <si>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</si>
  <si>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</si>
  <si>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</si>
  <si>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</si>
  <si>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</si>
  <si>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</si>
  <si>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</si>
  <si>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</si>
  <si>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</si>
  <si>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</si>
  <si>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</si>
  <si>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</si>
  <si>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</si>
  <si>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</si>
  <si>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</si>
  <si>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</si>
  <si>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</si>
  <si>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</si>
  <si>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</si>
  <si>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</si>
  <si>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</si>
  <si>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</si>
  <si>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</si>
  <si>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</si>
  <si>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</si>
  <si>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</si>
  <si>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</si>
  <si>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</si>
  <si>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</si>
  <si>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</si>
  <si>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</si>
  <si>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</si>
  <si>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</si>
  <si>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</si>
  <si>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</si>
  <si>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</si>
  <si>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</si>
  <si>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</si>
  <si>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</si>
  <si>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</si>
  <si>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</si>
  <si>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</si>
  <si>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</si>
  <si>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</si>
  <si>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</si>
  <si>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</si>
  <si>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</si>
  <si>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</si>
  <si>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</si>
  <si>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</si>
  <si>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</si>
  <si>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</si>
  <si>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</si>
  <si>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</si>
  <si>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</si>
  <si>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</si>
  <si>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</si>
  <si>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</si>
  <si>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</si>
  <si>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</si>
  <si>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</si>
  <si>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</si>
  <si>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</si>
  <si>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</si>
  <si>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</si>
  <si>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</si>
  <si>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</si>
  <si>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</si>
  <si>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</si>
  <si>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</si>
  <si>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</si>
  <si>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</si>
  <si>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</si>
  <si>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</si>
  <si>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</si>
  <si>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</si>
  <si>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</si>
  <si>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</si>
  <si>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</si>
  <si>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</si>
  <si>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</si>
  <si>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</si>
  <si>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</si>
  <si>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</si>
  <si>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</si>
  <si>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</si>
  <si>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</si>
  <si>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</si>
  <si>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</si>
  <si>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</si>
  <si>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</si>
  <si>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</si>
  <si>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</si>
  <si>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</si>
  <si>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</si>
  <si>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</si>
  <si>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</si>
  <si>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</si>
  <si>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</si>
  <si>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</si>
  <si>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</si>
  <si>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</si>
  <si>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</si>
  <si>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</si>
  <si>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</si>
  <si>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</si>
  <si>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</si>
  <si>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</si>
  <si>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</si>
  <si>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</si>
  <si>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</si>
  <si>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</si>
  <si>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</si>
  <si>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</si>
  <si>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</si>
  <si>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</si>
  <si>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</si>
  <si>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</si>
  <si>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</si>
  <si>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</si>
  <si>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</si>
  <si>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</si>
  <si>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</si>
  <si>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</si>
  <si>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</si>
  <si>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</si>
  <si>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</si>
  <si>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</si>
  <si>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</si>
  <si>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</si>
  <si>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</si>
  <si>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</si>
  <si>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</si>
  <si>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</si>
  <si>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</si>
  <si>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</si>
  <si>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</si>
  <si>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</si>
  <si>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</si>
  <si>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</si>
  <si>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</si>
  <si>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</si>
  <si>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</si>
  <si>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</si>
  <si>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</si>
  <si>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</si>
  <si>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</si>
  <si>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</si>
  <si>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</si>
  <si>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</si>
  <si>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</si>
  <si>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</si>
  <si>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</si>
  <si>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</si>
  <si>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</si>
  <si>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</si>
  <si>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</si>
  <si>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</si>
  <si>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</si>
  <si>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</si>
  <si>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</si>
  <si>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</si>
  <si>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</si>
  <si>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</si>
  <si>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</si>
  <si>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</si>
  <si>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</si>
  <si>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</si>
  <si>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</si>
  <si>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</si>
  <si>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</si>
  <si>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</si>
  <si>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</si>
  <si>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</si>
  <si>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</si>
  <si>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</si>
  <si>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</si>
  <si>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</si>
  <si>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</si>
  <si>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</si>
  <si>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</si>
  <si>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</si>
  <si>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</si>
  <si>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</si>
  <si>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</si>
  <si>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</si>
  <si>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</si>
  <si>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</si>
  <si>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</si>
  <si>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</si>
  <si>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</si>
  <si>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</si>
  <si>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</si>
  <si>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</si>
  <si>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</si>
  <si>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</si>
  <si>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</si>
  <si>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</si>
  <si>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</si>
  <si>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</si>
  <si>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</si>
  <si>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</si>
  <si>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</si>
  <si>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</si>
  <si>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</si>
  <si>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</si>
  <si>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</si>
  <si>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</si>
  <si>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</si>
  <si>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</si>
  <si>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</si>
  <si>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</si>
  <si>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</si>
  <si>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</si>
  <si>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</si>
  <si>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</si>
  <si>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</si>
  <si>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</si>
  <si>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</si>
  <si>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</si>
  <si>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</si>
  <si>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</si>
  <si>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</si>
  <si>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</si>
  <si>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</si>
  <si>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</si>
  <si>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</si>
  <si>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</si>
  <si>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</si>
  <si>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</si>
  <si>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</si>
  <si>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</si>
  <si>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</si>
  <si>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</si>
  <si>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</si>
  <si>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</si>
  <si>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</si>
  <si>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</si>
  <si>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</si>
  <si>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</si>
  <si>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</si>
  <si>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</si>
  <si>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</si>
  <si>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</si>
  <si>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</si>
  <si>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</si>
  <si>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</si>
  <si>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</si>
  <si>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</si>
  <si>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</si>
  <si>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</si>
  <si>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</si>
  <si>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</si>
  <si>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</si>
  <si>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</si>
  <si>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</si>
  <si>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</si>
  <si>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</si>
  <si>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</si>
  <si>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</si>
  <si>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</si>
  <si>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</si>
  <si>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</si>
  <si>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</si>
  <si>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</si>
  <si>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</si>
  <si>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</si>
  <si>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</si>
  <si>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</si>
  <si>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</si>
  <si>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</si>
  <si>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</si>
  <si>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</si>
  <si>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</si>
  <si>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</si>
  <si>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</si>
  <si>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</si>
  <si>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</si>
  <si>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</si>
  <si>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</si>
  <si>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</si>
  <si>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</si>
  <si>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</si>
  <si>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</si>
  <si>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</si>
  <si>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</si>
  <si>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</si>
  <si>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</si>
  <si>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</si>
  <si>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</si>
  <si>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</si>
  <si>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</si>
  <si>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</si>
  <si>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</si>
  <si>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</si>
  <si>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</si>
  <si>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</si>
  <si>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</si>
  <si>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</si>
  <si>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</si>
  <si>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</si>
  <si>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</si>
  <si>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</si>
  <si>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</si>
  <si>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</si>
  <si>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</si>
  <si>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</si>
  <si>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</si>
  <si>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</si>
  <si>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</si>
  <si>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</si>
  <si>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</si>
  <si>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</si>
  <si>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</si>
  <si>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</si>
  <si>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</si>
  <si>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</si>
  <si>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</si>
  <si>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</si>
  <si>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</si>
  <si>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</si>
  <si>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</si>
  <si>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</si>
  <si>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</si>
  <si>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</si>
  <si>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</si>
  <si>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</si>
  <si>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</si>
  <si>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</si>
  <si>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</si>
  <si>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</si>
  <si>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</si>
  <si>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</si>
  <si>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</si>
  <si>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</si>
  <si>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</si>
  <si>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</si>
  <si>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</si>
  <si>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</si>
  <si>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</si>
  <si>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</si>
  <si>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</si>
  <si>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</si>
  <si>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</si>
  <si>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</si>
  <si>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</si>
  <si>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</si>
  <si>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</si>
  <si>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</si>
  <si>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</si>
  <si>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</si>
  <si>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</si>
  <si>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</si>
  <si>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</si>
  <si>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</si>
  <si>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</si>
  <si>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</si>
  <si>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</si>
  <si>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</si>
  <si>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</si>
  <si>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</si>
  <si>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</si>
  <si>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</si>
  <si>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</si>
  <si>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</si>
  <si>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</si>
  <si>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</si>
  <si>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</si>
  <si>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</si>
  <si>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</si>
  <si>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</si>
  <si>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</si>
  <si>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</si>
  <si>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</si>
  <si>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</si>
  <si>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</si>
  <si>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</si>
  <si>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</si>
  <si>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</si>
  <si>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</si>
  <si>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</si>
  <si>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</si>
  <si>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</si>
  <si>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</si>
  <si>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</si>
  <si>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</si>
  <si>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</si>
  <si>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</si>
  <si>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</si>
  <si>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</si>
  <si>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</si>
  <si>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</si>
  <si>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</si>
  <si>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</si>
  <si>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</si>
  <si>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</si>
  <si>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</si>
  <si>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</si>
  <si>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</si>
  <si>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</si>
  <si>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</si>
  <si>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</si>
  <si>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</si>
  <si>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</si>
  <si>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</si>
  <si>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</si>
  <si>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</si>
  <si>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</si>
  <si>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</si>
  <si>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</si>
  <si>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</si>
  <si>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</si>
  <si>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</si>
  <si>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</si>
  <si>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</si>
  <si>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</si>
  <si>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</si>
  <si>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</si>
  <si>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</si>
  <si>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</si>
  <si>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</si>
  <si>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</si>
  <si>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</si>
  <si>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</si>
  <si>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</si>
  <si>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</si>
  <si>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</si>
  <si>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</si>
  <si>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</si>
  <si>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</si>
  <si>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</si>
  <si>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</si>
  <si>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</si>
  <si>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</si>
  <si>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</si>
  <si>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</si>
  <si>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</si>
  <si>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</si>
  <si>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</si>
  <si>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</si>
  <si>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</si>
  <si>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</si>
  <si>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</si>
  <si>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</si>
  <si>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</si>
  <si>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</si>
  <si>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</si>
  <si>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</si>
  <si>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</si>
  <si>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</si>
  <si>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</si>
  <si>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</si>
  <si>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</si>
  <si>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</si>
  <si>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</si>
  <si>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</si>
  <si>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</si>
  <si>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</si>
  <si>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</si>
  <si>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</si>
  <si>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</si>
  <si>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</si>
  <si>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</si>
  <si>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</si>
  <si>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</si>
  <si>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</si>
  <si>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</si>
  <si>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</si>
  <si>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</si>
  <si>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</si>
  <si>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</si>
  <si>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</si>
  <si>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</si>
  <si>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</si>
  <si>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</si>
  <si>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</si>
  <si>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</si>
  <si>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</si>
  <si>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</si>
  <si>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</si>
  <si>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</si>
  <si>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</si>
  <si>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</si>
  <si>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</si>
  <si>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</si>
  <si>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</si>
  <si>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</si>
  <si>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</si>
  <si>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</si>
  <si>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</si>
  <si>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</si>
  <si>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</si>
  <si>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</si>
  <si>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</si>
  <si>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</si>
  <si>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</si>
  <si>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</si>
  <si>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</si>
  <si>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</si>
  <si>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</si>
  <si>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</si>
  <si>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</si>
  <si>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</si>
  <si>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</si>
  <si>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</si>
  <si>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</si>
  <si>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</si>
  <si>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</si>
  <si>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</si>
  <si>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</si>
  <si>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</si>
  <si>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</si>
  <si>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</si>
  <si>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</si>
  <si>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</si>
  <si>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</si>
  <si>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</si>
  <si>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</si>
  <si>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</si>
  <si>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</si>
  <si>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</si>
  <si>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</si>
  <si>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</si>
  <si>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</si>
  <si>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</si>
  <si>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</si>
  <si>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</si>
  <si>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</si>
  <si>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</si>
  <si>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</si>
  <si>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</si>
  <si>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</si>
  <si>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</si>
  <si>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</si>
  <si>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</si>
  <si>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</si>
  <si>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</si>
  <si>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</si>
  <si>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</si>
  <si>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</si>
  <si>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</si>
  <si>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</si>
  <si>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</si>
  <si>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</si>
  <si>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</si>
  <si>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</si>
  <si>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</si>
  <si>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</si>
  <si>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</si>
  <si>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</si>
  <si>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</si>
  <si>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</si>
  <si>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</si>
  <si>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</si>
  <si>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</si>
  <si>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</si>
  <si>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</si>
  <si>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</si>
  <si>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</si>
  <si>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</si>
  <si>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</si>
  <si>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</si>
  <si>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</si>
  <si>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</si>
  <si>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</si>
  <si>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</si>
  <si>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</si>
  <si>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</si>
  <si>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</si>
  <si>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</si>
  <si>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</si>
  <si>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</si>
  <si>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</si>
  <si>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</si>
  <si>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</si>
  <si>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</si>
  <si>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</si>
  <si>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</si>
  <si>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</si>
  <si>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</si>
  <si>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</si>
  <si>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</si>
  <si>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</si>
  <si>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</si>
  <si>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</si>
  <si>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</si>
  <si>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</si>
  <si>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</si>
  <si>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</si>
  <si>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</si>
  <si>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</si>
  <si>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</si>
  <si>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</si>
  <si>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</si>
  <si>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</si>
  <si>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</si>
  <si>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</si>
  <si>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</si>
  <si>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</si>
  <si>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</si>
  <si>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</si>
  <si>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</si>
  <si>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</si>
  <si>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</si>
  <si>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</si>
  <si>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</si>
  <si>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</si>
  <si>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</si>
  <si>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</si>
  <si>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</si>
  <si>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</si>
  <si>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</si>
  <si>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</si>
  <si>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</si>
  <si>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</si>
  <si>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</si>
  <si>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</si>
  <si>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</si>
  <si>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</si>
  <si>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</si>
  <si>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</si>
  <si>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</si>
  <si>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</si>
  <si>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</si>
  <si>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</si>
  <si>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</si>
  <si>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</si>
  <si>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</si>
  <si>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</si>
  <si>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</si>
  <si>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</si>
  <si>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</si>
  <si>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</si>
  <si>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</si>
  <si>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</si>
  <si>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</si>
  <si>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</si>
  <si>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</si>
  <si>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</si>
  <si>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</si>
  <si>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</si>
  <si>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</si>
  <si>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</si>
  <si>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</si>
  <si>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</si>
  <si>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</si>
  <si>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</si>
  <si>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</si>
  <si>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</si>
  <si>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</si>
  <si>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</si>
  <si>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</si>
  <si>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</si>
  <si>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</si>
  <si>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</si>
  <si>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</si>
  <si>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</si>
  <si>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</si>
  <si>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</si>
  <si>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</si>
  <si>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</si>
  <si>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</si>
  <si>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</si>
  <si>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</si>
  <si>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</si>
  <si>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</si>
  <si>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</si>
  <si>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</si>
  <si>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</si>
  <si>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</si>
  <si>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</si>
  <si>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</si>
  <si>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</si>
  <si>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</si>
  <si>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</si>
  <si>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</si>
  <si>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</si>
  <si>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</si>
  <si>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</si>
  <si>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</si>
  <si>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</si>
  <si>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</si>
  <si>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</si>
  <si>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</si>
  <si>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</si>
  <si>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</si>
  <si>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</si>
  <si>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</si>
  <si>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</si>
  <si>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</si>
  <si>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</si>
  <si>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</si>
  <si>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</si>
  <si>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</si>
  <si>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</si>
  <si>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</si>
  <si>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</si>
  <si>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</si>
  <si>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</si>
  <si>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</si>
  <si>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</si>
  <si>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</si>
  <si>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</si>
  <si>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</si>
  <si>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</si>
  <si>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</si>
  <si>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</si>
  <si>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</si>
  <si>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</si>
  <si>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</si>
  <si>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</si>
  <si>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</si>
  <si>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</si>
  <si>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</si>
  <si>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</si>
  <si>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</si>
  <si>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</si>
  <si>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</si>
  <si>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</si>
  <si>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</si>
  <si>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</si>
  <si>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</si>
  <si>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</si>
  <si>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</si>
  <si>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</si>
  <si>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</si>
  <si>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</si>
  <si>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</si>
  <si>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</si>
  <si>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</si>
  <si>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</si>
  <si>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</si>
  <si>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</si>
  <si>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</si>
  <si>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</si>
  <si>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</si>
  <si>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</si>
  <si>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</si>
  <si>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</si>
  <si>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</si>
  <si>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</si>
  <si>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</si>
  <si>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</si>
  <si>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</si>
  <si>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</si>
  <si>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</si>
  <si>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</si>
  <si>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</si>
  <si>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</si>
  <si>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</si>
  <si>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</si>
  <si>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</si>
  <si>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</si>
  <si>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</si>
  <si>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</si>
  <si>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</si>
  <si>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</si>
  <si>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</si>
  <si>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</si>
  <si>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</si>
  <si>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</si>
  <si>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</si>
  <si>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</si>
  <si>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</si>
  <si>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</si>
  <si>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</si>
  <si>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</si>
  <si>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</si>
  <si>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</si>
  <si>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</si>
  <si>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</si>
  <si>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</si>
  <si>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</si>
  <si>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</si>
  <si>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</si>
  <si>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</si>
  <si>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</si>
  <si>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</si>
  <si>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</si>
  <si>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</si>
  <si>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</si>
  <si>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</si>
  <si>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</si>
  <si>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</si>
  <si>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</si>
  <si>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</si>
  <si>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</si>
  <si>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</si>
  <si>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</si>
  <si>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</si>
  <si>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</si>
  <si>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</si>
  <si>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</si>
  <si>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</si>
  <si>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</si>
  <si>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</si>
  <si>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</si>
  <si>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</si>
  <si>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</si>
  <si>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</si>
  <si>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</si>
  <si>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</si>
  <si>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</si>
  <si>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</si>
  <si>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</si>
  <si>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</si>
  <si>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</si>
  <si>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</si>
  <si>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</si>
  <si>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</si>
  <si>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</si>
  <si>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</si>
  <si>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</si>
  <si>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</si>
  <si>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</si>
  <si>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</si>
  <si>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</si>
  <si>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</si>
  <si>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</si>
  <si>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</si>
  <si>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</si>
  <si>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</si>
  <si>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</si>
  <si>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</si>
  <si>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</si>
  <si>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</si>
  <si>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</si>
  <si>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</si>
  <si>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</si>
  <si>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</si>
  <si>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</si>
  <si>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</si>
  <si>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</si>
  <si>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</si>
  <si>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</si>
  <si>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</si>
  <si>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</si>
  <si>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</si>
  <si>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</si>
  <si>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</si>
  <si>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</si>
  <si>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</si>
  <si>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</si>
  <si>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</si>
  <si>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</si>
  <si>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</si>
  <si>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</si>
  <si>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</si>
  <si>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</si>
  <si>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</si>
  <si>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</si>
  <si>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</si>
  <si>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</si>
  <si>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</si>
  <si>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</si>
  <si>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</si>
  <si>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</si>
  <si>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</si>
  <si>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</si>
  <si>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</si>
  <si>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</si>
  <si>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</si>
  <si>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</si>
  <si>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</si>
  <si>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</si>
  <si>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</si>
  <si>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</si>
  <si>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</si>
  <si>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</si>
  <si>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</si>
  <si>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</si>
  <si>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</si>
  <si>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</si>
  <si>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</si>
  <si>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</si>
  <si>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</si>
  <si>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</si>
  <si>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</si>
  <si>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</si>
  <si>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</si>
  <si>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</si>
  <si>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</si>
  <si>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</si>
  <si>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</si>
  <si>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</si>
  <si>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</si>
  <si>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</si>
  <si>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</si>
  <si>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</si>
  <si>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</si>
  <si>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</si>
  <si>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</si>
  <si>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</si>
  <si>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</si>
  <si>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</si>
  <si>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</si>
  <si>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</si>
  <si>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</si>
  <si>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</si>
  <si>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</si>
  <si>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</si>
  <si>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</si>
  <si>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</si>
  <si>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</si>
  <si>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</si>
  <si>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</si>
  <si>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</si>
  <si>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</si>
  <si>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</si>
  <si>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</si>
  <si>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</si>
  <si>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</si>
  <si>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</si>
  <si>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</si>
  <si>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</si>
  <si>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</si>
  <si>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</si>
  <si>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</si>
  <si>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</si>
  <si>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</si>
  <si>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</si>
  <si>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</si>
  <si>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</si>
  <si>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</si>
  <si>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</si>
  <si>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</si>
  <si>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</si>
  <si>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</si>
  <si>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</si>
  <si>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</si>
  <si>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</si>
  <si>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</si>
  <si>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</si>
  <si>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</si>
  <si>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</si>
  <si>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</si>
  <si>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</si>
  <si>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</si>
  <si>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</si>
  <si>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</si>
  <si>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</si>
  <si>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</si>
  <si>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</si>
  <si>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</si>
  <si>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</si>
  <si>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</si>
  <si>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</si>
  <si>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</si>
  <si>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</si>
  <si>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</si>
  <si>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</si>
  <si>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</si>
  <si>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</si>
  <si>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</si>
  <si>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</si>
  <si>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</si>
  <si>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</si>
  <si>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</si>
  <si>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</si>
  <si>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</si>
  <si>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</si>
  <si>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</si>
  <si>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</si>
  <si>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</si>
  <si>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</si>
  <si>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</si>
  <si>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</si>
  <si>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</si>
  <si>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</si>
  <si>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</si>
  <si>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</si>
  <si>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</si>
  <si>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</si>
  <si>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</si>
  <si>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</si>
  <si>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</si>
  <si>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</si>
  <si>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</si>
  <si>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</si>
  <si>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</si>
  <si>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</si>
  <si>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</si>
  <si>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</si>
  <si>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</si>
  <si>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</si>
  <si>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</si>
  <si>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</si>
  <si>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</si>
  <si>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</si>
  <si>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</si>
  <si>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</si>
  <si>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</si>
  <si>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</si>
  <si>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</si>
  <si>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</si>
  <si>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</si>
  <si>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</si>
  <si>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</si>
  <si>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</si>
  <si>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</si>
  <si>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</si>
  <si>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</si>
  <si>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</si>
  <si>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</si>
  <si>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</si>
  <si>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</si>
  <si>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</si>
  <si>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</si>
  <si>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</si>
  <si>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</si>
  <si>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</si>
  <si>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</si>
  <si>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</si>
  <si>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</si>
  <si>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</si>
  <si>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</si>
  <si>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</si>
  <si>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</si>
  <si>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</si>
  <si>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</si>
  <si>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</si>
  <si>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</si>
  <si>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</si>
  <si>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</si>
  <si>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</si>
  <si>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</si>
  <si>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</si>
  <si>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</si>
  <si>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</si>
  <si>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</si>
  <si>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</si>
  <si>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</si>
  <si>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</si>
  <si>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</si>
  <si>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</si>
  <si>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</si>
  <si>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</si>
  <si>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</si>
  <si>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</si>
  <si>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</si>
  <si>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</si>
  <si>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</si>
  <si>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</si>
  <si>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</si>
  <si>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</si>
  <si>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</si>
  <si>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</si>
  <si>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</si>
  <si>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</si>
  <si>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</si>
  <si>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</si>
  <si>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</si>
  <si>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</si>
  <si>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</si>
  <si>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</si>
  <si>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</si>
  <si>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</si>
  <si>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</si>
  <si>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</si>
  <si>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</si>
  <si>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</si>
  <si>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</si>
  <si>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</si>
  <si>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</si>
  <si>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</si>
  <si>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</si>
  <si>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</si>
  <si>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</si>
  <si>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</si>
  <si>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</si>
  <si>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</si>
  <si>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</si>
  <si>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</si>
  <si>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</si>
  <si>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</si>
  <si>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</si>
  <si>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</si>
  <si>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</si>
  <si>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</si>
  <si>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</si>
  <si>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</si>
  <si>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</si>
  <si>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</si>
  <si>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</si>
  <si>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</si>
  <si>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</si>
  <si>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</si>
  <si>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</si>
  <si>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</si>
  <si>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</si>
  <si>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</si>
  <si>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</si>
  <si>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</si>
  <si>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</si>
  <si>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</si>
  <si>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</si>
  <si>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</si>
  <si>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</si>
  <si>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</si>
  <si>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</si>
  <si>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</si>
  <si>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</si>
  <si>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</si>
  <si>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</si>
  <si>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</si>
  <si>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</si>
  <si>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</si>
  <si>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</si>
  <si>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</si>
  <si>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</si>
  <si>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</si>
  <si>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</si>
  <si>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</si>
  <si>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</si>
  <si>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</si>
  <si>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</si>
  <si>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</si>
  <si>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</si>
  <si>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</si>
  <si>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</si>
  <si>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</si>
  <si>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</si>
  <si>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</si>
  <si>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</si>
  <si>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</si>
  <si>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</si>
  <si>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</si>
  <si>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</si>
  <si>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</si>
  <si>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</si>
  <si>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</si>
  <si>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</si>
  <si>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</si>
  <si>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</si>
  <si>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</si>
  <si>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</si>
  <si>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</si>
  <si>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</si>
  <si>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</si>
  <si>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</si>
  <si>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</si>
  <si>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</si>
  <si>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</si>
  <si>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</si>
  <si>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</si>
  <si>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</si>
  <si>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</si>
  <si>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</si>
  <si>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</si>
  <si>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</si>
  <si>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</si>
  <si>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</si>
  <si>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</si>
  <si>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</si>
  <si>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</si>
  <si>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</si>
  <si>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</si>
  <si>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</si>
  <si>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</si>
  <si>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</si>
  <si>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</si>
  <si>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</si>
  <si>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</si>
  <si>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</si>
  <si>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</si>
  <si>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</si>
  <si>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</si>
  <si>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</si>
  <si>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</si>
  <si>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</si>
  <si>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</si>
  <si>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</si>
  <si>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</si>
  <si>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</si>
  <si>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</si>
  <si>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</si>
  <si>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</si>
  <si>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</si>
  <si>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</si>
  <si>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</si>
  <si>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</si>
  <si>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</si>
  <si>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</si>
  <si>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</si>
  <si>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</si>
  <si>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</si>
  <si>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</si>
  <si>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</si>
  <si>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</si>
  <si>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</si>
  <si>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</si>
  <si>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</si>
  <si>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</si>
  <si>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</si>
  <si>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</si>
  <si>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</si>
  <si>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</si>
  <si>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</si>
  <si>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</si>
  <si>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</si>
  <si>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</si>
  <si>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</si>
  <si>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</si>
  <si>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</si>
  <si>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</si>
  <si>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</si>
  <si>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</si>
  <si>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</si>
  <si>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</si>
  <si>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</si>
  <si>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</si>
  <si>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</si>
  <si>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</si>
  <si>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</si>
  <si>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</si>
  <si>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</si>
  <si>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</si>
  <si>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</si>
  <si>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</si>
  <si>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</si>
  <si>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</si>
  <si>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</si>
  <si>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</si>
  <si>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</si>
  <si>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</si>
  <si>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</si>
  <si>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</si>
  <si>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</si>
  <si>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</si>
  <si>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</si>
  <si>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</si>
  <si>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</si>
  <si>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</si>
  <si>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</si>
  <si>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</si>
  <si>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</si>
  <si>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</si>
  <si>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</si>
  <si>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</si>
  <si>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</si>
  <si>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</si>
  <si>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</si>
  <si>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</si>
  <si>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</si>
  <si>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</si>
  <si>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</si>
  <si>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</si>
  <si>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</si>
  <si>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</si>
  <si>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</si>
  <si>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</si>
  <si>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</si>
  <si>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</si>
  <si>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</si>
  <si>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</si>
  <si>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</si>
  <si>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</si>
  <si>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</si>
  <si>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</si>
  <si>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</si>
  <si>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</si>
  <si>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</si>
  <si>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</si>
  <si>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</si>
  <si>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</si>
  <si>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</si>
  <si>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</si>
  <si>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</si>
  <si>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</si>
  <si>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</si>
  <si>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</si>
  <si>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</si>
  <si>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</si>
  <si>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</si>
  <si>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</si>
  <si>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</si>
  <si>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</si>
  <si>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</si>
  <si>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</si>
  <si>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</si>
  <si>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</si>
  <si>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</si>
  <si>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</si>
  <si>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</si>
  <si>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</si>
  <si>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</si>
  <si>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</si>
  <si>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</si>
  <si>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</si>
  <si>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</si>
  <si>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</si>
  <si>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</si>
  <si>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</si>
  <si>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</si>
  <si>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</si>
  <si>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</si>
  <si>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</si>
  <si>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</si>
  <si>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</si>
  <si>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</si>
  <si>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</si>
  <si>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</si>
  <si>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</si>
  <si>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</si>
  <si>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</si>
  <si>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</si>
  <si>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</si>
  <si>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</si>
  <si>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</si>
  <si>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</si>
  <si>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</si>
  <si>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</si>
  <si>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</si>
  <si>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</si>
  <si>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</si>
  <si>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</si>
  <si>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</si>
  <si>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</si>
  <si>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</si>
  <si>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</si>
  <si>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</si>
  <si>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</si>
  <si>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</si>
  <si>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</si>
  <si>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</si>
  <si>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</si>
  <si>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</si>
  <si>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</si>
  <si>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</si>
  <si>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</si>
  <si>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</si>
  <si>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</si>
  <si>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</si>
  <si>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</si>
  <si>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</si>
  <si>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</si>
  <si>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</si>
  <si>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</si>
  <si>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</si>
  <si>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</si>
  <si>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</si>
  <si>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</si>
  <si>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</si>
  <si>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</si>
  <si>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</si>
  <si>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</si>
  <si>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</si>
  <si>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</si>
  <si>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</si>
  <si>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</si>
  <si>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</si>
  <si>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</si>
  <si>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</si>
  <si>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</si>
  <si>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</si>
  <si>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</si>
  <si>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</si>
  <si>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</si>
  <si>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</si>
  <si>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</si>
  <si>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</si>
  <si>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</si>
  <si>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</si>
  <si>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</si>
  <si>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</si>
  <si>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</si>
  <si>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</si>
  <si>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</si>
  <si>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</si>
  <si>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</si>
  <si>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</si>
  <si>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</si>
  <si>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</si>
  <si>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</si>
  <si>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</si>
  <si>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</si>
  <si>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</si>
  <si>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</si>
  <si>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</si>
  <si>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</si>
  <si>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</si>
  <si>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</si>
  <si>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</si>
  <si>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</si>
  <si>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</si>
  <si>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</si>
  <si>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</si>
  <si>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</si>
  <si>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</si>
  <si>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</si>
  <si>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</si>
  <si>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</si>
  <si>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</si>
  <si>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</si>
  <si>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</si>
  <si>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</si>
  <si>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</si>
  <si>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</si>
  <si>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</si>
  <si>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</si>
  <si>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</si>
  <si>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</si>
  <si>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</si>
  <si>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</si>
  <si>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</si>
  <si>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</si>
  <si>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</si>
  <si>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</si>
  <si>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</si>
  <si>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</si>
  <si>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</si>
  <si>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</si>
  <si>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</si>
  <si>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</si>
  <si>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</si>
  <si>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</si>
  <si>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</si>
  <si>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</si>
  <si>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</si>
  <si>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</si>
  <si>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</si>
  <si>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</si>
  <si>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</si>
  <si>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</si>
  <si>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</si>
  <si>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</si>
  <si>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</si>
  <si>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</si>
  <si>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</si>
  <si>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</si>
  <si>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</si>
  <si>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</si>
  <si>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</si>
  <si>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</si>
  <si>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</si>
  <si>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</si>
  <si>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</si>
  <si>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</si>
  <si>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</si>
  <si>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</si>
  <si>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</si>
  <si>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</si>
  <si>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</si>
  <si>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</si>
  <si>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</si>
  <si>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</si>
  <si>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</si>
  <si>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</si>
  <si>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</si>
  <si>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</si>
  <si>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</si>
  <si>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</si>
  <si>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</si>
  <si>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</si>
  <si>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</si>
  <si>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</si>
  <si>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</si>
  <si>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</si>
  <si>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</si>
  <si>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</si>
  <si>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</si>
  <si>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</si>
  <si>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</si>
  <si>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</si>
  <si>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</si>
  <si>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</si>
  <si>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</si>
  <si>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</si>
  <si>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</si>
  <si>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</si>
  <si>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</si>
  <si>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</si>
  <si>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</si>
  <si>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</si>
  <si>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</si>
  <si>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</si>
  <si>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</si>
  <si>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</si>
  <si>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</si>
  <si>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</si>
  <si>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</si>
  <si>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</si>
  <si>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</si>
  <si>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</si>
  <si>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</si>
  <si>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</si>
  <si>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</si>
  <si>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</si>
  <si>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</si>
  <si>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</si>
  <si>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</si>
  <si>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</si>
  <si>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</si>
  <si>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</si>
  <si>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</si>
  <si>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</si>
  <si>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</si>
  <si>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</si>
  <si>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</si>
  <si>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</si>
  <si>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</si>
  <si>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</si>
  <si>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</si>
  <si>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</si>
  <si>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</si>
  <si>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</si>
  <si>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</si>
  <si>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</si>
  <si>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</si>
  <si>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</si>
  <si>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</si>
  <si>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</si>
  <si>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</si>
  <si>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</si>
  <si>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</si>
  <si>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</si>
  <si>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</si>
  <si>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</si>
  <si>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</si>
  <si>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</si>
  <si>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</si>
  <si>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</si>
  <si>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</si>
  <si>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</si>
  <si>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</si>
  <si>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</si>
  <si>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</si>
  <si>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</si>
  <si>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</si>
  <si>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</si>
  <si>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</si>
  <si>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</si>
  <si>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</si>
  <si>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</si>
  <si>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</si>
  <si>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</si>
  <si>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</si>
  <si>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</si>
  <si>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</si>
  <si>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</si>
  <si>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</si>
  <si>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</si>
  <si>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</si>
  <si>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</si>
  <si>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</si>
  <si>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</si>
  <si>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</si>
  <si>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</si>
  <si>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</si>
  <si>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</si>
  <si>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</si>
  <si>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</si>
  <si>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</si>
  <si>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</si>
  <si>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</si>
  <si>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</si>
  <si>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</si>
  <si>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</si>
  <si>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</si>
  <si>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</si>
  <si>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</si>
  <si>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</si>
  <si>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</si>
  <si>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</si>
  <si>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</si>
  <si>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</si>
  <si>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</si>
  <si>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</si>
  <si>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</si>
  <si>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</si>
  <si>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</si>
  <si>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</si>
  <si>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</si>
  <si>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</si>
  <si>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</si>
  <si>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</si>
  <si>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</si>
  <si>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</si>
  <si>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</si>
  <si>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</si>
  <si>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</si>
  <si>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</si>
  <si>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</si>
  <si>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</si>
  <si>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</si>
  <si>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</si>
  <si>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</si>
  <si>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</si>
  <si>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</si>
  <si>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</si>
  <si>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</si>
  <si>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</si>
  <si>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</si>
  <si>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</si>
  <si>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</si>
  <si>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</si>
  <si>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</si>
  <si>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</si>
  <si>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</si>
  <si>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</si>
  <si>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</si>
  <si>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</si>
  <si>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</si>
  <si>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</si>
  <si>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</si>
  <si>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</si>
  <si>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</si>
  <si>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</si>
  <si>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</si>
  <si>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</si>
  <si>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</si>
  <si>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</si>
  <si>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</si>
  <si>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</si>
  <si>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</si>
  <si>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</si>
  <si>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</si>
  <si>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</si>
  <si>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</si>
  <si>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</si>
  <si>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</si>
  <si>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</si>
  <si>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</si>
  <si>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</si>
  <si>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</si>
  <si>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</si>
  <si>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</si>
  <si>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</si>
  <si>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</si>
  <si>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</si>
  <si>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</si>
  <si>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</si>
  <si>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</si>
  <si>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</si>
  <si>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</si>
  <si>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</si>
  <si>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</si>
  <si>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</si>
  <si>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</si>
  <si>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</si>
  <si>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</si>
  <si>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</si>
  <si>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</si>
  <si>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</si>
  <si>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</si>
  <si>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</si>
  <si>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</si>
  <si>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</si>
  <si>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</si>
  <si>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</si>
  <si>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</si>
  <si>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</si>
  <si>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</si>
  <si>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</si>
  <si>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</si>
  <si>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</si>
  <si>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</si>
  <si>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</si>
  <si>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</si>
  <si>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</si>
  <si>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</si>
  <si>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</si>
  <si>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</si>
  <si>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</si>
  <si>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</si>
  <si>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</si>
  <si>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</si>
  <si>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</si>
  <si>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</si>
  <si>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</si>
  <si>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</si>
  <si>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</si>
  <si>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</si>
  <si>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</si>
  <si>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</si>
  <si>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</si>
  <si>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</si>
  <si>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</si>
  <si>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</si>
  <si>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</si>
  <si>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</si>
  <si>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</si>
  <si>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</si>
  <si>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</si>
  <si>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</si>
  <si>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</si>
  <si>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</si>
  <si>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</si>
  <si>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</si>
  <si>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</si>
  <si>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</si>
  <si>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</si>
  <si>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</si>
  <si>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</si>
  <si>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</si>
  <si>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</si>
  <si>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</si>
  <si>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</si>
  <si>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</si>
  <si>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</si>
  <si>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</si>
  <si>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</si>
  <si>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</si>
  <si>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</si>
  <si>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</si>
  <si>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</si>
  <si>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</si>
  <si>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</si>
  <si>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</si>
  <si>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</si>
  <si>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</si>
  <si>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</si>
  <si>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</si>
  <si>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</si>
  <si>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</si>
  <si>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</si>
  <si>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</si>
  <si>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</si>
  <si>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</si>
  <si>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</si>
  <si>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</si>
  <si>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</si>
  <si>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</si>
  <si>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</si>
  <si>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</si>
  <si>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</si>
  <si>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</si>
  <si>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</si>
  <si>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</si>
  <si>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</si>
  <si>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</si>
  <si>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</si>
  <si>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</si>
  <si>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</si>
  <si>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</si>
  <si>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</si>
  <si>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</si>
  <si>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</si>
  <si>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</si>
  <si>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</si>
  <si>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</si>
  <si>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</si>
  <si>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</si>
  <si>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</si>
  <si>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</si>
  <si>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</si>
  <si>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</si>
  <si>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</si>
  <si>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</si>
  <si>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</si>
  <si>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</si>
  <si>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</si>
  <si>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</si>
  <si>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</si>
  <si>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</si>
  <si>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</si>
  <si>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</si>
  <si>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</si>
  <si>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</si>
  <si>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</si>
  <si>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</si>
  <si>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</si>
  <si>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</si>
  <si>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</si>
  <si>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</si>
  <si>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</si>
  <si>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</si>
  <si>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</si>
  <si>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</si>
  <si>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</si>
  <si>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</si>
  <si>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</si>
  <si>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</si>
  <si>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</si>
  <si>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</si>
  <si>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</si>
  <si>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</si>
  <si>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</si>
  <si>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</si>
  <si>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</si>
  <si>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</si>
  <si>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</si>
  <si>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</si>
  <si>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</si>
  <si>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</si>
  <si>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</si>
  <si>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</si>
  <si>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</si>
  <si>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</si>
  <si>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</si>
  <si>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</si>
  <si>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</si>
  <si>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</si>
  <si>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</si>
  <si>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</si>
  <si>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</si>
  <si>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</si>
  <si>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</si>
  <si>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</si>
  <si>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</si>
  <si>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</si>
  <si>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</si>
  <si>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</si>
  <si>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</si>
  <si>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</si>
  <si>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</si>
  <si>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</si>
  <si>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</si>
  <si>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</si>
  <si>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</si>
  <si>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</si>
  <si>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</si>
  <si>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</si>
  <si>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</si>
  <si>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</si>
  <si>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</si>
  <si>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</si>
  <si>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</si>
  <si>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</si>
  <si>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</si>
  <si>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</si>
  <si>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</si>
  <si>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</si>
  <si>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</si>
  <si>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</si>
  <si>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</si>
  <si>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</si>
  <si>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</si>
  <si>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</si>
  <si>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</si>
  <si>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</si>
  <si>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</si>
  <si>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</si>
  <si>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</si>
  <si>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</si>
  <si>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</si>
  <si>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</si>
  <si>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</si>
  <si>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</si>
  <si>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</si>
  <si>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</si>
  <si>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</si>
  <si>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</si>
  <si>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</si>
  <si>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</si>
  <si>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</si>
  <si>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</si>
  <si>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</si>
  <si>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</si>
  <si>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</si>
  <si>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</si>
  <si>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</si>
  <si>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</si>
  <si>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</si>
  <si>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</si>
  <si>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</si>
  <si>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</si>
  <si>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</si>
  <si>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</si>
  <si>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</si>
  <si>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</si>
  <si>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</si>
  <si>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</si>
  <si>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</si>
  <si>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</si>
  <si>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</si>
  <si>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</si>
  <si>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</si>
  <si>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</si>
  <si>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</si>
  <si>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</si>
  <si>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</si>
  <si>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</si>
  <si>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</si>
  <si>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</si>
  <si>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</si>
  <si>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</si>
  <si>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</si>
  <si>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</si>
  <si>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</si>
  <si>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</si>
  <si>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</si>
  <si>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</si>
  <si>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</si>
  <si>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</si>
  <si>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</si>
  <si>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</si>
  <si>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</si>
  <si>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</si>
  <si>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</si>
  <si>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</si>
  <si>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</si>
  <si>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</si>
  <si>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</si>
  <si>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</si>
  <si>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</si>
  <si>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</si>
  <si>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</si>
  <si>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</si>
  <si>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</si>
  <si>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</si>
  <si>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</si>
  <si>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</si>
  <si>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</si>
  <si>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</si>
  <si>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</si>
  <si>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</si>
  <si>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</si>
  <si>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</si>
  <si>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</si>
  <si>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</si>
  <si>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</si>
  <si>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</si>
  <si>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</si>
  <si>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</si>
  <si>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</si>
  <si>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</si>
  <si>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</si>
  <si>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</si>
  <si>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</si>
  <si>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</si>
  <si>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</si>
  <si>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</si>
  <si>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</si>
  <si>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</si>
  <si>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</si>
  <si>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</si>
  <si>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</si>
  <si>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</si>
  <si>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</si>
  <si>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</si>
  <si>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</si>
  <si>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</si>
  <si>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</si>
  <si>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</si>
  <si>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</si>
  <si>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</si>
  <si>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</si>
  <si>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</si>
  <si>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</si>
  <si>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</si>
  <si>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</si>
  <si>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</si>
  <si>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</si>
  <si>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</si>
  <si>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</si>
  <si>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</si>
  <si>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</si>
  <si>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</si>
  <si>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</si>
  <si>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</si>
  <si>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</si>
  <si>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</si>
  <si>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</si>
  <si>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</si>
  <si>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</si>
  <si>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</si>
  <si>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</si>
  <si>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</si>
  <si>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</si>
  <si>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</si>
  <si>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</si>
  <si>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</si>
  <si>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</si>
  <si>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</si>
  <si>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</si>
  <si>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</si>
  <si>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</si>
  <si>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</si>
  <si>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</si>
  <si>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</si>
  <si>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</si>
  <si>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</si>
  <si>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</si>
  <si>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</si>
  <si>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</si>
  <si>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</si>
  <si>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</si>
  <si>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</si>
  <si>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</si>
  <si>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</si>
  <si>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</si>
  <si>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</si>
  <si>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</si>
  <si>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</si>
  <si>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</si>
  <si>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</si>
  <si>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</si>
  <si>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</si>
  <si>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</si>
  <si>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</si>
  <si>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</si>
  <si>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</si>
  <si>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</si>
  <si>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</si>
  <si>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</si>
  <si>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</si>
  <si>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</si>
  <si>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</si>
  <si>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</si>
  <si>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</si>
  <si>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</si>
  <si>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</si>
  <si>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</si>
  <si>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</si>
  <si>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</si>
  <si>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</si>
  <si>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</si>
  <si>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</si>
  <si>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</si>
  <si>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</si>
  <si>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</si>
  <si>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</si>
  <si>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</si>
  <si>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</si>
  <si>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</si>
  <si>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</si>
  <si>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</si>
  <si>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</si>
  <si>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</si>
  <si>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</si>
  <si>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</si>
  <si>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</si>
  <si>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</si>
  <si>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</si>
  <si>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</si>
  <si>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</si>
  <si>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</si>
  <si>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</si>
  <si>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</si>
  <si>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</si>
  <si>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</si>
  <si>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</si>
  <si>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</si>
  <si>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</si>
  <si>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</si>
  <si>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</si>
  <si>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</si>
  <si>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</si>
  <si>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</si>
  <si>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</si>
  <si>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</si>
  <si>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</si>
  <si>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</si>
  <si>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</si>
  <si>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</si>
  <si>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</si>
  <si>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</si>
  <si>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</si>
  <si>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</si>
  <si>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</si>
  <si>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</si>
  <si>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</si>
  <si>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</si>
  <si>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</si>
  <si>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</si>
  <si>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</si>
  <si>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</si>
  <si>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</si>
  <si>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</si>
  <si>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</si>
  <si>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</si>
  <si>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</si>
  <si>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</si>
  <si>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</si>
  <si>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</si>
  <si>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</si>
  <si>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</si>
  <si>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</si>
  <si>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</si>
  <si>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</si>
  <si>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</si>
  <si>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</si>
  <si>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</si>
  <si>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</si>
  <si>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</si>
  <si>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</si>
  <si>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</si>
  <si>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</si>
  <si>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</si>
  <si>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</si>
  <si>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</si>
  <si>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</si>
  <si>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</si>
  <si>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</si>
  <si>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</si>
  <si>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</si>
  <si>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</si>
  <si>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</si>
  <si>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</si>
  <si>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</si>
  <si>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</si>
  <si>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</si>
  <si>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</si>
  <si>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</si>
  <si>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</si>
  <si>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</si>
  <si>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</si>
  <si>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</si>
  <si>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</si>
  <si>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</si>
  <si>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</si>
  <si>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</si>
  <si>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</si>
  <si>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</si>
  <si>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</si>
  <si>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</si>
  <si>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</si>
  <si>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</si>
  <si>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</si>
  <si>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</si>
  <si>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</si>
  <si>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</si>
  <si>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</si>
  <si>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</si>
  <si>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</si>
  <si>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</si>
  <si>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</si>
  <si>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</si>
  <si>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</si>
  <si>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</si>
  <si>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</si>
  <si>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</si>
  <si>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</si>
  <si>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</si>
  <si>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</si>
  <si>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</si>
  <si>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</si>
  <si>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</si>
  <si>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</si>
  <si>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</si>
  <si>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</si>
  <si>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</si>
  <si>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</si>
  <si>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</si>
  <si>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</si>
  <si>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</si>
  <si>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</si>
  <si>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</si>
  <si>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</si>
  <si>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</si>
  <si>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</si>
  <si>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</si>
  <si>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</si>
  <si>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</si>
  <si>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</si>
  <si>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</si>
  <si>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</si>
  <si>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</si>
  <si>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</si>
  <si>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</si>
  <si>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</si>
  <si>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</si>
  <si>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</si>
  <si>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</si>
  <si>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</si>
  <si>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</si>
  <si>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</si>
  <si>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</si>
  <si>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</si>
  <si>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</si>
  <si>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</si>
  <si>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</si>
  <si>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</si>
  <si>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</si>
  <si>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</si>
  <si>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</si>
  <si>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</si>
  <si>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</si>
  <si>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</si>
  <si>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</si>
  <si>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</si>
  <si>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</si>
  <si>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</si>
  <si>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</si>
  <si>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</si>
  <si>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</si>
  <si>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</si>
  <si>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</si>
  <si>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</si>
  <si>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</si>
  <si>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</si>
  <si>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</si>
  <si>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</si>
  <si>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</si>
  <si>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</si>
  <si>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</si>
  <si>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</si>
  <si>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</si>
  <si>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</si>
  <si>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</si>
  <si>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</si>
  <si>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</si>
  <si>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</si>
  <si>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</si>
  <si>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</si>
  <si>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</si>
  <si>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</si>
  <si>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</si>
  <si>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</si>
  <si>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</si>
  <si>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</si>
  <si>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</si>
  <si>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</si>
  <si>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</si>
  <si>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</si>
  <si>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</si>
  <si>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</si>
  <si>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</si>
  <si>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</si>
  <si>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</si>
  <si>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</si>
  <si>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</si>
  <si>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</si>
  <si>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</si>
  <si>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</si>
  <si>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</si>
  <si>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</si>
  <si>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</si>
  <si>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</si>
  <si>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</si>
  <si>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</si>
  <si>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</si>
  <si>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</si>
  <si>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</si>
  <si>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</si>
  <si>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</si>
  <si>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</si>
  <si>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</si>
  <si>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</si>
  <si>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</si>
  <si>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</si>
  <si>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</si>
  <si>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</si>
  <si>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</si>
  <si>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</si>
  <si>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</si>
  <si>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</si>
  <si>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</si>
  <si>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</si>
  <si>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</si>
  <si>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</si>
  <si>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</si>
  <si>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</si>
  <si>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</si>
  <si>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</si>
  <si>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</si>
  <si>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</si>
  <si>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</si>
  <si>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</si>
  <si>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</si>
  <si>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</si>
  <si>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</si>
  <si>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</si>
  <si>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</si>
  <si>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</si>
  <si>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</si>
  <si>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</si>
  <si>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</si>
  <si>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</si>
  <si>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</si>
  <si>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</si>
  <si>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</si>
  <si>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</si>
  <si>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</si>
  <si>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</si>
  <si>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</si>
  <si>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</si>
  <si>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</si>
  <si>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</si>
  <si>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</si>
  <si>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</si>
  <si>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</si>
  <si>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</si>
  <si>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</si>
  <si>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</si>
  <si>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</si>
  <si>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</si>
  <si>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</si>
  <si>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</si>
  <si>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</si>
  <si>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</si>
  <si>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</si>
  <si>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</si>
  <si>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</si>
  <si>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</si>
  <si>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</si>
  <si>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</si>
  <si>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</si>
  <si>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</si>
  <si>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</si>
  <si>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</si>
  <si>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</si>
  <si>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</si>
  <si>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</si>
  <si>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</si>
  <si>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</si>
  <si>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</si>
  <si>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</si>
  <si>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</si>
  <si>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</si>
  <si>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</si>
  <si>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</si>
  <si>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</si>
  <si>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</si>
  <si>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</si>
  <si>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</si>
  <si>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</si>
  <si>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</si>
  <si>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</si>
  <si>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</si>
  <si>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</si>
  <si>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</si>
  <si>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</si>
  <si>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</si>
  <si>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</si>
  <si>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</si>
  <si>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</si>
  <si>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</si>
  <si>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</si>
  <si>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</si>
  <si>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</si>
  <si>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</si>
  <si>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</si>
  <si>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</si>
  <si>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</si>
  <si>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</si>
  <si>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</si>
  <si>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</si>
  <si>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</si>
  <si>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</si>
  <si>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</si>
  <si>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</si>
  <si>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</si>
  <si>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</si>
  <si>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</si>
  <si>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</si>
  <si>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</si>
  <si>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</si>
  <si>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</si>
  <si>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</si>
  <si>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</si>
  <si>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</si>
  <si>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</si>
  <si>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</si>
  <si>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</si>
  <si>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</si>
  <si>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</si>
  <si>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</si>
  <si>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</si>
  <si>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</si>
  <si>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</si>
  <si>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</si>
  <si>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</si>
  <si>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</si>
  <si>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</si>
  <si>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</si>
  <si>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</si>
  <si>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</si>
  <si>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</si>
  <si>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</si>
  <si>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</si>
  <si>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</si>
  <si>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</si>
  <si>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</si>
  <si>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</si>
  <si>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</si>
  <si>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</si>
  <si>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</si>
  <si>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</si>
  <si>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</si>
  <si>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</si>
  <si>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</si>
  <si>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</si>
  <si>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</si>
  <si>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</si>
  <si>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</si>
  <si>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</si>
  <si>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</si>
  <si>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</si>
  <si>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</si>
  <si>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</si>
  <si>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</si>
  <si>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</si>
  <si>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</si>
  <si>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</si>
  <si>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</si>
  <si>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</si>
  <si>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</si>
  <si>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</si>
  <si>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</si>
  <si>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</si>
  <si>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</si>
  <si>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</si>
  <si>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</si>
  <si>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</si>
  <si>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</si>
  <si>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</si>
  <si>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</si>
  <si>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</si>
  <si>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</si>
  <si>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</si>
  <si>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</si>
  <si>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</si>
  <si>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</si>
  <si>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</si>
  <si>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</si>
  <si>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</si>
  <si>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</si>
  <si>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</si>
  <si>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</si>
  <si>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</si>
  <si>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</si>
  <si>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</si>
  <si>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</si>
  <si>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</si>
  <si>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</si>
  <si>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</si>
  <si>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</si>
  <si>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</si>
  <si>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</si>
  <si>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</si>
  <si>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</si>
  <si>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</si>
  <si>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</si>
  <si>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</si>
  <si>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</si>
  <si>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</si>
  <si>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</si>
  <si>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</si>
  <si>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</si>
  <si>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</si>
  <si>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</si>
  <si>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</si>
  <si>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</si>
  <si>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</si>
  <si>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</si>
  <si>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</si>
  <si>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</si>
  <si>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</si>
  <si>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</si>
  <si>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</si>
  <si>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</si>
  <si>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</si>
  <si>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</si>
  <si>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</si>
  <si>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</si>
  <si>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</si>
  <si>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</si>
  <si>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</si>
  <si>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</si>
  <si>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</si>
  <si>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</si>
  <si>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</si>
  <si>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</si>
  <si>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</si>
  <si>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</si>
  <si>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</si>
  <si>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</si>
  <si>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</si>
  <si>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</si>
  <si>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</si>
  <si>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</si>
  <si>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</si>
  <si>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</si>
  <si>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</si>
  <si>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</si>
  <si>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</si>
  <si>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</si>
  <si>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</si>
  <si>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</si>
  <si>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</si>
  <si>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</si>
  <si>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</si>
  <si>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</si>
  <si>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</si>
  <si>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</si>
  <si>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</si>
  <si>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</si>
  <si>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</si>
  <si>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</si>
  <si>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</si>
  <si>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</si>
  <si>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</si>
  <si>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</si>
  <si>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</si>
  <si>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</si>
  <si>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</si>
  <si>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</si>
  <si>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</si>
  <si>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</si>
  <si>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</si>
  <si>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</si>
  <si>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</si>
  <si>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</si>
  <si>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</si>
  <si>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</si>
  <si>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</si>
  <si>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</si>
  <si>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</si>
  <si>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</si>
  <si>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</si>
  <si>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</si>
  <si>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</si>
  <si>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</si>
  <si>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</si>
  <si>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</si>
  <si>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</si>
  <si>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</si>
  <si>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</si>
  <si>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</si>
  <si>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</si>
  <si>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</si>
  <si>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</si>
  <si>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</si>
  <si>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</si>
  <si>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</si>
  <si>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</si>
  <si>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</si>
  <si>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</si>
  <si>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</si>
  <si>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</si>
  <si>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</si>
  <si>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</si>
  <si>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</si>
  <si>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</si>
  <si>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</si>
  <si>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</si>
  <si>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</si>
  <si>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</si>
  <si>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</si>
  <si>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</si>
  <si>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</si>
  <si>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</si>
  <si>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</si>
  <si>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</si>
  <si>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</si>
  <si>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</si>
  <si>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</si>
  <si>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</si>
  <si>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</si>
  <si>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</si>
  <si>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</si>
  <si>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</si>
  <si>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</si>
  <si>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</si>
  <si>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</si>
  <si>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</si>
  <si>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</si>
  <si>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</si>
  <si>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</si>
  <si>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</si>
  <si>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</si>
  <si>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</si>
  <si>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</si>
  <si>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</si>
  <si>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</si>
  <si>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</si>
  <si>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</si>
  <si>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</si>
  <si>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</si>
  <si>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</si>
  <si>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</si>
  <si>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</si>
  <si>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</si>
  <si>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</si>
  <si>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</si>
  <si>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</si>
  <si>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</si>
  <si>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</si>
  <si>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</si>
  <si>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</si>
  <si>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</si>
  <si>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</si>
  <si>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</si>
  <si>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</si>
  <si>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</si>
  <si>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</si>
  <si>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</si>
  <si>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</si>
  <si>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</si>
  <si>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</si>
  <si>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</si>
  <si>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</si>
  <si>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</si>
  <si>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</si>
  <si>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</si>
  <si>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</si>
  <si>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</si>
  <si>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</si>
  <si>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</si>
  <si>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</si>
  <si>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</si>
  <si>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</si>
  <si>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</si>
  <si>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</si>
  <si>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</si>
  <si>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</si>
  <si>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</si>
  <si>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</si>
  <si>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</si>
  <si>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</si>
  <si>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</si>
  <si>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</si>
  <si>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</si>
  <si>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</si>
  <si>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</si>
  <si>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</si>
  <si>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</si>
  <si>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</si>
  <si>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</si>
  <si>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</si>
  <si>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</si>
  <si>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</si>
  <si>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</si>
  <si>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</si>
  <si>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</si>
  <si>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</si>
  <si>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</si>
  <si>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</si>
  <si>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</si>
  <si>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</si>
  <si>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</si>
  <si>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</si>
  <si>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</si>
  <si>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</si>
  <si>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</si>
  <si>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</si>
  <si>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</si>
  <si>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</si>
  <si>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</si>
  <si>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</si>
  <si>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</si>
  <si>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</si>
  <si>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</si>
  <si>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</si>
  <si>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</si>
  <si>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</si>
  <si>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</si>
  <si>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</si>
  <si>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</si>
  <si>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</si>
  <si>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</si>
  <si>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</si>
  <si>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</si>
  <si>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</si>
  <si>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</si>
  <si>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</si>
  <si>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</si>
  <si>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</si>
  <si>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</si>
  <si>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</si>
  <si>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</si>
  <si>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</si>
  <si>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</si>
  <si>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</si>
  <si>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</si>
  <si>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</si>
  <si>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</si>
  <si>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</si>
  <si>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</si>
  <si>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</si>
  <si>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</si>
  <si>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</si>
  <si>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</si>
  <si>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</si>
  <si>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</si>
  <si>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</si>
  <si>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</si>
  <si>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</si>
  <si>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</si>
  <si>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</si>
  <si>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</si>
  <si>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</si>
  <si>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</si>
  <si>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</si>
  <si>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</si>
  <si>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</si>
  <si>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</si>
  <si>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</si>
  <si>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</si>
  <si>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</si>
  <si>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</si>
  <si>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</si>
  <si>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</si>
  <si>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</si>
  <si>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</si>
  <si>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</si>
  <si>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</si>
  <si>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</si>
  <si>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</si>
  <si>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</si>
  <si>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</si>
  <si>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</si>
  <si>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</si>
  <si>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</si>
  <si>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</si>
  <si>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</si>
  <si>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</si>
  <si>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</si>
  <si>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</si>
  <si>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</si>
  <si>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</si>
  <si>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</si>
  <si>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</si>
  <si>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</si>
  <si>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</si>
  <si>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</si>
  <si>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</si>
  <si>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</si>
  <si>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</si>
  <si>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</si>
  <si>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</si>
  <si>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</si>
  <si>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</si>
  <si>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</si>
  <si>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</si>
  <si>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</si>
  <si>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</si>
  <si>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</si>
  <si>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</si>
  <si>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</si>
  <si>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</si>
  <si>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</si>
  <si>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</si>
  <si>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</si>
  <si>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</si>
  <si>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</si>
  <si>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</si>
  <si>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</si>
  <si>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</si>
  <si>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</si>
  <si>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</si>
  <si>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</si>
  <si>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</si>
  <si>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</si>
  <si>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</si>
  <si>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</si>
  <si>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</si>
  <si>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</si>
  <si>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</si>
  <si>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</si>
  <si>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</si>
  <si>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</si>
  <si>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</si>
  <si>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</si>
  <si>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</si>
  <si>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</si>
  <si>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</si>
  <si>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</si>
  <si>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</si>
  <si>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</si>
  <si>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</si>
  <si>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</si>
  <si>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</si>
  <si>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</si>
  <si>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</si>
  <si>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</si>
  <si>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</si>
  <si>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</si>
  <si>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</si>
  <si>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</si>
  <si>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</si>
  <si>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</si>
  <si>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</si>
  <si>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</si>
  <si>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</si>
  <si>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</si>
  <si>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</si>
  <si>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</si>
  <si>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</si>
  <si>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</si>
  <si>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</si>
  <si>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</si>
  <si>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</si>
  <si>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</si>
  <si>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</si>
  <si>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</si>
  <si>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</si>
  <si>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</si>
  <si>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</si>
  <si>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</si>
  <si>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</si>
  <si>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</si>
  <si>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</si>
  <si>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</si>
  <si>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</si>
  <si>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</si>
  <si>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</si>
  <si>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</si>
  <si>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</si>
  <si>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</si>
  <si>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</si>
  <si>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</si>
  <si>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</si>
  <si>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</si>
  <si>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</si>
  <si>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</si>
  <si>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</si>
  <si>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</si>
  <si>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</si>
  <si>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</si>
  <si>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</si>
  <si>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</si>
  <si>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</si>
  <si>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</si>
  <si>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</si>
  <si>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</si>
  <si>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</si>
  <si>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</si>
  <si>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</si>
  <si>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</si>
  <si>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</si>
  <si>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</si>
  <si>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</si>
  <si>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</si>
  <si>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</si>
  <si>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</si>
  <si>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</si>
  <si>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</si>
  <si>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</si>
  <si>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</si>
  <si>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</si>
  <si>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</si>
  <si>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</si>
  <si>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</si>
  <si>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</si>
  <si>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</si>
  <si>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</si>
  <si>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</si>
  <si>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</si>
  <si>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</si>
  <si>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</si>
  <si>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</si>
  <si>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</si>
  <si>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</si>
  <si>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</si>
  <si>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</si>
  <si>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</si>
  <si>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</si>
  <si>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</si>
  <si>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</si>
  <si>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</si>
  <si>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</si>
  <si>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</si>
  <si>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</si>
  <si>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</si>
  <si>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</si>
  <si>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</si>
  <si>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</si>
  <si>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</si>
  <si>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</si>
  <si>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</si>
  <si>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</si>
  <si>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</si>
  <si>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</si>
  <si>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</si>
  <si>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</si>
  <si>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</si>
  <si>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</si>
  <si>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</si>
  <si>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</si>
  <si>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</si>
  <si>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</si>
  <si>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</si>
  <si>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</si>
  <si>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</si>
  <si>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</si>
  <si>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</si>
  <si>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</si>
  <si>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</si>
  <si>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</si>
  <si>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</si>
  <si>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</si>
  <si>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</si>
  <si>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</si>
  <si>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</si>
  <si>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</si>
  <si>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</si>
  <si>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</si>
  <si>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</si>
  <si>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</si>
  <si>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</si>
  <si>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</si>
  <si>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</si>
  <si>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</si>
  <si>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</si>
  <si>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</si>
  <si>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</si>
  <si>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</si>
  <si>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</si>
  <si>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</si>
  <si>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</si>
  <si>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</si>
  <si>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</si>
  <si>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</si>
  <si>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</si>
  <si>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</si>
  <si>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</si>
  <si>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</si>
  <si>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</si>
  <si>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</si>
  <si>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</si>
  <si>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</si>
  <si>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</si>
  <si>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</si>
  <si>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</si>
  <si>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</si>
  <si>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</si>
  <si>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</si>
  <si>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</si>
  <si>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</si>
  <si>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</si>
  <si>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</si>
  <si>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</si>
  <si>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</si>
  <si>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</si>
  <si>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</si>
  <si>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</si>
  <si>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</si>
  <si>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</si>
  <si>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</si>
  <si>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</si>
  <si>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</si>
  <si>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</si>
  <si>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</si>
  <si>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</si>
  <si>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</si>
  <si>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</si>
  <si>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</si>
  <si>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</si>
  <si>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</si>
  <si>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</si>
  <si>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</si>
  <si>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</si>
  <si>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</si>
  <si>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</si>
  <si>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</si>
  <si>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</si>
  <si>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</si>
  <si>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</si>
  <si>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</si>
  <si>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</si>
  <si>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</si>
  <si>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</si>
  <si>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</si>
  <si>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</si>
  <si>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</si>
  <si>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</si>
  <si>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</si>
  <si>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</si>
  <si>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</si>
  <si>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</si>
  <si>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</si>
  <si>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</si>
  <si>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</si>
  <si>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</si>
  <si>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</si>
  <si>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</si>
  <si>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</si>
  <si>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</si>
  <si>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</si>
  <si>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</si>
  <si>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</si>
  <si>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</si>
  <si>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</si>
  <si>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</si>
  <si>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</si>
  <si>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</si>
  <si>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</si>
  <si>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</si>
  <si>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</si>
  <si>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</si>
  <si>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</si>
  <si>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</si>
  <si>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</si>
  <si>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</si>
  <si>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</si>
  <si>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</si>
  <si>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</si>
  <si>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</si>
  <si>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</si>
  <si>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</si>
  <si>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</si>
  <si>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</si>
  <si>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</si>
  <si>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</si>
  <si>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</si>
  <si>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</si>
  <si>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</si>
  <si>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</si>
  <si>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</si>
  <si>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</si>
  <si>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</si>
  <si>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</si>
  <si>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</si>
  <si>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</si>
  <si>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</si>
  <si>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</si>
  <si>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</si>
  <si>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</si>
  <si>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</si>
  <si>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</si>
  <si>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</si>
  <si>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</si>
  <si>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</si>
  <si>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</si>
  <si>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</si>
  <si>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</si>
  <si>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</si>
  <si>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</si>
  <si>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</si>
  <si>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</si>
  <si>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</si>
  <si>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</si>
  <si>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</si>
  <si>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</si>
  <si>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</si>
  <si>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</si>
  <si>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</si>
  <si>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</si>
  <si>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</si>
  <si>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</si>
  <si>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</si>
  <si>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</si>
  <si>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</si>
  <si>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</si>
  <si>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</si>
  <si>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</si>
  <si>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</si>
  <si>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</si>
  <si>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</si>
  <si>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</si>
  <si>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</si>
  <si>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</si>
  <si>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</si>
  <si>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</si>
  <si>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</si>
  <si>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</si>
  <si>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</si>
  <si>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</si>
  <si>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</si>
  <si>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</si>
  <si>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</si>
  <si>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</si>
  <si>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</si>
  <si>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</si>
  <si>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</si>
  <si>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</si>
  <si>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</si>
  <si>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</si>
  <si>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</si>
  <si>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</si>
  <si>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</si>
  <si>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</si>
  <si>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</si>
  <si>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</si>
  <si>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</si>
  <si>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</si>
  <si>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</si>
  <si>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</si>
  <si>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</si>
  <si>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</si>
  <si>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</si>
  <si>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</si>
  <si>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</si>
  <si>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</si>
  <si>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</si>
  <si>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</si>
  <si>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</si>
  <si>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</si>
  <si>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</si>
  <si>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</si>
  <si>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</si>
  <si>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</si>
  <si>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</si>
  <si>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</si>
  <si>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</si>
  <si>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</si>
  <si>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</si>
  <si>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</si>
  <si>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</si>
  <si>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</si>
  <si>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</si>
  <si>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</si>
  <si>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</si>
  <si>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</si>
  <si>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</si>
  <si>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</si>
  <si>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</si>
  <si>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</si>
  <si>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</si>
  <si>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</si>
  <si>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</si>
  <si>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</si>
  <si>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</si>
  <si>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</si>
  <si>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</si>
  <si>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</si>
  <si>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</si>
  <si>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</si>
  <si>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</si>
  <si>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</si>
  <si>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</si>
  <si>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</si>
  <si>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</si>
  <si>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</si>
  <si>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</si>
  <si>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</si>
  <si>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</si>
  <si>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</si>
  <si>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</si>
  <si>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</si>
  <si>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</si>
  <si>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</si>
  <si>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</si>
  <si>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</si>
  <si>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</si>
  <si>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</si>
  <si>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</si>
  <si>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</si>
  <si>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</si>
  <si>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</si>
  <si>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</si>
  <si>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</si>
  <si>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</si>
  <si>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</si>
  <si>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</si>
  <si>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</si>
  <si>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</si>
  <si>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</si>
  <si>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</si>
  <si>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</si>
  <si>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</si>
  <si>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</si>
  <si>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</si>
  <si>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</si>
  <si>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</si>
  <si>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</si>
  <si>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</si>
  <si>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</si>
  <si>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</si>
  <si>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</si>
  <si>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</si>
  <si>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</si>
  <si>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</si>
  <si>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</si>
  <si>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</si>
  <si>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</si>
  <si>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</si>
  <si>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</si>
  <si>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</si>
  <si>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</si>
  <si>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</si>
  <si>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</si>
  <si>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</si>
  <si>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</si>
  <si>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</si>
  <si>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</si>
  <si>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</si>
  <si>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</si>
  <si>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</si>
  <si>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</si>
  <si>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</si>
  <si>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</si>
  <si>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</si>
  <si>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</si>
  <si>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</si>
  <si>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</si>
  <si>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</si>
  <si>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</si>
  <si>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</si>
  <si>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</si>
  <si>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</si>
  <si>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</si>
  <si>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</si>
  <si>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</si>
  <si>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</si>
  <si>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</si>
  <si>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</si>
  <si>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</si>
  <si>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</si>
  <si>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</si>
  <si>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</si>
  <si>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</si>
  <si>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</si>
  <si>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</si>
  <si>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</si>
  <si>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</si>
  <si>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</si>
  <si>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</si>
  <si>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</si>
  <si>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</si>
  <si>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</si>
  <si>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</si>
  <si>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</si>
  <si>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</si>
  <si>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</si>
  <si>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</si>
  <si>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</si>
  <si>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</si>
  <si>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</si>
  <si>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</si>
  <si>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</si>
  <si>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</si>
  <si>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</si>
  <si>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</si>
  <si>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</si>
  <si>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</si>
  <si>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</si>
  <si>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</si>
  <si>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</si>
  <si>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</si>
  <si>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</si>
  <si>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</si>
  <si>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</si>
  <si>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</si>
  <si>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</si>
  <si>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</si>
  <si>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</si>
  <si>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</si>
  <si>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</si>
  <si>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</si>
  <si>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</si>
  <si>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</si>
  <si>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</si>
  <si>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</si>
  <si>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</si>
  <si>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</si>
  <si>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</si>
  <si>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</si>
  <si>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</si>
  <si>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</si>
  <si>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</si>
  <si>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</si>
  <si>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</si>
  <si>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</si>
  <si>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</si>
  <si>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</si>
  <si>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</si>
  <si>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</si>
  <si>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</si>
  <si>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</si>
  <si>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</si>
  <si>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</si>
  <si>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</si>
  <si>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</si>
  <si>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</si>
  <si>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</si>
  <si>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</si>
  <si>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</si>
  <si>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</si>
  <si>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</si>
  <si>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</si>
  <si>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</si>
  <si>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</si>
  <si>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</si>
  <si>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</si>
  <si>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</si>
  <si>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</si>
  <si>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</si>
  <si>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</si>
  <si>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</si>
  <si>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</si>
  <si>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</si>
  <si>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</si>
  <si>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</si>
  <si>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</si>
  <si>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</si>
  <si>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</si>
  <si>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</si>
  <si>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</si>
  <si>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</si>
  <si>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</si>
  <si>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</si>
  <si>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</si>
  <si>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</si>
  <si>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</si>
  <si>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</si>
  <si>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</si>
  <si>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</si>
  <si>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</si>
  <si>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</si>
  <si>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</si>
  <si>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</si>
  <si>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</si>
  <si>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</si>
  <si>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</si>
  <si>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</si>
  <si>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</si>
  <si>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</si>
  <si>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</si>
  <si>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</si>
  <si>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</si>
  <si>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</si>
  <si>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</si>
  <si>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</si>
  <si>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</si>
  <si>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</si>
  <si>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</si>
  <si>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</si>
  <si>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</si>
  <si>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</si>
  <si>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</si>
  <si>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</si>
  <si>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</si>
  <si>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</si>
  <si>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</si>
  <si>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</si>
  <si>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</si>
  <si>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</si>
  <si>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</si>
  <si>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</si>
  <si>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</si>
  <si>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</si>
  <si>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</si>
  <si>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</si>
  <si>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</si>
  <si>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</si>
  <si>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</si>
  <si>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</si>
  <si>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</si>
  <si>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</si>
  <si>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</si>
  <si>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</si>
  <si>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</si>
  <si>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</si>
  <si>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</si>
  <si>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</si>
  <si>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</si>
  <si>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</si>
  <si>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</si>
  <si>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</si>
  <si>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</si>
  <si>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</si>
  <si>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</si>
  <si>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</si>
  <si>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</si>
  <si>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</si>
  <si>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</si>
  <si>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</si>
  <si>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</si>
  <si>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</si>
  <si>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</si>
  <si>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</si>
  <si>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</si>
  <si>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</si>
  <si>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</si>
  <si>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</si>
  <si>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</si>
  <si>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</si>
  <si>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</si>
  <si>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</si>
  <si>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</si>
  <si>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</si>
  <si>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</si>
  <si>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</si>
  <si>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</si>
  <si>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</si>
  <si>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</si>
  <si>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</si>
  <si>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</si>
  <si>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</si>
  <si>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</si>
  <si>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</si>
  <si>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</si>
  <si>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</si>
  <si>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</si>
  <si>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</si>
  <si>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</si>
  <si>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</si>
  <si>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</si>
  <si>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</si>
  <si>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</si>
  <si>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</si>
  <si>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</si>
  <si>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</si>
  <si>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</si>
  <si>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</si>
  <si>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</si>
  <si>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</si>
  <si>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</si>
  <si>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</si>
  <si>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</si>
  <si>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</si>
  <si>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</si>
  <si>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</si>
  <si>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</si>
  <si>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</si>
  <si>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</si>
  <si>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</si>
  <si>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</si>
  <si>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</si>
  <si>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</si>
  <si>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</si>
  <si>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</si>
  <si>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</si>
  <si>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</si>
  <si>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</si>
  <si>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</si>
  <si>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</si>
  <si>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</si>
  <si>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</si>
  <si>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</si>
  <si>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</si>
  <si>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</si>
  <si>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</si>
  <si>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</si>
  <si>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</si>
  <si>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</si>
  <si>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</si>
  <si>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</si>
  <si>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</si>
  <si>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</si>
  <si>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</si>
  <si>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</si>
  <si>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</si>
  <si>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</si>
  <si>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</si>
  <si>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</si>
  <si>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</si>
  <si>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</si>
  <si>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</si>
  <si>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</si>
  <si>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</si>
  <si>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</si>
  <si>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</si>
  <si>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</si>
  <si>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</si>
  <si>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</si>
  <si>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</si>
  <si>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</si>
  <si>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</si>
  <si>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</si>
  <si>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</si>
  <si>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</si>
  <si>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</si>
  <si>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</si>
  <si>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</si>
  <si>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</si>
  <si>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</si>
  <si>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</si>
  <si>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</si>
  <si>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</si>
  <si>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</si>
  <si>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</si>
  <si>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</si>
  <si>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</si>
  <si>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</si>
  <si>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</si>
  <si>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</si>
  <si>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</si>
  <si>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</si>
  <si>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</si>
  <si>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</si>
  <si>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</si>
  <si>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</si>
  <si>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</si>
  <si>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</si>
  <si>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</si>
  <si>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</si>
  <si>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</si>
  <si>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</si>
  <si>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</si>
  <si>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</si>
  <si>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</si>
  <si>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</si>
  <si>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</si>
  <si>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</si>
  <si>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</si>
  <si>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</si>
  <si>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</si>
  <si>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</si>
  <si>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</si>
  <si>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</si>
  <si>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</si>
  <si>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</si>
  <si>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</si>
  <si>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</si>
  <si>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</si>
  <si>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</si>
  <si>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</si>
  <si>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</si>
  <si>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</si>
  <si>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</si>
  <si>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</si>
  <si>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</si>
  <si>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</si>
  <si>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</si>
  <si>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</si>
  <si>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</si>
  <si>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</si>
  <si>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</si>
  <si>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</si>
  <si>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</si>
  <si>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</si>
  <si>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</si>
  <si>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</si>
  <si>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</si>
  <si>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</si>
  <si>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</si>
  <si>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</si>
  <si>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</si>
  <si>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</si>
  <si>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</si>
  <si>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</si>
  <si>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</si>
  <si>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</si>
  <si>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</si>
  <si>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</si>
  <si>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</si>
  <si>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</si>
  <si>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</si>
  <si>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</si>
  <si>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</si>
  <si>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</si>
  <si>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</si>
  <si>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</si>
  <si>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</si>
  <si>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</si>
  <si>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</si>
  <si>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</si>
  <si>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</si>
  <si>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</si>
  <si>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</si>
  <si>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</si>
  <si>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</si>
  <si>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</si>
  <si>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</si>
  <si>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</si>
  <si>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</si>
  <si>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</si>
  <si>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</si>
  <si>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</si>
  <si>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</si>
  <si>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</si>
  <si>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</si>
  <si>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</si>
  <si>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</si>
  <si>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</si>
  <si>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</si>
  <si>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</si>
  <si>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</si>
  <si>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</si>
  <si>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</si>
  <si>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</si>
  <si>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</si>
  <si>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</si>
  <si>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</si>
  <si>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</si>
  <si>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</si>
  <si>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</si>
  <si>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</si>
  <si>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</si>
  <si>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</si>
  <si>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</si>
  <si>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</si>
  <si>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</si>
  <si>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</si>
  <si>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</si>
  <si>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</si>
  <si>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</si>
  <si>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</si>
  <si>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</si>
  <si>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</si>
  <si>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</si>
  <si>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</si>
  <si>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</si>
  <si>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</si>
  <si>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</si>
  <si>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</si>
  <si>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</si>
  <si>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</si>
  <si>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</si>
  <si>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</si>
  <si>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</si>
  <si>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</si>
  <si>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</si>
  <si>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</si>
  <si>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</si>
  <si>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</si>
  <si>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</si>
  <si>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</si>
  <si>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</si>
  <si>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</si>
  <si>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</si>
  <si>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</si>
  <si>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</si>
  <si>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</si>
  <si>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</si>
  <si>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</si>
  <si>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</si>
  <si>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</si>
  <si>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</si>
  <si>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</si>
  <si>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</si>
  <si>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</si>
  <si>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</si>
  <si>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</si>
  <si>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</si>
  <si>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</si>
  <si>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</si>
  <si>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</si>
  <si>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</si>
  <si>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</si>
  <si>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</si>
  <si>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</si>
  <si>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</si>
  <si>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</si>
  <si>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</si>
  <si>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</si>
  <si>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</si>
  <si>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</si>
  <si>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</si>
  <si>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</si>
  <si>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</si>
  <si>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</si>
  <si>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</si>
  <si>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</si>
  <si>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</si>
  <si>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</si>
  <si>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</si>
  <si>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</si>
  <si>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</si>
  <si>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</si>
  <si>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</si>
  <si>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</si>
  <si>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</si>
  <si>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</si>
  <si>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</si>
  <si>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</si>
  <si>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</si>
  <si>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</si>
  <si>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</si>
  <si>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</si>
  <si>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</si>
  <si>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</si>
  <si>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</si>
  <si>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</si>
  <si>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</si>
  <si>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</si>
  <si>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</si>
  <si>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</si>
  <si>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</si>
  <si>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</si>
  <si>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</si>
  <si>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</si>
  <si>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</si>
  <si>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</si>
  <si>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</si>
  <si>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</si>
  <si>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</si>
  <si>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</si>
  <si>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</si>
  <si>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</si>
  <si>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</si>
  <si>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</si>
  <si>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</si>
  <si>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</si>
  <si>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</si>
  <si>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</si>
  <si>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</si>
  <si>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</si>
  <si>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</si>
  <si>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</si>
  <si>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</si>
  <si>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</si>
  <si>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</si>
  <si>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</si>
  <si>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</si>
  <si>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</si>
  <si>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</si>
  <si>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</si>
  <si>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</si>
  <si>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</si>
  <si>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</si>
  <si>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</si>
  <si>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</si>
  <si>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</si>
  <si>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</si>
  <si>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</si>
  <si>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</si>
  <si>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</si>
  <si>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</si>
  <si>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</si>
  <si>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</si>
  <si>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</si>
  <si>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</si>
  <si>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</si>
  <si>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</si>
  <si>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</si>
  <si>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</si>
  <si>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</si>
  <si>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</si>
  <si>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</si>
  <si>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</si>
  <si>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</si>
  <si>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</si>
  <si>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</si>
  <si>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</si>
  <si>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</si>
  <si>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</si>
  <si>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</si>
  <si>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</si>
  <si>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</si>
  <si>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</si>
  <si>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</si>
  <si>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</si>
  <si>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</si>
  <si>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</si>
  <si>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</si>
  <si>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</si>
  <si>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</si>
  <si>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</si>
  <si>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</si>
  <si>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</si>
  <si>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</si>
  <si>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</si>
  <si>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</si>
  <si>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</si>
  <si>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</si>
  <si>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</si>
  <si>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</si>
  <si>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</si>
  <si>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</si>
  <si>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</si>
  <si>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</si>
  <si>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</si>
  <si>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</si>
  <si>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</si>
  <si>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</si>
  <si>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</si>
  <si>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</si>
  <si>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</si>
  <si>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</si>
  <si>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</si>
  <si>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</si>
  <si>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</si>
  <si>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</si>
  <si>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</si>
  <si>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</si>
  <si>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</si>
  <si>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</si>
  <si>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</si>
  <si>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</si>
  <si>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</si>
  <si>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</si>
  <si>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</si>
  <si>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</si>
  <si>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</si>
  <si>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</si>
  <si>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</si>
  <si>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</si>
  <si>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</si>
  <si>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</si>
  <si>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</si>
  <si>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</si>
  <si>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</si>
  <si>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</si>
  <si>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</si>
  <si>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</si>
  <si>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</si>
  <si>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</si>
  <si>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</si>
  <si>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</si>
  <si>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</si>
  <si>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</si>
  <si>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</si>
  <si>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</si>
  <si>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</si>
  <si>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</si>
  <si>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</si>
  <si>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</si>
  <si>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</si>
  <si>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</si>
  <si>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</si>
  <si>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</si>
  <si>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</si>
  <si>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</si>
  <si>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</si>
  <si>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</si>
  <si>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</si>
  <si>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</si>
  <si>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</si>
  <si>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</si>
  <si>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</si>
  <si>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</si>
  <si>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</si>
  <si>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</si>
  <si>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</si>
  <si>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</si>
  <si>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</si>
  <si>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</si>
  <si>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</si>
  <si>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</si>
  <si>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</si>
  <si>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</si>
  <si>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</si>
  <si>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</si>
  <si>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</si>
  <si>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</si>
  <si>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</si>
  <si>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</si>
  <si>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</si>
  <si>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</si>
  <si>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</si>
  <si>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</si>
  <si>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</si>
  <si>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</si>
  <si>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</si>
  <si>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</si>
  <si>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</si>
  <si>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</si>
  <si>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</si>
  <si>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</si>
  <si>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</si>
  <si>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</si>
  <si>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</si>
  <si>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</si>
  <si>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</si>
  <si>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</si>
  <si>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</si>
  <si>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</si>
  <si>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</si>
  <si>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</si>
  <si>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</si>
  <si>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</si>
  <si>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</si>
  <si>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</si>
  <si>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</si>
  <si>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</si>
  <si>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</si>
  <si>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</si>
  <si>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</si>
  <si>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</si>
  <si>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</si>
  <si>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</si>
  <si>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</si>
  <si>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</si>
  <si>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</si>
  <si>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</si>
  <si>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</si>
  <si>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</si>
  <si>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</si>
  <si>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</si>
  <si>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</si>
  <si>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</si>
  <si>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</si>
  <si>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</si>
  <si>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</si>
  <si>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</si>
  <si>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</si>
  <si>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</si>
  <si>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</si>
  <si>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</si>
  <si>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</si>
  <si>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</si>
  <si>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</si>
  <si>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</si>
  <si>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</si>
  <si>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</si>
  <si>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</si>
  <si>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</si>
  <si>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</si>
  <si>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</si>
  <si>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</si>
  <si>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</si>
  <si>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</si>
  <si>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</si>
  <si>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</si>
  <si>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</si>
  <si>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</si>
  <si>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</si>
  <si>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</si>
  <si>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</si>
  <si>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</si>
  <si>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</si>
  <si>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</si>
  <si>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</si>
  <si>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</si>
  <si>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</si>
  <si>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</si>
  <si>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</si>
  <si>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</si>
  <si>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</si>
  <si>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</si>
  <si>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</si>
  <si>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</si>
  <si>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</si>
  <si>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</si>
  <si>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</si>
  <si>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</si>
  <si>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</si>
  <si>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</si>
  <si>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</si>
  <si>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</si>
  <si>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</si>
  <si>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</si>
  <si>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</si>
  <si>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</si>
  <si>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</si>
  <si>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</si>
  <si>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</si>
  <si>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</si>
  <si>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</si>
  <si>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</si>
  <si>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</si>
  <si>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</si>
  <si>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</si>
  <si>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</si>
  <si>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</si>
  <si>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</si>
  <si>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</si>
  <si>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</si>
  <si>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</si>
  <si>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</si>
  <si>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</si>
  <si>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</si>
  <si>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</si>
  <si>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</si>
  <si>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</si>
  <si>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</si>
  <si>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</si>
  <si>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</si>
  <si>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</si>
  <si>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</si>
  <si>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</si>
  <si>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</si>
  <si>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</si>
  <si>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</si>
  <si>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</si>
  <si>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</si>
  <si>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</si>
  <si>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</si>
  <si>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</si>
  <si>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</si>
  <si>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</si>
  <si>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</si>
  <si>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</si>
  <si>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</si>
  <si>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</si>
  <si>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</si>
  <si>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</si>
  <si>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</si>
  <si>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</si>
  <si>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</si>
  <si>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</si>
  <si>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</si>
  <si>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</si>
  <si>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</si>
  <si>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</si>
  <si>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</si>
  <si>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</si>
  <si>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</si>
  <si>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</si>
  <si>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</si>
  <si>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</si>
  <si>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</si>
  <si>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</si>
  <si>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</si>
  <si>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</si>
  <si>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</si>
  <si>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</si>
  <si>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</si>
  <si>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</si>
  <si>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</si>
  <si>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</si>
  <si>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</si>
  <si>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</si>
  <si>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</si>
  <si>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</si>
  <si>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</si>
  <si>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</si>
  <si>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</si>
  <si>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</si>
  <si>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</si>
  <si>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</si>
  <si>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</si>
  <si>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</si>
  <si>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</si>
  <si>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</si>
  <si>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</si>
  <si>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</si>
  <si>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</si>
  <si>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</si>
  <si>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</si>
  <si>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</si>
  <si>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</si>
  <si>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</si>
  <si>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</si>
  <si>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</si>
  <si>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</si>
  <si>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</si>
  <si>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</si>
  <si>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</si>
  <si>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</si>
  <si>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</si>
  <si>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</si>
  <si>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</si>
  <si>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</si>
  <si>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</si>
  <si>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</si>
  <si>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</si>
  <si>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</si>
  <si>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</si>
  <si>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</si>
  <si>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</si>
  <si>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</si>
  <si>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</si>
  <si>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</si>
  <si>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</si>
  <si>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</si>
  <si>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</si>
  <si>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</si>
  <si>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</si>
  <si>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</si>
  <si>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</si>
  <si>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</si>
  <si>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</si>
  <si>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</si>
  <si>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</si>
  <si>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</si>
  <si>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</si>
  <si>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</si>
  <si>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</si>
  <si>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</si>
  <si>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</si>
  <si>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</si>
  <si>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</si>
  <si>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</si>
  <si>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</si>
  <si>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</si>
  <si>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</si>
  <si>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</si>
  <si>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</si>
  <si>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</si>
  <si>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</si>
  <si>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</si>
  <si>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</si>
  <si>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</si>
  <si>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</si>
  <si>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</si>
  <si>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</si>
  <si>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</si>
  <si>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</si>
  <si>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</si>
  <si>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</si>
  <si>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</si>
  <si>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</si>
  <si>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</si>
  <si>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</si>
  <si>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</si>
  <si>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</si>
  <si>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</si>
  <si>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</si>
  <si>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</si>
  <si>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</si>
  <si>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</si>
  <si>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</si>
  <si>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</si>
  <si>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</si>
  <si>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</si>
  <si>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</si>
  <si>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</si>
  <si>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</si>
  <si>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</si>
  <si>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</si>
  <si>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</si>
  <si>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</si>
  <si>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</si>
  <si>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</si>
  <si>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</si>
  <si>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</si>
  <si>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</si>
  <si>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</si>
  <si>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</si>
  <si>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</si>
  <si>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</si>
  <si>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</si>
  <si>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</si>
  <si>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</si>
  <si>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</si>
  <si>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</si>
  <si>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</si>
  <si>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</si>
  <si>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</si>
  <si>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</si>
  <si>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</si>
  <si>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</si>
  <si>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</si>
  <si>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</si>
  <si>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</si>
  <si>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</si>
  <si>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</si>
  <si>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</si>
  <si>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</si>
  <si>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</si>
  <si>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</si>
  <si>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</si>
  <si>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</si>
  <si>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</si>
  <si>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</si>
  <si>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</si>
  <si>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</si>
  <si>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</si>
  <si>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</si>
  <si>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</si>
  <si>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</si>
  <si>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</si>
  <si>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</si>
  <si>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</si>
  <si>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</si>
  <si>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</si>
  <si>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</si>
  <si>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</si>
  <si>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</si>
  <si>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</si>
  <si>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</si>
  <si>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</si>
  <si>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</si>
  <si>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</si>
  <si>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</si>
  <si>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</si>
  <si>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</si>
  <si>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</si>
  <si>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</si>
  <si>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</si>
  <si>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</si>
  <si>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</si>
  <si>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</si>
  <si>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</si>
  <si>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</si>
  <si>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</si>
  <si>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</si>
  <si>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</si>
  <si>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</si>
  <si>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</si>
  <si>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</si>
  <si>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</si>
  <si>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</si>
  <si>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</si>
  <si>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</si>
  <si>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</si>
  <si>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</si>
  <si>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</si>
  <si>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</si>
  <si>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</si>
  <si>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</si>
  <si>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</si>
  <si>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</si>
  <si>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</si>
  <si>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</si>
  <si>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</si>
  <si>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</si>
  <si>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</si>
  <si>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</si>
  <si>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</si>
  <si>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</si>
  <si>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</si>
  <si>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</si>
  <si>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</si>
  <si>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</si>
  <si>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</si>
  <si>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</si>
  <si>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</si>
  <si>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</si>
  <si>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</si>
  <si>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</si>
  <si>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</si>
  <si>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</si>
  <si>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</si>
  <si>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</si>
  <si>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</si>
  <si>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</si>
  <si>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</si>
  <si>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</si>
  <si>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</si>
  <si>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</si>
  <si>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</si>
  <si>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</si>
  <si>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</si>
  <si>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</si>
  <si>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</si>
  <si>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</si>
  <si>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</si>
  <si>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</si>
  <si>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</si>
  <si>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</si>
  <si>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</si>
  <si>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</si>
  <si>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</si>
  <si>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</si>
  <si>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</si>
  <si>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</si>
  <si>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</si>
  <si>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</si>
  <si>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</si>
  <si>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</si>
  <si>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</si>
  <si>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</si>
  <si>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</si>
  <si>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</si>
  <si>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</si>
  <si>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</si>
  <si>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</si>
  <si>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</si>
  <si>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</si>
  <si>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</si>
  <si>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</si>
  <si>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</si>
  <si>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</si>
  <si>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</si>
  <si>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</si>
  <si>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</si>
  <si>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</si>
  <si>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</si>
  <si>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</si>
  <si>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</si>
  <si>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</si>
  <si>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</si>
  <si>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</si>
  <si>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</si>
  <si>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</si>
  <si>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</si>
  <si>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</si>
  <si>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</si>
  <si>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</si>
  <si>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</si>
  <si>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</si>
  <si>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</si>
  <si>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</si>
  <si>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</si>
  <si>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</si>
  <si>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</si>
  <si>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</si>
  <si>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</si>
  <si>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</si>
  <si>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</si>
  <si>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</si>
  <si>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</si>
  <si>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</si>
  <si>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</si>
  <si>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</si>
  <si>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</si>
  <si>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</si>
  <si>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</si>
  <si>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</si>
  <si>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</si>
  <si>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</si>
  <si>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</si>
  <si>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</si>
  <si>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</si>
  <si>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</si>
  <si>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</si>
  <si>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</si>
  <si>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</si>
  <si>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</si>
  <si>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</si>
  <si>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</si>
  <si>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</si>
  <si>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</si>
  <si>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</si>
  <si>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</si>
  <si>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</si>
  <si>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</si>
  <si>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</si>
  <si>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</si>
  <si>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</si>
  <si>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</si>
  <si>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</si>
  <si>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</si>
  <si>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</si>
  <si>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</si>
  <si>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</si>
  <si>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</si>
  <si>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</si>
  <si>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</si>
  <si>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</si>
  <si>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</si>
  <si>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</si>
  <si>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</si>
  <si>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</si>
  <si>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</si>
  <si>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</si>
  <si>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</si>
  <si>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</si>
  <si>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</si>
  <si>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</si>
  <si>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</si>
  <si>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</si>
  <si>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</si>
  <si>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</si>
  <si>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</si>
  <si>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</si>
  <si>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</si>
  <si>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</si>
  <si>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</si>
  <si>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</si>
  <si>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</si>
  <si>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</si>
  <si>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</si>
  <si>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</si>
  <si>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</si>
  <si>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</si>
  <si>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</si>
  <si>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</si>
  <si>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</si>
  <si>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</si>
  <si>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</si>
  <si>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</si>
  <si>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</si>
  <si>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</si>
  <si>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</si>
  <si>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</si>
  <si>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</si>
  <si>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</si>
  <si>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</si>
  <si>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</si>
  <si>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</si>
  <si>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</si>
  <si>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</si>
  <si>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</si>
  <si>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</si>
  <si>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</si>
  <si>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</si>
  <si>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</si>
  <si>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</si>
  <si>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</si>
  <si>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</si>
  <si>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</si>
  <si>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</si>
  <si>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</si>
  <si>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</si>
  <si>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</si>
  <si>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</si>
  <si>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</si>
  <si>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</si>
  <si>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</si>
  <si>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</si>
  <si>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</si>
  <si>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</si>
  <si>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</si>
  <si>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</si>
  <si>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</si>
  <si>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</si>
  <si>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</si>
  <si>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</si>
  <si>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</si>
  <si>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</si>
  <si>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</si>
  <si>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</si>
  <si>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</si>
  <si>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</si>
  <si>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</si>
  <si>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</si>
  <si>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</si>
  <si>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</si>
  <si>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</si>
  <si>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</si>
  <si>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</si>
  <si>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</si>
  <si>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</si>
  <si>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</si>
  <si>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</si>
  <si>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</si>
  <si>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</si>
  <si>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</si>
  <si>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</si>
  <si>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</si>
  <si>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</si>
  <si>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</si>
  <si>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</si>
  <si>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</si>
  <si>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</si>
  <si>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</si>
  <si>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</si>
  <si>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</si>
  <si>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</si>
  <si>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</si>
  <si>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</si>
  <si>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</si>
  <si>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</si>
  <si>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</si>
  <si>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</si>
  <si>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</si>
  <si>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</si>
  <si>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</si>
  <si>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</si>
  <si>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</si>
  <si>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</si>
  <si>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</si>
  <si>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</si>
  <si>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</si>
  <si>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</si>
  <si>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</si>
  <si>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</si>
  <si>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</si>
  <si>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</si>
  <si>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</si>
  <si>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</si>
  <si>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</si>
  <si>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</si>
  <si>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</si>
  <si>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</si>
  <si>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</si>
  <si>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</si>
  <si>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</si>
  <si>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</si>
  <si>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</si>
  <si>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</si>
  <si>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</si>
  <si>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</si>
  <si>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</si>
  <si>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</si>
  <si>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</si>
  <si>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</si>
  <si>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</si>
  <si>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</si>
  <si>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</si>
  <si>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</si>
  <si>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</si>
  <si>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</si>
  <si>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</si>
  <si>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</si>
  <si>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</si>
  <si>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</si>
  <si>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</si>
  <si>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</si>
  <si>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</si>
  <si>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</si>
  <si>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</si>
  <si>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</si>
  <si>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</si>
  <si>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</si>
  <si>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</si>
  <si>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</si>
  <si>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</si>
  <si>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</si>
  <si>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</si>
  <si>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</si>
  <si>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</si>
  <si>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</si>
  <si>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</si>
  <si>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</si>
  <si>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</si>
  <si>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</si>
  <si>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</si>
  <si>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</si>
  <si>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</si>
  <si>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</si>
  <si>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</si>
  <si>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</si>
  <si>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</si>
  <si>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</si>
  <si>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</si>
  <si>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</si>
  <si>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</si>
  <si>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</si>
  <si>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</si>
  <si>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</si>
  <si>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</si>
  <si>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</si>
  <si>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</si>
  <si>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</si>
  <si>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</si>
  <si>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</si>
  <si>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</si>
  <si>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</si>
  <si>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</si>
  <si>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</si>
  <si>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</si>
  <si>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</si>
  <si>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</si>
  <si>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</si>
  <si>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</si>
  <si>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</si>
  <si>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</si>
  <si>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</si>
  <si>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</si>
  <si>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</si>
  <si>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</si>
  <si>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</si>
  <si>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</si>
  <si>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</si>
  <si>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</si>
  <si>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</si>
  <si>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</si>
  <si>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</si>
  <si>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</si>
  <si>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</si>
  <si>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</si>
  <si>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</si>
  <si>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</si>
  <si>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</si>
  <si>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</si>
  <si>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</si>
  <si>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</si>
  <si>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</si>
  <si>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</si>
  <si>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</si>
  <si>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</si>
  <si>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</si>
  <si>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</si>
  <si>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</si>
  <si>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</si>
  <si>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</si>
  <si>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</si>
  <si>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</si>
  <si>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</si>
  <si>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</si>
  <si>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</si>
  <si>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</si>
  <si>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</si>
  <si>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</si>
  <si>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</si>
  <si>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</si>
  <si>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</si>
  <si>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</si>
  <si>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</si>
  <si>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</si>
  <si>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</si>
  <si>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</si>
  <si>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</si>
  <si>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</si>
  <si>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</si>
  <si>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</si>
  <si>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</si>
  <si>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</si>
  <si>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</si>
  <si>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</si>
  <si>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</si>
  <si>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</si>
  <si>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</si>
  <si>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</si>
  <si>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</si>
  <si>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</si>
  <si>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</si>
  <si>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</si>
  <si>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</si>
  <si>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</si>
  <si>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</si>
  <si>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</si>
  <si>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</si>
  <si>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</si>
  <si>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</si>
  <si>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</si>
  <si>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</si>
  <si>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</si>
  <si>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</si>
  <si>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</si>
  <si>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</si>
  <si>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</si>
  <si>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</si>
  <si>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</si>
  <si>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</si>
  <si>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</si>
  <si>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</si>
  <si>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</si>
  <si>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</si>
  <si>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</si>
  <si>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</si>
  <si>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</si>
  <si>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</si>
  <si>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</si>
  <si>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</si>
  <si>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</si>
  <si>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</si>
  <si>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</si>
  <si>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</si>
  <si>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</si>
  <si>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</si>
  <si>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</si>
  <si>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</si>
  <si>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</si>
  <si>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</si>
  <si>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</si>
  <si>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</si>
  <si>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</si>
  <si>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</si>
  <si>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</si>
  <si>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</si>
  <si>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</si>
  <si>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</si>
  <si>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</si>
  <si>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</si>
  <si>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</si>
  <si>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</si>
  <si>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</si>
  <si>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</si>
  <si>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</si>
  <si>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</si>
  <si>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</si>
  <si>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</si>
  <si>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</si>
  <si>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</si>
  <si>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</si>
  <si>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</si>
  <si>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</si>
  <si>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</si>
  <si>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</si>
  <si>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</si>
  <si>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</si>
  <si>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</si>
  <si>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</si>
  <si>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</si>
  <si>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</si>
  <si>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</si>
  <si>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</si>
  <si>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</si>
  <si>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</si>
  <si>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</si>
  <si>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</si>
  <si>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</si>
  <si>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</si>
  <si>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</si>
  <si>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</si>
  <si>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</si>
  <si>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</si>
  <si>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</si>
  <si>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</si>
  <si>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</si>
  <si>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</si>
  <si>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</si>
  <si>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</si>
  <si>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</si>
  <si>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</si>
  <si>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</si>
  <si>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</si>
  <si>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</si>
  <si>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</si>
  <si>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</si>
  <si>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</si>
  <si>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</si>
  <si>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</si>
  <si>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</si>
  <si>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</si>
  <si>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</si>
  <si>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</si>
  <si>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</si>
  <si>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</si>
  <si>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</si>
  <si>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</si>
  <si>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</si>
  <si>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</si>
  <si>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</si>
  <si>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</si>
  <si>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</si>
  <si>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</si>
  <si>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</si>
  <si>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</si>
  <si>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</si>
  <si>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</si>
  <si>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</si>
  <si>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</si>
  <si>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</si>
  <si>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</si>
  <si>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</si>
  <si>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</si>
  <si>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</si>
  <si>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</si>
  <si>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</si>
  <si>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</si>
  <si>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</si>
  <si>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</si>
  <si>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</si>
  <si>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</si>
  <si>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</si>
  <si>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</si>
  <si>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</si>
  <si>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</si>
  <si>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</si>
  <si>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</si>
  <si>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</si>
  <si>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</si>
  <si>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</si>
  <si>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</si>
  <si>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</si>
  <si>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</si>
  <si>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</si>
  <si>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</si>
  <si>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</si>
  <si>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</si>
  <si>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</si>
  <si>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</si>
  <si>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</si>
  <si>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</si>
  <si>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</si>
  <si>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</si>
  <si>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</si>
  <si>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</si>
  <si>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</si>
  <si>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</si>
  <si>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</si>
  <si>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</si>
  <si>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</si>
  <si>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</si>
  <si>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</si>
  <si>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</si>
  <si>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</si>
  <si>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</si>
  <si>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</si>
  <si>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</si>
  <si>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</si>
  <si>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</si>
  <si>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</si>
  <si>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</si>
  <si>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</si>
  <si>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</si>
  <si>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</si>
  <si>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</si>
  <si>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</si>
  <si>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</si>
  <si>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</si>
  <si>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</si>
  <si>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</si>
  <si>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</si>
  <si>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</si>
  <si>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</si>
  <si>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</si>
  <si>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</si>
  <si>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</si>
  <si>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</si>
  <si>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</si>
  <si>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</si>
  <si>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</si>
  <si>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</si>
  <si>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</si>
  <si>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</si>
  <si>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</si>
  <si>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</si>
  <si>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</si>
  <si>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</si>
  <si>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</si>
  <si>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</si>
  <si>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</si>
  <si>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</si>
  <si>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</si>
  <si>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</si>
  <si>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</si>
  <si>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</si>
  <si>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</si>
  <si>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</si>
  <si>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</si>
  <si>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</si>
  <si>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</si>
  <si>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</si>
  <si>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</si>
  <si>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</si>
  <si>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</si>
  <si>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</si>
  <si>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</si>
  <si>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</si>
  <si>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</si>
  <si>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</si>
  <si>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</si>
  <si>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</si>
  <si>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</si>
  <si>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</si>
  <si>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</si>
  <si>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</si>
  <si>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</si>
  <si>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</si>
  <si>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</si>
  <si>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</si>
  <si>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</si>
  <si>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</si>
  <si>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</si>
  <si>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</si>
  <si>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</si>
  <si>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</si>
  <si>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</si>
  <si>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</si>
  <si>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</si>
  <si>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</si>
  <si>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</si>
  <si>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</si>
  <si>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</si>
  <si>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</si>
  <si>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</si>
  <si>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</si>
  <si>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</si>
  <si>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</si>
  <si>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</si>
  <si>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</si>
  <si>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</si>
  <si>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</si>
  <si>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</si>
  <si>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</si>
  <si>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</si>
  <si>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</si>
  <si>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</si>
  <si>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</si>
  <si>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</si>
  <si>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</si>
  <si>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</si>
  <si>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</si>
  <si>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</si>
  <si>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</si>
  <si>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</si>
  <si>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</si>
  <si>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</si>
  <si>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</si>
  <si>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</si>
  <si>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</si>
  <si>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</si>
  <si>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</si>
  <si>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</si>
  <si>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</si>
  <si>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</si>
  <si>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</si>
  <si>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</si>
  <si>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</si>
  <si>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</si>
  <si>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</si>
  <si>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</si>
  <si>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</si>
  <si>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</si>
  <si>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</si>
  <si>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</si>
  <si>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</si>
  <si>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</si>
  <si>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</si>
  <si>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</si>
  <si>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</si>
  <si>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</si>
  <si>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</si>
  <si>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</si>
  <si>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</si>
  <si>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</si>
  <si>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</si>
  <si>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</si>
  <si>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</si>
  <si>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</si>
  <si>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</si>
  <si>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</si>
  <si>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</si>
  <si>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</si>
  <si>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</si>
  <si>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</si>
  <si>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</si>
  <si>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</si>
  <si>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</si>
  <si>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</si>
  <si>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</si>
  <si>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</si>
  <si>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</si>
  <si>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</si>
  <si>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</si>
  <si>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</si>
  <si>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</si>
  <si>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</si>
  <si>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</si>
  <si>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</si>
  <si>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</si>
  <si>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</si>
  <si>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</si>
  <si>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</si>
  <si>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</si>
  <si>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</si>
  <si>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</si>
  <si>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</si>
  <si>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</si>
  <si>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</si>
  <si>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</si>
  <si>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</si>
  <si>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</si>
  <si>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</si>
  <si>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</si>
  <si>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</si>
  <si>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</si>
  <si>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</si>
  <si>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</si>
  <si>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</si>
  <si>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</si>
  <si>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</si>
  <si>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</si>
  <si>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</si>
  <si>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</si>
  <si>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</si>
  <si>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</si>
  <si>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</si>
  <si>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</si>
  <si>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</si>
  <si>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</si>
  <si>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</si>
  <si>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</si>
  <si>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</si>
  <si>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</si>
  <si>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</si>
  <si>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</si>
  <si>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</si>
  <si>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</si>
  <si>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</si>
  <si>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</si>
  <si>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</si>
  <si>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</si>
  <si>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</si>
  <si>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</si>
  <si>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</si>
  <si>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</si>
  <si>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</si>
  <si>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</si>
  <si>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</si>
  <si>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</si>
  <si>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</si>
  <si>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</si>
  <si>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</si>
  <si>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</si>
  <si>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</si>
  <si>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</si>
  <si>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</si>
  <si>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</si>
  <si>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</si>
  <si>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</si>
  <si>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</si>
  <si>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</si>
  <si>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</si>
  <si>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</si>
  <si>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</si>
  <si>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</si>
  <si>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</si>
  <si>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</si>
  <si>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</si>
  <si>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</si>
  <si>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</si>
  <si>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</si>
  <si>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</si>
  <si>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</si>
  <si>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</si>
  <si>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</si>
  <si>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</si>
  <si>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</si>
  <si>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</si>
  <si>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</si>
  <si>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</si>
  <si>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</si>
  <si>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</si>
  <si>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</si>
  <si>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</si>
  <si>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</si>
  <si>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</si>
  <si>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</si>
  <si>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</si>
  <si>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</si>
  <si>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</si>
  <si>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</si>
  <si>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</si>
  <si>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</si>
  <si>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</si>
  <si>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</si>
  <si>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</si>
  <si>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</si>
  <si>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</si>
  <si>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</si>
  <si>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</si>
  <si>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</si>
  <si>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</si>
  <si>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</si>
  <si>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</si>
  <si>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</si>
  <si>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</si>
  <si>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</si>
  <si>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</si>
  <si>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</si>
  <si>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</si>
  <si>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</si>
  <si>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</si>
  <si>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</si>
  <si>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</si>
  <si>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</si>
  <si>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</si>
  <si>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</si>
  <si>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</si>
  <si>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</si>
  <si>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</si>
  <si>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</si>
  <si>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</si>
  <si>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</si>
  <si>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</si>
  <si>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</si>
  <si>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</si>
  <si>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</si>
  <si>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</si>
  <si>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</si>
  <si>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</si>
  <si>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</si>
  <si>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</si>
  <si>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</si>
  <si>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</si>
  <si>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</si>
  <si>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</si>
  <si>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</si>
  <si>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</si>
  <si>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</si>
  <si>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</si>
  <si>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</si>
  <si>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</si>
  <si>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</si>
  <si>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</si>
  <si>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</si>
  <si>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</si>
  <si>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</si>
  <si>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</si>
  <si>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</si>
  <si>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</si>
  <si>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</si>
  <si>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</si>
  <si>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</si>
  <si>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</si>
  <si>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</si>
  <si>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</si>
  <si>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</si>
  <si>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</si>
  <si>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</si>
  <si>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</si>
  <si>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</si>
  <si>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</si>
  <si>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</si>
  <si>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</si>
  <si>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</si>
  <si>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</si>
  <si>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</si>
  <si>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</si>
  <si>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</si>
  <si>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</si>
  <si>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</si>
  <si>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</si>
  <si>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</si>
  <si>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</si>
  <si>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</si>
  <si>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</si>
  <si>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</si>
  <si>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</si>
  <si>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</si>
  <si>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</si>
  <si>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</si>
  <si>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</si>
  <si>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</si>
  <si>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</si>
  <si>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</si>
  <si>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</si>
  <si>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</si>
  <si>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</si>
  <si>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</si>
  <si>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</si>
  <si>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</si>
  <si>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</si>
  <si>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</si>
  <si>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</si>
  <si>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</si>
  <si>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</si>
  <si>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</si>
  <si>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</si>
  <si>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</si>
  <si>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</si>
  <si>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</si>
  <si>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</si>
  <si>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</si>
  <si>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</si>
  <si>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</si>
  <si>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</si>
  <si>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</si>
  <si>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</si>
  <si>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</si>
  <si>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</si>
  <si>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</si>
  <si>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</si>
  <si>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</si>
  <si>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</si>
  <si>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</si>
  <si>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</si>
  <si>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</si>
  <si>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</si>
  <si>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</si>
  <si>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</si>
  <si>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</si>
  <si>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</si>
  <si>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</si>
  <si>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</si>
  <si>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</si>
  <si>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</si>
  <si>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</si>
  <si>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</si>
  <si>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</si>
  <si>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</si>
  <si>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</si>
  <si>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</si>
  <si>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</si>
  <si>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</si>
  <si>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</si>
  <si>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</si>
  <si>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</si>
  <si>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</si>
  <si>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</si>
  <si>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</si>
  <si>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</si>
  <si>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</si>
  <si>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</si>
  <si>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</si>
  <si>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</si>
  <si>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</si>
  <si>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</si>
  <si>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</si>
  <si>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</si>
  <si>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</si>
  <si>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</si>
  <si>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</si>
  <si>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</si>
  <si>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</si>
  <si>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</si>
  <si>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</si>
  <si>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</si>
  <si>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</si>
  <si>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</si>
  <si>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</si>
  <si>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</si>
  <si>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</si>
  <si>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</si>
  <si>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</si>
  <si>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</si>
  <si>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</si>
  <si>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</si>
  <si>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</si>
  <si>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</si>
  <si>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</si>
  <si>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</si>
  <si>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</si>
  <si>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</si>
  <si>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</si>
  <si>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</si>
  <si>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</si>
  <si>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</si>
  <si>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</si>
  <si>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</si>
  <si>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</si>
  <si>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</si>
  <si>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</si>
  <si>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</si>
  <si>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</si>
  <si>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</si>
  <si>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</si>
  <si>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</si>
  <si>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</si>
  <si>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</si>
  <si>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</si>
  <si>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</si>
  <si>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</si>
  <si>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</si>
  <si>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</si>
  <si>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</si>
  <si>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</si>
  <si>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</si>
  <si>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</si>
  <si>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</si>
  <si>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</si>
  <si>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</si>
  <si>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</si>
  <si>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</si>
  <si>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</si>
  <si>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</si>
  <si>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</si>
  <si>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</si>
  <si>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</si>
  <si>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</si>
  <si>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</si>
  <si>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</si>
  <si>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</si>
  <si>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</si>
  <si>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</si>
  <si>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</si>
  <si>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</si>
  <si>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</si>
  <si>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</si>
  <si>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</si>
  <si>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</si>
  <si>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</si>
  <si>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</si>
  <si>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</si>
  <si>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</si>
  <si>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</si>
  <si>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</si>
  <si>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</si>
  <si>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</si>
  <si>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</si>
  <si>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</si>
  <si>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</si>
  <si>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</si>
  <si>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</si>
  <si>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</si>
  <si>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</si>
  <si>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</si>
  <si>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</si>
  <si>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</si>
  <si>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</si>
  <si>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</si>
  <si>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</si>
  <si>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</si>
  <si>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</si>
  <si>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</si>
  <si>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</si>
  <si>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</si>
  <si>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</si>
  <si>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</si>
  <si>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</si>
  <si>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</si>
  <si>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</si>
  <si>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</si>
  <si>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</si>
  <si>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</si>
  <si>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</si>
  <si>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</si>
  <si>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</si>
  <si>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</si>
  <si>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</si>
  <si>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</si>
  <si>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</si>
  <si>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</si>
  <si>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</si>
  <si>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</si>
  <si>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</si>
  <si>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</si>
  <si>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</si>
  <si>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</si>
  <si>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</si>
  <si>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</si>
  <si>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</si>
  <si>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</si>
  <si>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</si>
  <si>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</si>
  <si>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</si>
  <si>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</si>
  <si>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</si>
  <si>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</si>
  <si>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</si>
  <si>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</si>
  <si>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</si>
  <si>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</si>
  <si>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</si>
  <si>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</si>
  <si>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</si>
  <si>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</si>
  <si>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</si>
  <si>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</si>
  <si>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</si>
  <si>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</si>
  <si>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</si>
  <si>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</si>
  <si>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</si>
  <si>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</si>
  <si>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</si>
  <si>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</si>
  <si>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</si>
  <si>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</si>
  <si>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</si>
  <si>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</si>
  <si>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</si>
  <si>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</si>
  <si>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</si>
  <si>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</si>
  <si>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</si>
  <si>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</si>
  <si>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</si>
  <si>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</si>
  <si>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</si>
  <si>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</si>
  <si>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</si>
  <si>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</si>
  <si>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</si>
  <si>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</si>
  <si>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</si>
  <si>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</si>
  <si>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</si>
  <si>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</si>
  <si>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</si>
  <si>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</si>
  <si>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</si>
  <si>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</si>
  <si>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</si>
  <si>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</si>
  <si>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</si>
  <si>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</si>
  <si>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</si>
  <si>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</si>
  <si>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</si>
  <si>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</si>
  <si>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</si>
  <si>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</si>
  <si>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</si>
  <si>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</si>
  <si>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</si>
  <si>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</si>
  <si>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</si>
  <si>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</si>
  <si>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</si>
  <si>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</si>
  <si>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</si>
  <si>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</si>
  <si>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</si>
  <si>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</si>
  <si>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</si>
  <si>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</si>
  <si>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</si>
  <si>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</si>
  <si>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</si>
  <si>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</si>
  <si>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</si>
  <si>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</si>
  <si>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</si>
  <si>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</si>
  <si>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</si>
  <si>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</si>
  <si>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</si>
  <si>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</si>
  <si>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</si>
  <si>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</si>
  <si>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</si>
  <si>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</si>
  <si>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</si>
  <si>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</si>
  <si>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</si>
  <si>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</si>
  <si>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</si>
  <si>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</si>
  <si>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</si>
  <si>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</si>
  <si>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</si>
  <si>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</si>
  <si>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</si>
  <si>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</si>
  <si>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</si>
  <si>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</si>
  <si>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</si>
  <si>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</si>
  <si>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</si>
  <si>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</si>
  <si>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</si>
  <si>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</si>
  <si>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</si>
  <si>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</si>
  <si>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</si>
  <si>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</si>
  <si>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</si>
  <si>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</si>
  <si>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</si>
  <si>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</si>
  <si>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</si>
  <si>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</si>
  <si>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</si>
  <si>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</si>
  <si>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</si>
  <si>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</si>
  <si>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</si>
  <si>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</si>
  <si>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</si>
  <si>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</si>
  <si>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</si>
  <si>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</si>
  <si>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</si>
  <si>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</si>
  <si>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</si>
  <si>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</si>
  <si>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</si>
  <si>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</si>
  <si>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</si>
  <si>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</si>
  <si>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</si>
  <si>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</si>
  <si>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</si>
  <si>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</si>
  <si>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</si>
  <si>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</si>
  <si>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</si>
  <si>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</si>
  <si>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</si>
  <si>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</si>
  <si>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</si>
  <si>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</si>
  <si>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</si>
  <si>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</si>
  <si>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</si>
  <si>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</si>
  <si>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</si>
  <si>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</si>
  <si>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</si>
  <si>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</si>
  <si>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</si>
  <si>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</si>
  <si>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</si>
  <si>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</si>
  <si>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</si>
  <si>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</si>
  <si>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</si>
  <si>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</si>
  <si>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</si>
  <si>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</si>
  <si>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</si>
  <si>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</si>
  <si>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</si>
  <si>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</si>
  <si>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</si>
  <si>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</si>
  <si>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</si>
  <si>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</si>
  <si>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</si>
  <si>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</si>
  <si>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</si>
  <si>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</si>
  <si>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</si>
  <si>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</si>
  <si>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</si>
  <si>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</si>
  <si>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</si>
  <si>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</si>
  <si>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</si>
  <si>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</si>
  <si>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</si>
  <si>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</si>
  <si>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</si>
  <si>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</si>
  <si>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</si>
  <si>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</si>
  <si>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</si>
  <si>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</si>
  <si>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</si>
  <si>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</si>
  <si>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</si>
  <si>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</si>
  <si>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</si>
  <si>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</si>
  <si>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</si>
  <si>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</si>
  <si>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</si>
  <si>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</si>
  <si>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</si>
  <si>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</si>
  <si>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</si>
  <si>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</si>
  <si>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</si>
  <si>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</si>
  <si>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</si>
  <si>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</si>
  <si>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</si>
  <si>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</si>
  <si>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</si>
  <si>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</si>
  <si>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</si>
  <si>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</si>
  <si>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</si>
  <si>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</si>
  <si>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</si>
  <si>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</si>
  <si>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</si>
  <si>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</si>
  <si>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</si>
  <si>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</si>
  <si>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</si>
  <si>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</si>
  <si>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</si>
  <si>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</si>
  <si>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</si>
  <si>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</si>
  <si>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</si>
  <si>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</si>
  <si>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</si>
  <si>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</si>
  <si>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</si>
  <si>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</si>
  <si>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</si>
  <si>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</si>
  <si>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</si>
  <si>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</si>
  <si>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</si>
  <si>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</si>
  <si>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</si>
  <si>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</si>
  <si>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</si>
  <si>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</si>
  <si>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</si>
  <si>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</si>
  <si>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</si>
  <si>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</si>
  <si>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</si>
  <si>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</si>
  <si>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</si>
  <si>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</si>
  <si>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</si>
  <si>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</si>
  <si>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</si>
  <si>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</si>
  <si>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</si>
  <si>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</si>
  <si>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</si>
  <si>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</si>
  <si>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</si>
  <si>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</si>
  <si>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</si>
  <si>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</si>
  <si>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</si>
  <si>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</si>
  <si>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</si>
  <si>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</si>
  <si>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</si>
  <si>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</si>
  <si>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</si>
  <si>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</si>
  <si>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</si>
  <si>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</si>
  <si>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</si>
  <si>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</si>
  <si>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</si>
  <si>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</si>
  <si>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</si>
  <si>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</si>
  <si>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</si>
  <si>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</si>
  <si>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</si>
  <si>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</si>
  <si>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</si>
  <si>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</si>
  <si>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</si>
  <si>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</si>
  <si>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</si>
  <si>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</si>
  <si>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</si>
  <si>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</si>
  <si>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</si>
  <si>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</si>
  <si>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</si>
  <si>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</si>
  <si>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</si>
  <si>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</si>
  <si>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</si>
  <si>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</si>
  <si>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</si>
  <si>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</si>
  <si>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</si>
  <si>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</si>
  <si>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</si>
  <si>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</si>
  <si>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</si>
  <si>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</si>
  <si>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</si>
  <si>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</si>
  <si>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</si>
  <si>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</si>
  <si>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</si>
  <si>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</si>
  <si>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</si>
  <si>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</si>
  <si>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</si>
  <si>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</si>
  <si>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</si>
  <si>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</si>
  <si>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</si>
  <si>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</si>
  <si>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</si>
  <si>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</si>
  <si>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</si>
  <si>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</si>
  <si>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</si>
  <si>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</si>
  <si>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</si>
  <si>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</si>
  <si>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</si>
  <si>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</si>
  <si>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</si>
  <si>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</si>
  <si>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</si>
  <si>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</si>
  <si>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</si>
  <si>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</si>
  <si>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</si>
  <si>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</si>
  <si>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</si>
  <si>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</si>
  <si>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</si>
  <si>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</si>
  <si>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</si>
  <si>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</si>
  <si>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</si>
  <si>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</si>
  <si>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</si>
  <si>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</si>
  <si>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</si>
  <si>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</si>
  <si>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</si>
  <si>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</si>
  <si>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</si>
  <si>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</si>
  <si>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</si>
  <si>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</si>
  <si>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</si>
  <si>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</si>
  <si>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</si>
  <si>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</si>
  <si>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</si>
  <si>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</si>
  <si>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</si>
  <si>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</si>
  <si>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</si>
  <si>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</si>
  <si>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</si>
  <si>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</si>
  <si>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</si>
  <si>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</si>
  <si>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</si>
  <si>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</si>
  <si>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</si>
  <si>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</si>
  <si>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</si>
  <si>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</si>
  <si>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</si>
  <si>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</si>
  <si>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</si>
  <si>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</si>
  <si>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</si>
  <si>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</si>
  <si>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</si>
  <si>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</si>
  <si>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</si>
  <si>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</si>
  <si>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</si>
  <si>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</si>
  <si>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</si>
  <si>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</si>
  <si>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</si>
  <si>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</si>
  <si>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</si>
  <si>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</si>
  <si>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</si>
  <si>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</si>
  <si>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</si>
  <si>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</si>
  <si>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</si>
  <si>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</t>
  </si>
  <si>
    <t>(All)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</si>
  <si>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</si>
  <si>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</si>
  <si>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</si>
  <si>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</si>
  <si>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</si>
  <si>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</si>
  <si>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</si>
  <si>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</si>
  <si>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</si>
  <si>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</si>
  <si>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</si>
  <si>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</si>
  <si>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</si>
  <si>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</si>
  <si>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</si>
  <si>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</si>
  <si>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</si>
  <si>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</si>
  <si>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</si>
  <si>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</si>
  <si>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</si>
  <si>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</si>
  <si>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</si>
  <si>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</si>
  <si>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</si>
  <si>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The Hitchhiker’s Guide to the Family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</si>
  <si>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</si>
  <si>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</si>
  <si>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</si>
  <si>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</si>
  <si>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</si>
  <si>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</si>
  <si>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</si>
  <si>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</si>
  <si>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SD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</si>
  <si>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</si>
  <si>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</si>
  <si>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</si>
  <si>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</si>
  <si>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</si>
  <si>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</si>
  <si>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SD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</si>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</sst>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12"/>
      <color rgb="FFA5030B"/>
      <name val="Consolas"/>
      <family val="3"/>
    </font>
    <font>
      <b/>
      <sz val="11"/>
      <name val="Calibri"/>
      <family val="2"/>
      <scheme val="minor"/>
    </font>
    <font>
      <sz val="12"/>
      <name val="Consolas"/>
      <family val="3"/>
    </font>
    <font>
      <sz val="10"/>
      <name val="Consolas"/>
      <family val="3"/>
    </font>
    <font>
      <sz val="1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2" fillId="0" borderId="0" xfId="0" applyFont="1" applyAlignment="1">
      <alignment vertical="center" wrapText="1"/>
    </xf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 applyAlignment="1">
      <alignment horizontal="right" vertical="center"/>
    </xf>
    <xf numFmtId="14" fontId="5" fillId="0" borderId="0" xfId="0" applyNumberFormat="1" applyFont="1" applyAlignment="1">
      <alignment horizontal="right" vertical="center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/>
    </xf>
    <xf numFmtId="14" fontId="0" fillId="0" borderId="0" xfId="0" applyNumberFormat="1" applyAlignment="1">
      <alignment horizontal="left"/>
    </xf>
    <xf numFmtId="0" fontId="8" fillId="0" borderId="0" xfId="0" applyFont="1" applyAlignment="1">
      <alignment horizontal="left" vertical="center" wrapText="1" indent="1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4-490A-9B92-4EE43226B867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D4-490A-9B92-4EE43226B867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D4-490A-9B92-4EE43226B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8436896"/>
        <c:axId val="1553408144"/>
      </c:lineChart>
      <c:catAx>
        <c:axId val="210843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408144"/>
        <c:crosses val="autoZero"/>
        <c:auto val="1"/>
        <c:lblAlgn val="ctr"/>
        <c:lblOffset val="100"/>
        <c:noMultiLvlLbl val="0"/>
      </c:catAx>
      <c:valAx>
        <c:axId val="155340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43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E6-452C-8E7B-1FB189F9E3E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E6-452C-8E7B-1FB189F9E3E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E6-452C-8E7B-1FB189F9E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7519680"/>
        <c:axId val="15533869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815</c:v>
                      </c:pt>
                      <c:pt idx="2">
                        <c:v>230</c:v>
                      </c:pt>
                      <c:pt idx="3">
                        <c:v>65</c:v>
                      </c:pt>
                      <c:pt idx="4">
                        <c:v>38</c:v>
                      </c:pt>
                      <c:pt idx="5">
                        <c:v>18</c:v>
                      </c:pt>
                      <c:pt idx="6">
                        <c:v>8</c:v>
                      </c:pt>
                      <c:pt idx="7">
                        <c:v>6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DE6-452C-8E7B-1FB189F9E3E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160</c:v>
                      </c:pt>
                      <c:pt idx="3">
                        <c:v>59</c:v>
                      </c:pt>
                      <c:pt idx="4">
                        <c:v>32</c:v>
                      </c:pt>
                      <c:pt idx="5">
                        <c:v>16</c:v>
                      </c:pt>
                      <c:pt idx="6">
                        <c:v>15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DE6-452C-8E7B-1FB189F9E3E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52</c:v>
                      </c:pt>
                      <c:pt idx="2">
                        <c:v>27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DE6-452C-8E7B-1FB189F9E3E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1224</c:v>
                      </c:pt>
                      <c:pt idx="2">
                        <c:v>417</c:v>
                      </c:pt>
                      <c:pt idx="3">
                        <c:v>136</c:v>
                      </c:pt>
                      <c:pt idx="4">
                        <c:v>74</c:v>
                      </c:pt>
                      <c:pt idx="5">
                        <c:v>35</c:v>
                      </c:pt>
                      <c:pt idx="6">
                        <c:v>24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DE6-452C-8E7B-1FB189F9E3ED}"/>
                  </c:ext>
                </c:extLst>
              </c15:ser>
            </c15:filteredLineSeries>
          </c:ext>
        </c:extLst>
      </c:lineChart>
      <c:catAx>
        <c:axId val="134751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386928"/>
        <c:crosses val="autoZero"/>
        <c:auto val="1"/>
        <c:lblAlgn val="ctr"/>
        <c:lblOffset val="100"/>
        <c:noMultiLvlLbl val="0"/>
      </c:catAx>
      <c:valAx>
        <c:axId val="155338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51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Pivot!$B$5:$B$9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18-46E2-9736-AD56DCF70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66644032"/>
        <c:axId val="1448549232"/>
      </c:barChart>
      <c:catAx>
        <c:axId val="1166644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549232"/>
        <c:crosses val="autoZero"/>
        <c:auto val="1"/>
        <c:lblAlgn val="ctr"/>
        <c:lblOffset val="100"/>
        <c:noMultiLvlLbl val="0"/>
      </c:catAx>
      <c:valAx>
        <c:axId val="144854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64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394160279036739"/>
          <c:y val="0.223225430154564"/>
          <c:w val="0.81539199509875593"/>
          <c:h val="0.5633864100320793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0E-47D1-8E82-D5A50D01F55B}"/>
            </c:ext>
          </c:extLst>
        </c:ser>
        <c:ser>
          <c:idx val="1"/>
          <c:order val="1"/>
          <c:tx>
            <c:strRef>
              <c:f>'SubCat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0E-47D1-8E82-D5A50D01F55B}"/>
            </c:ext>
          </c:extLst>
        </c:ser>
        <c:ser>
          <c:idx val="2"/>
          <c:order val="2"/>
          <c:tx>
            <c:strRef>
              <c:f>'SubCat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80E-47D1-8E82-D5A50D01F55B}"/>
            </c:ext>
          </c:extLst>
        </c:ser>
        <c:ser>
          <c:idx val="3"/>
          <c:order val="3"/>
          <c:tx>
            <c:strRef>
              <c:f>'SubCat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80E-47D1-8E82-D5A50D01F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9046160"/>
        <c:axId val="1463506688"/>
      </c:barChart>
      <c:catAx>
        <c:axId val="146904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506688"/>
        <c:crosses val="autoZero"/>
        <c:auto val="1"/>
        <c:lblAlgn val="ctr"/>
        <c:lblOffset val="100"/>
        <c:noMultiLvlLbl val="0"/>
      </c:catAx>
      <c:valAx>
        <c:axId val="14635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904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Date'!$B$3:$B$12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4F-4A8A-B831-5AF97DDFFDC8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Date'!$C$3:$C$12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4F-4A8A-B831-5AF97DDFFDC8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Date'!$D$3:$D$12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4F-4A8A-B831-5AF97DDFFDC8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Date'!$E$3:$E$12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4F-4A8A-B831-5AF97DDFF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161104"/>
        <c:axId val="1448547152"/>
      </c:lineChart>
      <c:catAx>
        <c:axId val="146116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547152"/>
        <c:crosses val="autoZero"/>
        <c:auto val="1"/>
        <c:lblAlgn val="ctr"/>
        <c:lblOffset val="100"/>
        <c:noMultiLvlLbl val="0"/>
      </c:catAx>
      <c:valAx>
        <c:axId val="144854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16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E42F830-8DF2-4FF6-B8B3-DB80C11ECD2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A26F4C3-33C1-43EB-B48A-C9F24BBE9F6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665350-B816-4BE1-912E-A977AFDCA37C}">
  <sheetPr/>
  <sheetViews>
    <sheetView zoomScale="10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604837</xdr:colOff>
      <xdr:row>19</xdr:row>
      <xdr:rowOff>176212</xdr:rowOff>
    </xdr:from>
    <xdr:to>
      <xdr:col>9</xdr:col>
      <xdr:colOff>619125</xdr:colOff>
      <xdr:row>39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1B4350-4ADD-4B4D-8473-3E36D35E3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266700</xdr:colOff>
      <xdr:row>0</xdr:row>
      <xdr:rowOff>38100</xdr:rowOff>
    </xdr:from>
    <xdr:to>
      <xdr:col>15</xdr:col>
      <xdr:colOff>695172</xdr:colOff>
      <xdr:row>19</xdr:row>
      <xdr:rowOff>155772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27A3EA-C5B9-4830-A8BD-9B498E0FF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67300" y="38100"/>
          <a:ext cx="7029297" cy="37371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304800</xdr:colOff>
      <xdr:row>5</xdr:row>
      <xdr:rowOff>114300</xdr:rowOff>
    </xdr:to>
    <xdr:sp macro="" textlink="">
      <xdr:nvSpPr>
        <xdr:cNvPr id="11265" name="AutoShape 1" descr="Goal column with twelve rows of ranges">
          <a:extLst>
            <a:ext uri="{FF2B5EF4-FFF2-40B4-BE49-F238E27FC236}">
              <a16:creationId xmlns:a16="http://schemas.microsoft.com/office/drawing/2014/main" id="{53B54146-ADCD-4CD6-BAD0-B2032A6594AA}"/>
            </a:ext>
          </a:extLst>
        </xdr:cNvPr>
        <xdr:cNvSpPr>
          <a:spLocks noChangeAspect="1" noChangeArrowheads="1"/>
        </xdr:cNvSpPr>
      </xdr:nvSpPr>
      <xdr:spPr bwMode="auto">
        <a:xfrm>
          <a:off x="704850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5</xdr:row>
      <xdr:rowOff>0</xdr:rowOff>
    </xdr:from>
    <xdr:ext cx="304800" cy="304800"/>
    <xdr:sp macro="" textlink="">
      <xdr:nvSpPr>
        <xdr:cNvPr id="3" name="AutoShape 1" descr="Goal column with twelve rows of ranges">
          <a:extLst>
            <a:ext uri="{FF2B5EF4-FFF2-40B4-BE49-F238E27FC236}">
              <a16:creationId xmlns:a16="http://schemas.microsoft.com/office/drawing/2014/main" id="{E83CB197-21D0-4E14-A1CA-DC75EFDC628F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304800" cy="304800"/>
    <xdr:sp macro="" textlink="">
      <xdr:nvSpPr>
        <xdr:cNvPr id="4" name="AutoShape 1" descr="Goal column with twelve rows of ranges">
          <a:extLst>
            <a:ext uri="{FF2B5EF4-FFF2-40B4-BE49-F238E27FC236}">
              <a16:creationId xmlns:a16="http://schemas.microsoft.com/office/drawing/2014/main" id="{498FC03B-FD31-4525-86CB-B464B6A33989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304800" cy="304800"/>
    <xdr:sp macro="" textlink="">
      <xdr:nvSpPr>
        <xdr:cNvPr id="5" name="AutoShape 1" descr="Goal column with twelve rows of ranges">
          <a:extLst>
            <a:ext uri="{FF2B5EF4-FFF2-40B4-BE49-F238E27FC236}">
              <a16:creationId xmlns:a16="http://schemas.microsoft.com/office/drawing/2014/main" id="{1A045192-EAE5-47D6-84EE-6F9F3E22B02F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304800" cy="304800"/>
    <xdr:sp macro="" textlink="">
      <xdr:nvSpPr>
        <xdr:cNvPr id="6" name="AutoShape 1" descr="Goal column with twelve rows of ranges">
          <a:extLst>
            <a:ext uri="{FF2B5EF4-FFF2-40B4-BE49-F238E27FC236}">
              <a16:creationId xmlns:a16="http://schemas.microsoft.com/office/drawing/2014/main" id="{FBEE0D8B-BC6B-405E-9199-348BFDAA321C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304800" cy="304800"/>
    <xdr:sp macro="" textlink="">
      <xdr:nvSpPr>
        <xdr:cNvPr id="7" name="AutoShape 1" descr="Goal column with twelve rows of ranges">
          <a:extLst>
            <a:ext uri="{FF2B5EF4-FFF2-40B4-BE49-F238E27FC236}">
              <a16:creationId xmlns:a16="http://schemas.microsoft.com/office/drawing/2014/main" id="{3DFA1873-2F97-4B96-B2E6-15B59B0EB6FE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304800" cy="304800"/>
    <xdr:sp macro="" textlink="">
      <xdr:nvSpPr>
        <xdr:cNvPr id="8" name="AutoShape 1" descr="Goal column with twelve rows of ranges">
          <a:extLst>
            <a:ext uri="{FF2B5EF4-FFF2-40B4-BE49-F238E27FC236}">
              <a16:creationId xmlns:a16="http://schemas.microsoft.com/office/drawing/2014/main" id="{4E62E45B-98D8-43B2-9582-0690CCB8DB11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304800" cy="304800"/>
    <xdr:sp macro="" textlink="">
      <xdr:nvSpPr>
        <xdr:cNvPr id="9" name="AutoShape 1" descr="Goal column with twelve rows of ranges">
          <a:extLst>
            <a:ext uri="{FF2B5EF4-FFF2-40B4-BE49-F238E27FC236}">
              <a16:creationId xmlns:a16="http://schemas.microsoft.com/office/drawing/2014/main" id="{90EED851-7A6E-4C09-AD95-DBF7D1057C43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304800" cy="304800"/>
    <xdr:sp macro="" textlink="">
      <xdr:nvSpPr>
        <xdr:cNvPr id="10" name="AutoShape 1" descr="Goal column with twelve rows of ranges">
          <a:extLst>
            <a:ext uri="{FF2B5EF4-FFF2-40B4-BE49-F238E27FC236}">
              <a16:creationId xmlns:a16="http://schemas.microsoft.com/office/drawing/2014/main" id="{7FE02E4E-ACF2-4AE1-91B1-70CE36B3F97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304800" cy="304800"/>
    <xdr:sp macro="" textlink="">
      <xdr:nvSpPr>
        <xdr:cNvPr id="11" name="AutoShape 1" descr="Goal column with twelve rows of ranges">
          <a:extLst>
            <a:ext uri="{FF2B5EF4-FFF2-40B4-BE49-F238E27FC236}">
              <a16:creationId xmlns:a16="http://schemas.microsoft.com/office/drawing/2014/main" id="{D636C70A-3DF0-4EB9-87CF-638FE39ED827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304800" cy="304800"/>
    <xdr:sp macro="" textlink="">
      <xdr:nvSpPr>
        <xdr:cNvPr id="12" name="AutoShape 1" descr="Goal column with twelve rows of ranges">
          <a:extLst>
            <a:ext uri="{FF2B5EF4-FFF2-40B4-BE49-F238E27FC236}">
              <a16:creationId xmlns:a16="http://schemas.microsoft.com/office/drawing/2014/main" id="{7594B5F5-31C2-4B48-A5FE-5591A09D479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304800" cy="304800"/>
    <xdr:sp macro="" textlink="">
      <xdr:nvSpPr>
        <xdr:cNvPr id="13" name="AutoShape 1" descr="Goal column with twelve rows of ranges">
          <a:extLst>
            <a:ext uri="{FF2B5EF4-FFF2-40B4-BE49-F238E27FC236}">
              <a16:creationId xmlns:a16="http://schemas.microsoft.com/office/drawing/2014/main" id="{6EEDD6FB-AAED-4C2F-8F99-EF3108E71FF6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304800" cy="304800"/>
    <xdr:sp macro="" textlink="">
      <xdr:nvSpPr>
        <xdr:cNvPr id="14" name="AutoShape 1" descr="Goal column with twelve rows of ranges">
          <a:extLst>
            <a:ext uri="{FF2B5EF4-FFF2-40B4-BE49-F238E27FC236}">
              <a16:creationId xmlns:a16="http://schemas.microsoft.com/office/drawing/2014/main" id="{AF49AC68-785A-4EC2-B012-5A5A6E9A4116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304800" cy="304800"/>
    <xdr:sp macro="" textlink="">
      <xdr:nvSpPr>
        <xdr:cNvPr id="15" name="AutoShape 1" descr="Goal column with twelve rows of ranges">
          <a:extLst>
            <a:ext uri="{FF2B5EF4-FFF2-40B4-BE49-F238E27FC236}">
              <a16:creationId xmlns:a16="http://schemas.microsoft.com/office/drawing/2014/main" id="{BF9336C8-3202-40C9-B9B8-3C689CFE6676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</xdr:row>
      <xdr:rowOff>0</xdr:rowOff>
    </xdr:from>
    <xdr:ext cx="304800" cy="304800"/>
    <xdr:sp macro="" textlink="">
      <xdr:nvSpPr>
        <xdr:cNvPr id="16" name="AutoShape 1" descr="Goal column with twelve rows of ranges">
          <a:extLst>
            <a:ext uri="{FF2B5EF4-FFF2-40B4-BE49-F238E27FC236}">
              <a16:creationId xmlns:a16="http://schemas.microsoft.com/office/drawing/2014/main" id="{85E36DC8-5EFE-4A5D-8A1E-AB510368C0E6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</xdr:row>
      <xdr:rowOff>0</xdr:rowOff>
    </xdr:from>
    <xdr:ext cx="304800" cy="304800"/>
    <xdr:sp macro="" textlink="">
      <xdr:nvSpPr>
        <xdr:cNvPr id="17" name="AutoShape 1" descr="Goal column with twelve rows of ranges">
          <a:extLst>
            <a:ext uri="{FF2B5EF4-FFF2-40B4-BE49-F238E27FC236}">
              <a16:creationId xmlns:a16="http://schemas.microsoft.com/office/drawing/2014/main" id="{B9852939-EAEC-44D3-BD4E-4433AB840396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6</xdr:row>
      <xdr:rowOff>0</xdr:rowOff>
    </xdr:from>
    <xdr:ext cx="304800" cy="304800"/>
    <xdr:sp macro="" textlink="">
      <xdr:nvSpPr>
        <xdr:cNvPr id="18" name="AutoShape 1" descr="Goal column with twelve rows of ranges">
          <a:extLst>
            <a:ext uri="{FF2B5EF4-FFF2-40B4-BE49-F238E27FC236}">
              <a16:creationId xmlns:a16="http://schemas.microsoft.com/office/drawing/2014/main" id="{D7E8227A-965C-4966-A542-947B959169B7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7</xdr:row>
      <xdr:rowOff>0</xdr:rowOff>
    </xdr:from>
    <xdr:ext cx="304800" cy="304800"/>
    <xdr:sp macro="" textlink="">
      <xdr:nvSpPr>
        <xdr:cNvPr id="19" name="AutoShape 1" descr="Goal column with twelve rows of ranges">
          <a:extLst>
            <a:ext uri="{FF2B5EF4-FFF2-40B4-BE49-F238E27FC236}">
              <a16:creationId xmlns:a16="http://schemas.microsoft.com/office/drawing/2014/main" id="{768FE3F0-F094-4514-ADA8-F8586BDA3A61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7</xdr:row>
      <xdr:rowOff>0</xdr:rowOff>
    </xdr:from>
    <xdr:ext cx="304800" cy="304800"/>
    <xdr:sp macro="" textlink="">
      <xdr:nvSpPr>
        <xdr:cNvPr id="20" name="AutoShape 1" descr="Goal column with twelve rows of ranges">
          <a:extLst>
            <a:ext uri="{FF2B5EF4-FFF2-40B4-BE49-F238E27FC236}">
              <a16:creationId xmlns:a16="http://schemas.microsoft.com/office/drawing/2014/main" id="{9188844A-2A43-4244-B10B-DDCEB994ABC0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8</xdr:row>
      <xdr:rowOff>0</xdr:rowOff>
    </xdr:from>
    <xdr:ext cx="304800" cy="304800"/>
    <xdr:sp macro="" textlink="">
      <xdr:nvSpPr>
        <xdr:cNvPr id="21" name="AutoShape 1" descr="Goal column with twelve rows of ranges">
          <a:extLst>
            <a:ext uri="{FF2B5EF4-FFF2-40B4-BE49-F238E27FC236}">
              <a16:creationId xmlns:a16="http://schemas.microsoft.com/office/drawing/2014/main" id="{44CC2EC5-2273-4373-BBC2-4153A1DFEF4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8</xdr:row>
      <xdr:rowOff>0</xdr:rowOff>
    </xdr:from>
    <xdr:ext cx="304800" cy="304800"/>
    <xdr:sp macro="" textlink="">
      <xdr:nvSpPr>
        <xdr:cNvPr id="22" name="AutoShape 1" descr="Goal column with twelve rows of ranges">
          <a:extLst>
            <a:ext uri="{FF2B5EF4-FFF2-40B4-BE49-F238E27FC236}">
              <a16:creationId xmlns:a16="http://schemas.microsoft.com/office/drawing/2014/main" id="{D4FECD20-8C89-4101-92C1-49DDFAA59BB4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9</xdr:row>
      <xdr:rowOff>0</xdr:rowOff>
    </xdr:from>
    <xdr:ext cx="304800" cy="304800"/>
    <xdr:sp macro="" textlink="">
      <xdr:nvSpPr>
        <xdr:cNvPr id="23" name="AutoShape 1" descr="Goal column with twelve rows of ranges">
          <a:extLst>
            <a:ext uri="{FF2B5EF4-FFF2-40B4-BE49-F238E27FC236}">
              <a16:creationId xmlns:a16="http://schemas.microsoft.com/office/drawing/2014/main" id="{C2A694D8-46FB-4727-B16D-73FD0DC7DB43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9</xdr:row>
      <xdr:rowOff>0</xdr:rowOff>
    </xdr:from>
    <xdr:ext cx="304800" cy="304800"/>
    <xdr:sp macro="" textlink="">
      <xdr:nvSpPr>
        <xdr:cNvPr id="24" name="AutoShape 1" descr="Goal column with twelve rows of ranges">
          <a:extLst>
            <a:ext uri="{FF2B5EF4-FFF2-40B4-BE49-F238E27FC236}">
              <a16:creationId xmlns:a16="http://schemas.microsoft.com/office/drawing/2014/main" id="{BF3207E9-FAE8-4158-A7A4-AE7AC3CC4081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10</xdr:row>
      <xdr:rowOff>0</xdr:rowOff>
    </xdr:from>
    <xdr:ext cx="304800" cy="304800"/>
    <xdr:sp macro="" textlink="">
      <xdr:nvSpPr>
        <xdr:cNvPr id="25" name="AutoShape 1" descr="Goal column with twelve rows of ranges">
          <a:extLst>
            <a:ext uri="{FF2B5EF4-FFF2-40B4-BE49-F238E27FC236}">
              <a16:creationId xmlns:a16="http://schemas.microsoft.com/office/drawing/2014/main" id="{5E5959D6-403D-4184-B55E-12DD6B744CFC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10</xdr:row>
      <xdr:rowOff>0</xdr:rowOff>
    </xdr:from>
    <xdr:ext cx="304800" cy="304800"/>
    <xdr:sp macro="" textlink="">
      <xdr:nvSpPr>
        <xdr:cNvPr id="26" name="AutoShape 1" descr="Goal column with twelve rows of ranges">
          <a:extLst>
            <a:ext uri="{FF2B5EF4-FFF2-40B4-BE49-F238E27FC236}">
              <a16:creationId xmlns:a16="http://schemas.microsoft.com/office/drawing/2014/main" id="{BF485FEC-5353-4A2F-84BF-AAA10BA104DD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11</xdr:row>
      <xdr:rowOff>0</xdr:rowOff>
    </xdr:from>
    <xdr:ext cx="304800" cy="304800"/>
    <xdr:sp macro="" textlink="">
      <xdr:nvSpPr>
        <xdr:cNvPr id="27" name="AutoShape 1" descr="Goal column with twelve rows of ranges">
          <a:extLst>
            <a:ext uri="{FF2B5EF4-FFF2-40B4-BE49-F238E27FC236}">
              <a16:creationId xmlns:a16="http://schemas.microsoft.com/office/drawing/2014/main" id="{A5FCB60E-DF24-4DF9-93A2-DA3838F71662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11</xdr:row>
      <xdr:rowOff>0</xdr:rowOff>
    </xdr:from>
    <xdr:ext cx="304800" cy="304800"/>
    <xdr:sp macro="" textlink="">
      <xdr:nvSpPr>
        <xdr:cNvPr id="28" name="AutoShape 1" descr="Goal column with twelve rows of ranges">
          <a:extLst>
            <a:ext uri="{FF2B5EF4-FFF2-40B4-BE49-F238E27FC236}">
              <a16:creationId xmlns:a16="http://schemas.microsoft.com/office/drawing/2014/main" id="{5C8A3368-4F19-4176-91BD-073713C05969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647700</xdr:colOff>
      <xdr:row>12</xdr:row>
      <xdr:rowOff>0</xdr:rowOff>
    </xdr:from>
    <xdr:ext cx="304800" cy="304800"/>
    <xdr:sp macro="" textlink="">
      <xdr:nvSpPr>
        <xdr:cNvPr id="29" name="AutoShape 1" descr="Goal column with twelve rows of ranges">
          <a:extLst>
            <a:ext uri="{FF2B5EF4-FFF2-40B4-BE49-F238E27FC236}">
              <a16:creationId xmlns:a16="http://schemas.microsoft.com/office/drawing/2014/main" id="{0A7F9CF3-DE89-4681-AC31-8C468CD0B3E9}"/>
            </a:ext>
          </a:extLst>
        </xdr:cNvPr>
        <xdr:cNvSpPr>
          <a:spLocks noChangeAspect="1" noChangeArrowheads="1"/>
        </xdr:cNvSpPr>
      </xdr:nvSpPr>
      <xdr:spPr bwMode="auto">
        <a:xfrm>
          <a:off x="3048000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</xdr:row>
      <xdr:rowOff>0</xdr:rowOff>
    </xdr:from>
    <xdr:ext cx="304800" cy="304800"/>
    <xdr:sp macro="" textlink="">
      <xdr:nvSpPr>
        <xdr:cNvPr id="30" name="AutoShape 1" descr="Goal column with twelve rows of ranges">
          <a:extLst>
            <a:ext uri="{FF2B5EF4-FFF2-40B4-BE49-F238E27FC236}">
              <a16:creationId xmlns:a16="http://schemas.microsoft.com/office/drawing/2014/main" id="{72CD7F3C-04A5-4D91-8655-9BEA8D1EF6E6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5</xdr:row>
      <xdr:rowOff>0</xdr:rowOff>
    </xdr:from>
    <xdr:ext cx="304800" cy="304800"/>
    <xdr:sp macro="" textlink="">
      <xdr:nvSpPr>
        <xdr:cNvPr id="31" name="AutoShape 1" descr="Goal column with twelve rows of ranges">
          <a:extLst>
            <a:ext uri="{FF2B5EF4-FFF2-40B4-BE49-F238E27FC236}">
              <a16:creationId xmlns:a16="http://schemas.microsoft.com/office/drawing/2014/main" id="{DFC1782E-EE60-435F-8C6A-0B1ADD99E66F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</xdr:row>
      <xdr:rowOff>0</xdr:rowOff>
    </xdr:from>
    <xdr:ext cx="304800" cy="304800"/>
    <xdr:sp macro="" textlink="">
      <xdr:nvSpPr>
        <xdr:cNvPr id="32" name="AutoShape 1" descr="Goal column with twelve rows of ranges">
          <a:extLst>
            <a:ext uri="{FF2B5EF4-FFF2-40B4-BE49-F238E27FC236}">
              <a16:creationId xmlns:a16="http://schemas.microsoft.com/office/drawing/2014/main" id="{4BA55F48-351D-496D-BB84-037806066F91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7</xdr:row>
      <xdr:rowOff>0</xdr:rowOff>
    </xdr:from>
    <xdr:ext cx="304800" cy="304800"/>
    <xdr:sp macro="" textlink="">
      <xdr:nvSpPr>
        <xdr:cNvPr id="33" name="AutoShape 1" descr="Goal column with twelve rows of ranges">
          <a:extLst>
            <a:ext uri="{FF2B5EF4-FFF2-40B4-BE49-F238E27FC236}">
              <a16:creationId xmlns:a16="http://schemas.microsoft.com/office/drawing/2014/main" id="{C7B8FD8C-7DC8-4677-9681-7AE0AA614999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7</xdr:row>
      <xdr:rowOff>0</xdr:rowOff>
    </xdr:from>
    <xdr:ext cx="304800" cy="304800"/>
    <xdr:sp macro="" textlink="">
      <xdr:nvSpPr>
        <xdr:cNvPr id="34" name="AutoShape 1" descr="Goal column with twelve rows of ranges">
          <a:extLst>
            <a:ext uri="{FF2B5EF4-FFF2-40B4-BE49-F238E27FC236}">
              <a16:creationId xmlns:a16="http://schemas.microsoft.com/office/drawing/2014/main" id="{2E5857FE-9F0F-44AF-8F0F-5ABC94766B81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8</xdr:row>
      <xdr:rowOff>0</xdr:rowOff>
    </xdr:from>
    <xdr:ext cx="304800" cy="304800"/>
    <xdr:sp macro="" textlink="">
      <xdr:nvSpPr>
        <xdr:cNvPr id="35" name="AutoShape 1" descr="Goal column with twelve rows of ranges">
          <a:extLst>
            <a:ext uri="{FF2B5EF4-FFF2-40B4-BE49-F238E27FC236}">
              <a16:creationId xmlns:a16="http://schemas.microsoft.com/office/drawing/2014/main" id="{76B0DFC2-3731-4CD5-B3A3-8495EE87644C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8</xdr:row>
      <xdr:rowOff>0</xdr:rowOff>
    </xdr:from>
    <xdr:ext cx="304800" cy="304800"/>
    <xdr:sp macro="" textlink="">
      <xdr:nvSpPr>
        <xdr:cNvPr id="36" name="AutoShape 1" descr="Goal column with twelve rows of ranges">
          <a:extLst>
            <a:ext uri="{FF2B5EF4-FFF2-40B4-BE49-F238E27FC236}">
              <a16:creationId xmlns:a16="http://schemas.microsoft.com/office/drawing/2014/main" id="{5819A683-0308-4EF8-BD53-BECB113150DD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37" name="AutoShape 1" descr="Goal column with twelve rows of ranges">
          <a:extLst>
            <a:ext uri="{FF2B5EF4-FFF2-40B4-BE49-F238E27FC236}">
              <a16:creationId xmlns:a16="http://schemas.microsoft.com/office/drawing/2014/main" id="{D403BCA2-B944-4562-8479-A1B76885EF99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38" name="AutoShape 1" descr="Goal column with twelve rows of ranges">
          <a:extLst>
            <a:ext uri="{FF2B5EF4-FFF2-40B4-BE49-F238E27FC236}">
              <a16:creationId xmlns:a16="http://schemas.microsoft.com/office/drawing/2014/main" id="{E35AE5BD-11A5-4B58-968C-DEC97AD92DC4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10</xdr:row>
      <xdr:rowOff>0</xdr:rowOff>
    </xdr:from>
    <xdr:ext cx="304800" cy="304800"/>
    <xdr:sp macro="" textlink="">
      <xdr:nvSpPr>
        <xdr:cNvPr id="39" name="AutoShape 1" descr="Goal column with twelve rows of ranges">
          <a:extLst>
            <a:ext uri="{FF2B5EF4-FFF2-40B4-BE49-F238E27FC236}">
              <a16:creationId xmlns:a16="http://schemas.microsoft.com/office/drawing/2014/main" id="{C6102C7F-6EE0-46AF-BD2E-77CE185C4EF7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10</xdr:row>
      <xdr:rowOff>0</xdr:rowOff>
    </xdr:from>
    <xdr:ext cx="304800" cy="304800"/>
    <xdr:sp macro="" textlink="">
      <xdr:nvSpPr>
        <xdr:cNvPr id="40" name="AutoShape 1" descr="Goal column with twelve rows of ranges">
          <a:extLst>
            <a:ext uri="{FF2B5EF4-FFF2-40B4-BE49-F238E27FC236}">
              <a16:creationId xmlns:a16="http://schemas.microsoft.com/office/drawing/2014/main" id="{EA6882F4-4112-4A4C-98B0-7E9A5C272BF0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11</xdr:row>
      <xdr:rowOff>0</xdr:rowOff>
    </xdr:from>
    <xdr:ext cx="304800" cy="304800"/>
    <xdr:sp macro="" textlink="">
      <xdr:nvSpPr>
        <xdr:cNvPr id="41" name="AutoShape 1" descr="Goal column with twelve rows of ranges">
          <a:extLst>
            <a:ext uri="{FF2B5EF4-FFF2-40B4-BE49-F238E27FC236}">
              <a16:creationId xmlns:a16="http://schemas.microsoft.com/office/drawing/2014/main" id="{5A839916-3022-4391-B85F-DE32A992A19F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11</xdr:row>
      <xdr:rowOff>0</xdr:rowOff>
    </xdr:from>
    <xdr:ext cx="304800" cy="304800"/>
    <xdr:sp macro="" textlink="">
      <xdr:nvSpPr>
        <xdr:cNvPr id="42" name="AutoShape 1" descr="Goal column with twelve rows of ranges">
          <a:extLst>
            <a:ext uri="{FF2B5EF4-FFF2-40B4-BE49-F238E27FC236}">
              <a16:creationId xmlns:a16="http://schemas.microsoft.com/office/drawing/2014/main" id="{00A7463C-7D95-4AD0-95FA-6C036344B99C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12</xdr:row>
      <xdr:rowOff>0</xdr:rowOff>
    </xdr:from>
    <xdr:ext cx="304800" cy="304800"/>
    <xdr:sp macro="" textlink="">
      <xdr:nvSpPr>
        <xdr:cNvPr id="43" name="AutoShape 1" descr="Goal column with twelve rows of ranges">
          <a:extLst>
            <a:ext uri="{FF2B5EF4-FFF2-40B4-BE49-F238E27FC236}">
              <a16:creationId xmlns:a16="http://schemas.microsoft.com/office/drawing/2014/main" id="{5E0FDBC6-C6D7-4981-8E0B-46A0B9BDA3F9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4</xdr:row>
      <xdr:rowOff>0</xdr:rowOff>
    </xdr:from>
    <xdr:ext cx="304800" cy="304800"/>
    <xdr:sp macro="" textlink="">
      <xdr:nvSpPr>
        <xdr:cNvPr id="44" name="AutoShape 1" descr="Goal column with twelve rows of ranges">
          <a:extLst>
            <a:ext uri="{FF2B5EF4-FFF2-40B4-BE49-F238E27FC236}">
              <a16:creationId xmlns:a16="http://schemas.microsoft.com/office/drawing/2014/main" id="{30C9C163-B4B7-42E2-B28B-B6651F52A37F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5</xdr:row>
      <xdr:rowOff>0</xdr:rowOff>
    </xdr:from>
    <xdr:ext cx="304800" cy="304800"/>
    <xdr:sp macro="" textlink="">
      <xdr:nvSpPr>
        <xdr:cNvPr id="45" name="AutoShape 1" descr="Goal column with twelve rows of ranges">
          <a:extLst>
            <a:ext uri="{FF2B5EF4-FFF2-40B4-BE49-F238E27FC236}">
              <a16:creationId xmlns:a16="http://schemas.microsoft.com/office/drawing/2014/main" id="{8D6EF08F-35D0-4405-97FB-867B9C2123F2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</xdr:row>
      <xdr:rowOff>0</xdr:rowOff>
    </xdr:from>
    <xdr:ext cx="304800" cy="304800"/>
    <xdr:sp macro="" textlink="">
      <xdr:nvSpPr>
        <xdr:cNvPr id="46" name="AutoShape 1" descr="Goal column with twelve rows of ranges">
          <a:extLst>
            <a:ext uri="{FF2B5EF4-FFF2-40B4-BE49-F238E27FC236}">
              <a16:creationId xmlns:a16="http://schemas.microsoft.com/office/drawing/2014/main" id="{A873D469-2A1D-45A5-8D8E-0E0FFFDA3CCA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7</xdr:row>
      <xdr:rowOff>0</xdr:rowOff>
    </xdr:from>
    <xdr:ext cx="304800" cy="304800"/>
    <xdr:sp macro="" textlink="">
      <xdr:nvSpPr>
        <xdr:cNvPr id="47" name="AutoShape 1" descr="Goal column with twelve rows of ranges">
          <a:extLst>
            <a:ext uri="{FF2B5EF4-FFF2-40B4-BE49-F238E27FC236}">
              <a16:creationId xmlns:a16="http://schemas.microsoft.com/office/drawing/2014/main" id="{B8DFBD3F-96C2-48C1-93BC-102E28EF0703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7</xdr:row>
      <xdr:rowOff>0</xdr:rowOff>
    </xdr:from>
    <xdr:ext cx="304800" cy="304800"/>
    <xdr:sp macro="" textlink="">
      <xdr:nvSpPr>
        <xdr:cNvPr id="48" name="AutoShape 1" descr="Goal column with twelve rows of ranges">
          <a:extLst>
            <a:ext uri="{FF2B5EF4-FFF2-40B4-BE49-F238E27FC236}">
              <a16:creationId xmlns:a16="http://schemas.microsoft.com/office/drawing/2014/main" id="{53ADEFE8-FD7E-450E-8B14-A4D1E1F4DE5F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8</xdr:row>
      <xdr:rowOff>0</xdr:rowOff>
    </xdr:from>
    <xdr:ext cx="304800" cy="304800"/>
    <xdr:sp macro="" textlink="">
      <xdr:nvSpPr>
        <xdr:cNvPr id="49" name="AutoShape 1" descr="Goal column with twelve rows of ranges">
          <a:extLst>
            <a:ext uri="{FF2B5EF4-FFF2-40B4-BE49-F238E27FC236}">
              <a16:creationId xmlns:a16="http://schemas.microsoft.com/office/drawing/2014/main" id="{3352D937-E0D0-4F0B-B131-D515ECC8F07E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8</xdr:row>
      <xdr:rowOff>0</xdr:rowOff>
    </xdr:from>
    <xdr:ext cx="304800" cy="304800"/>
    <xdr:sp macro="" textlink="">
      <xdr:nvSpPr>
        <xdr:cNvPr id="50" name="AutoShape 1" descr="Goal column with twelve rows of ranges">
          <a:extLst>
            <a:ext uri="{FF2B5EF4-FFF2-40B4-BE49-F238E27FC236}">
              <a16:creationId xmlns:a16="http://schemas.microsoft.com/office/drawing/2014/main" id="{DCB4E971-5392-4DBB-92FF-1113B32A8180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9</xdr:row>
      <xdr:rowOff>0</xdr:rowOff>
    </xdr:from>
    <xdr:ext cx="304800" cy="304800"/>
    <xdr:sp macro="" textlink="">
      <xdr:nvSpPr>
        <xdr:cNvPr id="51" name="AutoShape 1" descr="Goal column with twelve rows of ranges">
          <a:extLst>
            <a:ext uri="{FF2B5EF4-FFF2-40B4-BE49-F238E27FC236}">
              <a16:creationId xmlns:a16="http://schemas.microsoft.com/office/drawing/2014/main" id="{45384AA5-55C6-4C0C-AB3B-76BF9917B50C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9</xdr:row>
      <xdr:rowOff>0</xdr:rowOff>
    </xdr:from>
    <xdr:ext cx="304800" cy="304800"/>
    <xdr:sp macro="" textlink="">
      <xdr:nvSpPr>
        <xdr:cNvPr id="52" name="AutoShape 1" descr="Goal column with twelve rows of ranges">
          <a:extLst>
            <a:ext uri="{FF2B5EF4-FFF2-40B4-BE49-F238E27FC236}">
              <a16:creationId xmlns:a16="http://schemas.microsoft.com/office/drawing/2014/main" id="{265FD5A9-012E-4579-B40F-635EC5E62832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10</xdr:row>
      <xdr:rowOff>0</xdr:rowOff>
    </xdr:from>
    <xdr:ext cx="304800" cy="304800"/>
    <xdr:sp macro="" textlink="">
      <xdr:nvSpPr>
        <xdr:cNvPr id="53" name="AutoShape 1" descr="Goal column with twelve rows of ranges">
          <a:extLst>
            <a:ext uri="{FF2B5EF4-FFF2-40B4-BE49-F238E27FC236}">
              <a16:creationId xmlns:a16="http://schemas.microsoft.com/office/drawing/2014/main" id="{C81177DC-03A6-4D73-AA67-4EB33A3F3D1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10</xdr:row>
      <xdr:rowOff>0</xdr:rowOff>
    </xdr:from>
    <xdr:ext cx="304800" cy="304800"/>
    <xdr:sp macro="" textlink="">
      <xdr:nvSpPr>
        <xdr:cNvPr id="54" name="AutoShape 1" descr="Goal column with twelve rows of ranges">
          <a:extLst>
            <a:ext uri="{FF2B5EF4-FFF2-40B4-BE49-F238E27FC236}">
              <a16:creationId xmlns:a16="http://schemas.microsoft.com/office/drawing/2014/main" id="{D1373FF9-76AF-4DF7-89CA-3405088A7972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11</xdr:row>
      <xdr:rowOff>0</xdr:rowOff>
    </xdr:from>
    <xdr:ext cx="304800" cy="304800"/>
    <xdr:sp macro="" textlink="">
      <xdr:nvSpPr>
        <xdr:cNvPr id="55" name="AutoShape 1" descr="Goal column with twelve rows of ranges">
          <a:extLst>
            <a:ext uri="{FF2B5EF4-FFF2-40B4-BE49-F238E27FC236}">
              <a16:creationId xmlns:a16="http://schemas.microsoft.com/office/drawing/2014/main" id="{B2B5FF3B-0CB8-4339-AFAE-8BF694B80E7F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11</xdr:row>
      <xdr:rowOff>0</xdr:rowOff>
    </xdr:from>
    <xdr:ext cx="304800" cy="304800"/>
    <xdr:sp macro="" textlink="">
      <xdr:nvSpPr>
        <xdr:cNvPr id="56" name="AutoShape 1" descr="Goal column with twelve rows of ranges">
          <a:extLst>
            <a:ext uri="{FF2B5EF4-FFF2-40B4-BE49-F238E27FC236}">
              <a16:creationId xmlns:a16="http://schemas.microsoft.com/office/drawing/2014/main" id="{DA86C695-A0F8-4D83-8E92-C456230135E7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12</xdr:row>
      <xdr:rowOff>0</xdr:rowOff>
    </xdr:from>
    <xdr:ext cx="304800" cy="304800"/>
    <xdr:sp macro="" textlink="">
      <xdr:nvSpPr>
        <xdr:cNvPr id="57" name="AutoShape 1" descr="Goal column with twelve rows of ranges">
          <a:extLst>
            <a:ext uri="{FF2B5EF4-FFF2-40B4-BE49-F238E27FC236}">
              <a16:creationId xmlns:a16="http://schemas.microsoft.com/office/drawing/2014/main" id="{538ECA9E-C6F0-42EF-B555-B01C1B18AFF9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4</xdr:row>
      <xdr:rowOff>0</xdr:rowOff>
    </xdr:from>
    <xdr:ext cx="304800" cy="304800"/>
    <xdr:sp macro="" textlink="">
      <xdr:nvSpPr>
        <xdr:cNvPr id="58" name="AutoShape 1" descr="Goal column with twelve rows of ranges">
          <a:extLst>
            <a:ext uri="{FF2B5EF4-FFF2-40B4-BE49-F238E27FC236}">
              <a16:creationId xmlns:a16="http://schemas.microsoft.com/office/drawing/2014/main" id="{684DD36F-1B0A-4B75-AF5E-FD498A5E390A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5</xdr:row>
      <xdr:rowOff>0</xdr:rowOff>
    </xdr:from>
    <xdr:ext cx="304800" cy="304800"/>
    <xdr:sp macro="" textlink="">
      <xdr:nvSpPr>
        <xdr:cNvPr id="59" name="AutoShape 1" descr="Goal column with twelve rows of ranges">
          <a:extLst>
            <a:ext uri="{FF2B5EF4-FFF2-40B4-BE49-F238E27FC236}">
              <a16:creationId xmlns:a16="http://schemas.microsoft.com/office/drawing/2014/main" id="{1F63A150-0298-44DA-BBFC-08F09C4F1F83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6</xdr:row>
      <xdr:rowOff>0</xdr:rowOff>
    </xdr:from>
    <xdr:ext cx="304800" cy="304800"/>
    <xdr:sp macro="" textlink="">
      <xdr:nvSpPr>
        <xdr:cNvPr id="60" name="AutoShape 1" descr="Goal column with twelve rows of ranges">
          <a:extLst>
            <a:ext uri="{FF2B5EF4-FFF2-40B4-BE49-F238E27FC236}">
              <a16:creationId xmlns:a16="http://schemas.microsoft.com/office/drawing/2014/main" id="{47C18868-D652-4456-A27B-09C2049CFDE2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7</xdr:row>
      <xdr:rowOff>0</xdr:rowOff>
    </xdr:from>
    <xdr:ext cx="304800" cy="304800"/>
    <xdr:sp macro="" textlink="">
      <xdr:nvSpPr>
        <xdr:cNvPr id="61" name="AutoShape 1" descr="Goal column with twelve rows of ranges">
          <a:extLst>
            <a:ext uri="{FF2B5EF4-FFF2-40B4-BE49-F238E27FC236}">
              <a16:creationId xmlns:a16="http://schemas.microsoft.com/office/drawing/2014/main" id="{CC12FAB9-8C4D-4F33-BF49-89E2C5EAEEA1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7</xdr:row>
      <xdr:rowOff>0</xdr:rowOff>
    </xdr:from>
    <xdr:ext cx="304800" cy="304800"/>
    <xdr:sp macro="" textlink="">
      <xdr:nvSpPr>
        <xdr:cNvPr id="62" name="AutoShape 1" descr="Goal column with twelve rows of ranges">
          <a:extLst>
            <a:ext uri="{FF2B5EF4-FFF2-40B4-BE49-F238E27FC236}">
              <a16:creationId xmlns:a16="http://schemas.microsoft.com/office/drawing/2014/main" id="{F8B49732-3DBA-4E1B-9966-46264319FD7C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8</xdr:row>
      <xdr:rowOff>0</xdr:rowOff>
    </xdr:from>
    <xdr:ext cx="304800" cy="304800"/>
    <xdr:sp macro="" textlink="">
      <xdr:nvSpPr>
        <xdr:cNvPr id="63" name="AutoShape 1" descr="Goal column with twelve rows of ranges">
          <a:extLst>
            <a:ext uri="{FF2B5EF4-FFF2-40B4-BE49-F238E27FC236}">
              <a16:creationId xmlns:a16="http://schemas.microsoft.com/office/drawing/2014/main" id="{CC1059FB-0FCB-402E-B174-D1ACDF85DF2D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8</xdr:row>
      <xdr:rowOff>0</xdr:rowOff>
    </xdr:from>
    <xdr:ext cx="304800" cy="304800"/>
    <xdr:sp macro="" textlink="">
      <xdr:nvSpPr>
        <xdr:cNvPr id="64" name="AutoShape 1" descr="Goal column with twelve rows of ranges">
          <a:extLst>
            <a:ext uri="{FF2B5EF4-FFF2-40B4-BE49-F238E27FC236}">
              <a16:creationId xmlns:a16="http://schemas.microsoft.com/office/drawing/2014/main" id="{1707EECD-AFCF-4167-9517-536FF5CC1AD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9</xdr:row>
      <xdr:rowOff>0</xdr:rowOff>
    </xdr:from>
    <xdr:ext cx="304800" cy="304800"/>
    <xdr:sp macro="" textlink="">
      <xdr:nvSpPr>
        <xdr:cNvPr id="65" name="AutoShape 1" descr="Goal column with twelve rows of ranges">
          <a:extLst>
            <a:ext uri="{FF2B5EF4-FFF2-40B4-BE49-F238E27FC236}">
              <a16:creationId xmlns:a16="http://schemas.microsoft.com/office/drawing/2014/main" id="{15B1E300-159B-4FE5-9299-62158C483873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9</xdr:row>
      <xdr:rowOff>0</xdr:rowOff>
    </xdr:from>
    <xdr:ext cx="304800" cy="304800"/>
    <xdr:sp macro="" textlink="">
      <xdr:nvSpPr>
        <xdr:cNvPr id="66" name="AutoShape 1" descr="Goal column with twelve rows of ranges">
          <a:extLst>
            <a:ext uri="{FF2B5EF4-FFF2-40B4-BE49-F238E27FC236}">
              <a16:creationId xmlns:a16="http://schemas.microsoft.com/office/drawing/2014/main" id="{36CF2F22-B1F8-49C8-8678-2B99BDE73338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10</xdr:row>
      <xdr:rowOff>0</xdr:rowOff>
    </xdr:from>
    <xdr:ext cx="304800" cy="304800"/>
    <xdr:sp macro="" textlink="">
      <xdr:nvSpPr>
        <xdr:cNvPr id="67" name="AutoShape 1" descr="Goal column with twelve rows of ranges">
          <a:extLst>
            <a:ext uri="{FF2B5EF4-FFF2-40B4-BE49-F238E27FC236}">
              <a16:creationId xmlns:a16="http://schemas.microsoft.com/office/drawing/2014/main" id="{E50AED2D-972B-4BFF-8781-C59AFE3887A1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10</xdr:row>
      <xdr:rowOff>0</xdr:rowOff>
    </xdr:from>
    <xdr:ext cx="304800" cy="304800"/>
    <xdr:sp macro="" textlink="">
      <xdr:nvSpPr>
        <xdr:cNvPr id="68" name="AutoShape 1" descr="Goal column with twelve rows of ranges">
          <a:extLst>
            <a:ext uri="{FF2B5EF4-FFF2-40B4-BE49-F238E27FC236}">
              <a16:creationId xmlns:a16="http://schemas.microsoft.com/office/drawing/2014/main" id="{A1743807-B127-41C7-A1F8-B870649F1B73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11</xdr:row>
      <xdr:rowOff>0</xdr:rowOff>
    </xdr:from>
    <xdr:ext cx="304800" cy="304800"/>
    <xdr:sp macro="" textlink="">
      <xdr:nvSpPr>
        <xdr:cNvPr id="69" name="AutoShape 1" descr="Goal column with twelve rows of ranges">
          <a:extLst>
            <a:ext uri="{FF2B5EF4-FFF2-40B4-BE49-F238E27FC236}">
              <a16:creationId xmlns:a16="http://schemas.microsoft.com/office/drawing/2014/main" id="{0A3B34B9-4190-4C03-BADE-D5EB4DC720CF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11</xdr:row>
      <xdr:rowOff>0</xdr:rowOff>
    </xdr:from>
    <xdr:ext cx="304800" cy="304800"/>
    <xdr:sp macro="" textlink="">
      <xdr:nvSpPr>
        <xdr:cNvPr id="70" name="AutoShape 1" descr="Goal column with twelve rows of ranges">
          <a:extLst>
            <a:ext uri="{FF2B5EF4-FFF2-40B4-BE49-F238E27FC236}">
              <a16:creationId xmlns:a16="http://schemas.microsoft.com/office/drawing/2014/main" id="{6AB14FFC-976B-49B5-A220-54B61BA962B9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12</xdr:row>
      <xdr:rowOff>0</xdr:rowOff>
    </xdr:from>
    <xdr:ext cx="304800" cy="304800"/>
    <xdr:sp macro="" textlink="">
      <xdr:nvSpPr>
        <xdr:cNvPr id="71" name="AutoShape 1" descr="Goal column with twelve rows of ranges">
          <a:extLst>
            <a:ext uri="{FF2B5EF4-FFF2-40B4-BE49-F238E27FC236}">
              <a16:creationId xmlns:a16="http://schemas.microsoft.com/office/drawing/2014/main" id="{E70A7246-1318-43D9-A7CE-C3C637EA2D92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4</xdr:row>
      <xdr:rowOff>0</xdr:rowOff>
    </xdr:from>
    <xdr:ext cx="304800" cy="304800"/>
    <xdr:sp macro="" textlink="">
      <xdr:nvSpPr>
        <xdr:cNvPr id="72" name="AutoShape 1" descr="Goal column with twelve rows of ranges">
          <a:extLst>
            <a:ext uri="{FF2B5EF4-FFF2-40B4-BE49-F238E27FC236}">
              <a16:creationId xmlns:a16="http://schemas.microsoft.com/office/drawing/2014/main" id="{3A2E46A6-7910-4496-8E2A-A5EB76B147A2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5</xdr:row>
      <xdr:rowOff>0</xdr:rowOff>
    </xdr:from>
    <xdr:ext cx="304800" cy="304800"/>
    <xdr:sp macro="" textlink="">
      <xdr:nvSpPr>
        <xdr:cNvPr id="73" name="AutoShape 1" descr="Goal column with twelve rows of ranges">
          <a:extLst>
            <a:ext uri="{FF2B5EF4-FFF2-40B4-BE49-F238E27FC236}">
              <a16:creationId xmlns:a16="http://schemas.microsoft.com/office/drawing/2014/main" id="{3AAA9571-C80C-4096-AC5B-C5A6312DEE71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6</xdr:row>
      <xdr:rowOff>0</xdr:rowOff>
    </xdr:from>
    <xdr:ext cx="304800" cy="304800"/>
    <xdr:sp macro="" textlink="">
      <xdr:nvSpPr>
        <xdr:cNvPr id="74" name="AutoShape 1" descr="Goal column with twelve rows of ranges">
          <a:extLst>
            <a:ext uri="{FF2B5EF4-FFF2-40B4-BE49-F238E27FC236}">
              <a16:creationId xmlns:a16="http://schemas.microsoft.com/office/drawing/2014/main" id="{18F14F82-D23E-422E-8777-7FD71272EB84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7</xdr:row>
      <xdr:rowOff>0</xdr:rowOff>
    </xdr:from>
    <xdr:ext cx="304800" cy="304800"/>
    <xdr:sp macro="" textlink="">
      <xdr:nvSpPr>
        <xdr:cNvPr id="75" name="AutoShape 1" descr="Goal column with twelve rows of ranges">
          <a:extLst>
            <a:ext uri="{FF2B5EF4-FFF2-40B4-BE49-F238E27FC236}">
              <a16:creationId xmlns:a16="http://schemas.microsoft.com/office/drawing/2014/main" id="{92DF0D7F-020D-45B7-B1C9-90F6FAA14D15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7</xdr:row>
      <xdr:rowOff>0</xdr:rowOff>
    </xdr:from>
    <xdr:ext cx="304800" cy="304800"/>
    <xdr:sp macro="" textlink="">
      <xdr:nvSpPr>
        <xdr:cNvPr id="76" name="AutoShape 1" descr="Goal column with twelve rows of ranges">
          <a:extLst>
            <a:ext uri="{FF2B5EF4-FFF2-40B4-BE49-F238E27FC236}">
              <a16:creationId xmlns:a16="http://schemas.microsoft.com/office/drawing/2014/main" id="{CA4630DE-0111-47D2-8D8C-C52B3CD5B5A9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77" name="AutoShape 1" descr="Goal column with twelve rows of ranges">
          <a:extLst>
            <a:ext uri="{FF2B5EF4-FFF2-40B4-BE49-F238E27FC236}">
              <a16:creationId xmlns:a16="http://schemas.microsoft.com/office/drawing/2014/main" id="{F8101470-B278-4E17-B2BF-5C0652B52CB7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78" name="AutoShape 1" descr="Goal column with twelve rows of ranges">
          <a:extLst>
            <a:ext uri="{FF2B5EF4-FFF2-40B4-BE49-F238E27FC236}">
              <a16:creationId xmlns:a16="http://schemas.microsoft.com/office/drawing/2014/main" id="{5A5A8D1B-9A90-4DF1-9B7C-195FF9C4A5D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9</xdr:row>
      <xdr:rowOff>0</xdr:rowOff>
    </xdr:from>
    <xdr:ext cx="304800" cy="304800"/>
    <xdr:sp macro="" textlink="">
      <xdr:nvSpPr>
        <xdr:cNvPr id="79" name="AutoShape 1" descr="Goal column with twelve rows of ranges">
          <a:extLst>
            <a:ext uri="{FF2B5EF4-FFF2-40B4-BE49-F238E27FC236}">
              <a16:creationId xmlns:a16="http://schemas.microsoft.com/office/drawing/2014/main" id="{51002EA9-531E-496D-BFD4-D73C081FE395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9</xdr:row>
      <xdr:rowOff>0</xdr:rowOff>
    </xdr:from>
    <xdr:ext cx="304800" cy="304800"/>
    <xdr:sp macro="" textlink="">
      <xdr:nvSpPr>
        <xdr:cNvPr id="80" name="AutoShape 1" descr="Goal column with twelve rows of ranges">
          <a:extLst>
            <a:ext uri="{FF2B5EF4-FFF2-40B4-BE49-F238E27FC236}">
              <a16:creationId xmlns:a16="http://schemas.microsoft.com/office/drawing/2014/main" id="{2BBB2870-C665-46C4-B799-211F135060E0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10</xdr:row>
      <xdr:rowOff>0</xdr:rowOff>
    </xdr:from>
    <xdr:ext cx="304800" cy="304800"/>
    <xdr:sp macro="" textlink="">
      <xdr:nvSpPr>
        <xdr:cNvPr id="81" name="AutoShape 1" descr="Goal column with twelve rows of ranges">
          <a:extLst>
            <a:ext uri="{FF2B5EF4-FFF2-40B4-BE49-F238E27FC236}">
              <a16:creationId xmlns:a16="http://schemas.microsoft.com/office/drawing/2014/main" id="{4069230E-1B4B-4FBD-A80B-EFC79D7CF95E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10</xdr:row>
      <xdr:rowOff>0</xdr:rowOff>
    </xdr:from>
    <xdr:ext cx="304800" cy="304800"/>
    <xdr:sp macro="" textlink="">
      <xdr:nvSpPr>
        <xdr:cNvPr id="82" name="AutoShape 1" descr="Goal column with twelve rows of ranges">
          <a:extLst>
            <a:ext uri="{FF2B5EF4-FFF2-40B4-BE49-F238E27FC236}">
              <a16:creationId xmlns:a16="http://schemas.microsoft.com/office/drawing/2014/main" id="{E16DAB14-FF1D-4E6A-96F4-5B5A9990F3C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11</xdr:row>
      <xdr:rowOff>0</xdr:rowOff>
    </xdr:from>
    <xdr:ext cx="304800" cy="304800"/>
    <xdr:sp macro="" textlink="">
      <xdr:nvSpPr>
        <xdr:cNvPr id="83" name="AutoShape 1" descr="Goal column with twelve rows of ranges">
          <a:extLst>
            <a:ext uri="{FF2B5EF4-FFF2-40B4-BE49-F238E27FC236}">
              <a16:creationId xmlns:a16="http://schemas.microsoft.com/office/drawing/2014/main" id="{9D397F10-E145-43A0-8920-E0C09A5827A0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11</xdr:row>
      <xdr:rowOff>0</xdr:rowOff>
    </xdr:from>
    <xdr:ext cx="304800" cy="304800"/>
    <xdr:sp macro="" textlink="">
      <xdr:nvSpPr>
        <xdr:cNvPr id="84" name="AutoShape 1" descr="Goal column with twelve rows of ranges">
          <a:extLst>
            <a:ext uri="{FF2B5EF4-FFF2-40B4-BE49-F238E27FC236}">
              <a16:creationId xmlns:a16="http://schemas.microsoft.com/office/drawing/2014/main" id="{C6AEDD63-1AB1-46E9-B93C-814CD3D2BDF1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12</xdr:row>
      <xdr:rowOff>0</xdr:rowOff>
    </xdr:from>
    <xdr:ext cx="304800" cy="304800"/>
    <xdr:sp macro="" textlink="">
      <xdr:nvSpPr>
        <xdr:cNvPr id="85" name="AutoShape 1" descr="Goal column with twelve rows of ranges">
          <a:extLst>
            <a:ext uri="{FF2B5EF4-FFF2-40B4-BE49-F238E27FC236}">
              <a16:creationId xmlns:a16="http://schemas.microsoft.com/office/drawing/2014/main" id="{EA8E5D82-3CFF-43F9-A264-8059C84A6015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04800"/>
    <xdr:sp macro="" textlink="">
      <xdr:nvSpPr>
        <xdr:cNvPr id="86" name="AutoShape 1" descr="Goal column with twelve rows of ranges">
          <a:extLst>
            <a:ext uri="{FF2B5EF4-FFF2-40B4-BE49-F238E27FC236}">
              <a16:creationId xmlns:a16="http://schemas.microsoft.com/office/drawing/2014/main" id="{30AE87BC-79E7-4AFC-B63D-7317CE504A5C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04800"/>
    <xdr:sp macro="" textlink="">
      <xdr:nvSpPr>
        <xdr:cNvPr id="87" name="AutoShape 1" descr="Goal column with twelve rows of ranges">
          <a:extLst>
            <a:ext uri="{FF2B5EF4-FFF2-40B4-BE49-F238E27FC236}">
              <a16:creationId xmlns:a16="http://schemas.microsoft.com/office/drawing/2014/main" id="{144911C6-EAC2-4A9B-A6EF-32AB9749BDE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04800"/>
    <xdr:sp macro="" textlink="">
      <xdr:nvSpPr>
        <xdr:cNvPr id="88" name="AutoShape 1" descr="Goal column with twelve rows of ranges">
          <a:extLst>
            <a:ext uri="{FF2B5EF4-FFF2-40B4-BE49-F238E27FC236}">
              <a16:creationId xmlns:a16="http://schemas.microsoft.com/office/drawing/2014/main" id="{F55D522D-134A-43BB-B321-CC7C9FD44F3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89" name="AutoShape 1" descr="Goal column with twelve rows of ranges">
          <a:extLst>
            <a:ext uri="{FF2B5EF4-FFF2-40B4-BE49-F238E27FC236}">
              <a16:creationId xmlns:a16="http://schemas.microsoft.com/office/drawing/2014/main" id="{EF18F1CE-4650-43C4-A257-094125646158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90" name="AutoShape 1" descr="Goal column with twelve rows of ranges">
          <a:extLst>
            <a:ext uri="{FF2B5EF4-FFF2-40B4-BE49-F238E27FC236}">
              <a16:creationId xmlns:a16="http://schemas.microsoft.com/office/drawing/2014/main" id="{19ED4236-2C4C-4183-A235-047B58560F11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91" name="AutoShape 1" descr="Goal column with twelve rows of ranges">
          <a:extLst>
            <a:ext uri="{FF2B5EF4-FFF2-40B4-BE49-F238E27FC236}">
              <a16:creationId xmlns:a16="http://schemas.microsoft.com/office/drawing/2014/main" id="{D3EF6A11-C403-49AE-8D7D-6F1B290E294C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92" name="AutoShape 1" descr="Goal column with twelve rows of ranges">
          <a:extLst>
            <a:ext uri="{FF2B5EF4-FFF2-40B4-BE49-F238E27FC236}">
              <a16:creationId xmlns:a16="http://schemas.microsoft.com/office/drawing/2014/main" id="{3233CDB8-F85B-42B6-933B-CB7494E02FA6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04800"/>
    <xdr:sp macro="" textlink="">
      <xdr:nvSpPr>
        <xdr:cNvPr id="93" name="AutoShape 1" descr="Goal column with twelve rows of ranges">
          <a:extLst>
            <a:ext uri="{FF2B5EF4-FFF2-40B4-BE49-F238E27FC236}">
              <a16:creationId xmlns:a16="http://schemas.microsoft.com/office/drawing/2014/main" id="{CAB6A014-A7B4-4A98-8EAA-1E73643B0791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04800"/>
    <xdr:sp macro="" textlink="">
      <xdr:nvSpPr>
        <xdr:cNvPr id="94" name="AutoShape 1" descr="Goal column with twelve rows of ranges">
          <a:extLst>
            <a:ext uri="{FF2B5EF4-FFF2-40B4-BE49-F238E27FC236}">
              <a16:creationId xmlns:a16="http://schemas.microsoft.com/office/drawing/2014/main" id="{3604F079-6B23-4DFC-B89A-430A028E49F2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04800"/>
    <xdr:sp macro="" textlink="">
      <xdr:nvSpPr>
        <xdr:cNvPr id="95" name="AutoShape 1" descr="Goal column with twelve rows of ranges">
          <a:extLst>
            <a:ext uri="{FF2B5EF4-FFF2-40B4-BE49-F238E27FC236}">
              <a16:creationId xmlns:a16="http://schemas.microsoft.com/office/drawing/2014/main" id="{B5D96432-43FA-4E79-B5D5-DF924CA2A47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04800"/>
    <xdr:sp macro="" textlink="">
      <xdr:nvSpPr>
        <xdr:cNvPr id="96" name="AutoShape 1" descr="Goal column with twelve rows of ranges">
          <a:extLst>
            <a:ext uri="{FF2B5EF4-FFF2-40B4-BE49-F238E27FC236}">
              <a16:creationId xmlns:a16="http://schemas.microsoft.com/office/drawing/2014/main" id="{B9CB34D5-A527-41E2-B54F-E6FCF3B45D49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04800"/>
    <xdr:sp macro="" textlink="">
      <xdr:nvSpPr>
        <xdr:cNvPr id="97" name="AutoShape 1" descr="Goal column with twelve rows of ranges">
          <a:extLst>
            <a:ext uri="{FF2B5EF4-FFF2-40B4-BE49-F238E27FC236}">
              <a16:creationId xmlns:a16="http://schemas.microsoft.com/office/drawing/2014/main" id="{C6BFB28C-732B-4612-B67C-66B1ED8B6A8C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04800"/>
    <xdr:sp macro="" textlink="">
      <xdr:nvSpPr>
        <xdr:cNvPr id="98" name="AutoShape 1" descr="Goal column with twelve rows of ranges">
          <a:extLst>
            <a:ext uri="{FF2B5EF4-FFF2-40B4-BE49-F238E27FC236}">
              <a16:creationId xmlns:a16="http://schemas.microsoft.com/office/drawing/2014/main" id="{9CB934D7-7762-4DB0-870E-A496AD8B8A0A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04800"/>
    <xdr:sp macro="" textlink="">
      <xdr:nvSpPr>
        <xdr:cNvPr id="99" name="AutoShape 1" descr="Goal column with twelve rows of ranges">
          <a:extLst>
            <a:ext uri="{FF2B5EF4-FFF2-40B4-BE49-F238E27FC236}">
              <a16:creationId xmlns:a16="http://schemas.microsoft.com/office/drawing/2014/main" id="{BB523531-3858-40C7-A4CF-710BA7BA18F4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</xdr:row>
      <xdr:rowOff>0</xdr:rowOff>
    </xdr:from>
    <xdr:ext cx="304800" cy="304800"/>
    <xdr:sp macro="" textlink="">
      <xdr:nvSpPr>
        <xdr:cNvPr id="100" name="AutoShape 1" descr="Goal column with twelve rows of ranges">
          <a:extLst>
            <a:ext uri="{FF2B5EF4-FFF2-40B4-BE49-F238E27FC236}">
              <a16:creationId xmlns:a16="http://schemas.microsoft.com/office/drawing/2014/main" id="{F6125EBF-ED54-433F-85BD-CA6CE2110D8D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</xdr:row>
      <xdr:rowOff>0</xdr:rowOff>
    </xdr:from>
    <xdr:ext cx="304800" cy="304800"/>
    <xdr:sp macro="" textlink="">
      <xdr:nvSpPr>
        <xdr:cNvPr id="101" name="AutoShape 1" descr="Goal column with twelve rows of ranges">
          <a:extLst>
            <a:ext uri="{FF2B5EF4-FFF2-40B4-BE49-F238E27FC236}">
              <a16:creationId xmlns:a16="http://schemas.microsoft.com/office/drawing/2014/main" id="{AF72090E-55DE-47EF-94C5-A2E591872A3E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6</xdr:row>
      <xdr:rowOff>0</xdr:rowOff>
    </xdr:from>
    <xdr:ext cx="304800" cy="304800"/>
    <xdr:sp macro="" textlink="">
      <xdr:nvSpPr>
        <xdr:cNvPr id="102" name="AutoShape 1" descr="Goal column with twelve rows of ranges">
          <a:extLst>
            <a:ext uri="{FF2B5EF4-FFF2-40B4-BE49-F238E27FC236}">
              <a16:creationId xmlns:a16="http://schemas.microsoft.com/office/drawing/2014/main" id="{8F33A58F-B525-4E61-AB9C-561C253E09E6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7</xdr:row>
      <xdr:rowOff>0</xdr:rowOff>
    </xdr:from>
    <xdr:ext cx="304800" cy="304800"/>
    <xdr:sp macro="" textlink="">
      <xdr:nvSpPr>
        <xdr:cNvPr id="103" name="AutoShape 1" descr="Goal column with twelve rows of ranges">
          <a:extLst>
            <a:ext uri="{FF2B5EF4-FFF2-40B4-BE49-F238E27FC236}">
              <a16:creationId xmlns:a16="http://schemas.microsoft.com/office/drawing/2014/main" id="{F0A61DB1-5817-4E15-915B-ECEC309371D5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7</xdr:row>
      <xdr:rowOff>0</xdr:rowOff>
    </xdr:from>
    <xdr:ext cx="304800" cy="304800"/>
    <xdr:sp macro="" textlink="">
      <xdr:nvSpPr>
        <xdr:cNvPr id="104" name="AutoShape 1" descr="Goal column with twelve rows of ranges">
          <a:extLst>
            <a:ext uri="{FF2B5EF4-FFF2-40B4-BE49-F238E27FC236}">
              <a16:creationId xmlns:a16="http://schemas.microsoft.com/office/drawing/2014/main" id="{F59C87F5-94D0-4C33-9E2B-78E6645FFF61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8</xdr:row>
      <xdr:rowOff>0</xdr:rowOff>
    </xdr:from>
    <xdr:ext cx="304800" cy="304800"/>
    <xdr:sp macro="" textlink="">
      <xdr:nvSpPr>
        <xdr:cNvPr id="105" name="AutoShape 1" descr="Goal column with twelve rows of ranges">
          <a:extLst>
            <a:ext uri="{FF2B5EF4-FFF2-40B4-BE49-F238E27FC236}">
              <a16:creationId xmlns:a16="http://schemas.microsoft.com/office/drawing/2014/main" id="{8CB4CC30-86E6-46E2-A1B5-46DC01EA5809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8</xdr:row>
      <xdr:rowOff>0</xdr:rowOff>
    </xdr:from>
    <xdr:ext cx="304800" cy="304800"/>
    <xdr:sp macro="" textlink="">
      <xdr:nvSpPr>
        <xdr:cNvPr id="106" name="AutoShape 1" descr="Goal column with twelve rows of ranges">
          <a:extLst>
            <a:ext uri="{FF2B5EF4-FFF2-40B4-BE49-F238E27FC236}">
              <a16:creationId xmlns:a16="http://schemas.microsoft.com/office/drawing/2014/main" id="{9A1FE13F-9A57-43BB-BC0F-FC8DCCE947AC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9</xdr:row>
      <xdr:rowOff>0</xdr:rowOff>
    </xdr:from>
    <xdr:ext cx="304800" cy="304800"/>
    <xdr:sp macro="" textlink="">
      <xdr:nvSpPr>
        <xdr:cNvPr id="107" name="AutoShape 1" descr="Goal column with twelve rows of ranges">
          <a:extLst>
            <a:ext uri="{FF2B5EF4-FFF2-40B4-BE49-F238E27FC236}">
              <a16:creationId xmlns:a16="http://schemas.microsoft.com/office/drawing/2014/main" id="{51B55B9D-E6F6-4DCD-AA37-C5FA3AD6EE03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9</xdr:row>
      <xdr:rowOff>0</xdr:rowOff>
    </xdr:from>
    <xdr:ext cx="304800" cy="304800"/>
    <xdr:sp macro="" textlink="">
      <xdr:nvSpPr>
        <xdr:cNvPr id="108" name="AutoShape 1" descr="Goal column with twelve rows of ranges">
          <a:extLst>
            <a:ext uri="{FF2B5EF4-FFF2-40B4-BE49-F238E27FC236}">
              <a16:creationId xmlns:a16="http://schemas.microsoft.com/office/drawing/2014/main" id="{F06FE5E6-0DAA-4946-9756-08924199C78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10</xdr:row>
      <xdr:rowOff>0</xdr:rowOff>
    </xdr:from>
    <xdr:ext cx="304800" cy="304800"/>
    <xdr:sp macro="" textlink="">
      <xdr:nvSpPr>
        <xdr:cNvPr id="109" name="AutoShape 1" descr="Goal column with twelve rows of ranges">
          <a:extLst>
            <a:ext uri="{FF2B5EF4-FFF2-40B4-BE49-F238E27FC236}">
              <a16:creationId xmlns:a16="http://schemas.microsoft.com/office/drawing/2014/main" id="{5D514870-11BE-46FC-BA63-68D1345658F7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10</xdr:row>
      <xdr:rowOff>0</xdr:rowOff>
    </xdr:from>
    <xdr:ext cx="304800" cy="304800"/>
    <xdr:sp macro="" textlink="">
      <xdr:nvSpPr>
        <xdr:cNvPr id="110" name="AutoShape 1" descr="Goal column with twelve rows of ranges">
          <a:extLst>
            <a:ext uri="{FF2B5EF4-FFF2-40B4-BE49-F238E27FC236}">
              <a16:creationId xmlns:a16="http://schemas.microsoft.com/office/drawing/2014/main" id="{FC53B790-C3A8-4758-9CA1-9CEE7C2FE942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11</xdr:row>
      <xdr:rowOff>0</xdr:rowOff>
    </xdr:from>
    <xdr:ext cx="304800" cy="304800"/>
    <xdr:sp macro="" textlink="">
      <xdr:nvSpPr>
        <xdr:cNvPr id="111" name="AutoShape 1" descr="Goal column with twelve rows of ranges">
          <a:extLst>
            <a:ext uri="{FF2B5EF4-FFF2-40B4-BE49-F238E27FC236}">
              <a16:creationId xmlns:a16="http://schemas.microsoft.com/office/drawing/2014/main" id="{A59CB636-0EBD-400C-A7A9-00BE28201FD3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11</xdr:row>
      <xdr:rowOff>0</xdr:rowOff>
    </xdr:from>
    <xdr:ext cx="304800" cy="304800"/>
    <xdr:sp macro="" textlink="">
      <xdr:nvSpPr>
        <xdr:cNvPr id="112" name="AutoShape 1" descr="Goal column with twelve rows of ranges">
          <a:extLst>
            <a:ext uri="{FF2B5EF4-FFF2-40B4-BE49-F238E27FC236}">
              <a16:creationId xmlns:a16="http://schemas.microsoft.com/office/drawing/2014/main" id="{1D14B3B1-24B9-47B9-BC44-EBFFE6EC1D47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12</xdr:row>
      <xdr:rowOff>0</xdr:rowOff>
    </xdr:from>
    <xdr:ext cx="304800" cy="304800"/>
    <xdr:sp macro="" textlink="">
      <xdr:nvSpPr>
        <xdr:cNvPr id="113" name="AutoShape 1" descr="Goal column with twelve rows of ranges">
          <a:extLst>
            <a:ext uri="{FF2B5EF4-FFF2-40B4-BE49-F238E27FC236}">
              <a16:creationId xmlns:a16="http://schemas.microsoft.com/office/drawing/2014/main" id="{E41C778C-0D3F-4351-ADF0-2C3999036F65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</xdr:row>
      <xdr:rowOff>0</xdr:rowOff>
    </xdr:from>
    <xdr:ext cx="304800" cy="304800"/>
    <xdr:sp macro="" textlink="">
      <xdr:nvSpPr>
        <xdr:cNvPr id="114" name="AutoShape 1" descr="Goal column with twelve rows of ranges">
          <a:extLst>
            <a:ext uri="{FF2B5EF4-FFF2-40B4-BE49-F238E27FC236}">
              <a16:creationId xmlns:a16="http://schemas.microsoft.com/office/drawing/2014/main" id="{C35D7721-77E0-4F21-9770-D5EE0F16A6DF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5</xdr:row>
      <xdr:rowOff>0</xdr:rowOff>
    </xdr:from>
    <xdr:ext cx="304800" cy="304800"/>
    <xdr:sp macro="" textlink="">
      <xdr:nvSpPr>
        <xdr:cNvPr id="115" name="AutoShape 1" descr="Goal column with twelve rows of ranges">
          <a:extLst>
            <a:ext uri="{FF2B5EF4-FFF2-40B4-BE49-F238E27FC236}">
              <a16:creationId xmlns:a16="http://schemas.microsoft.com/office/drawing/2014/main" id="{B2066F5D-10D5-4B38-ACF6-E26E1606483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</xdr:row>
      <xdr:rowOff>0</xdr:rowOff>
    </xdr:from>
    <xdr:ext cx="304800" cy="304800"/>
    <xdr:sp macro="" textlink="">
      <xdr:nvSpPr>
        <xdr:cNvPr id="116" name="AutoShape 1" descr="Goal column with twelve rows of ranges">
          <a:extLst>
            <a:ext uri="{FF2B5EF4-FFF2-40B4-BE49-F238E27FC236}">
              <a16:creationId xmlns:a16="http://schemas.microsoft.com/office/drawing/2014/main" id="{4A47D3BF-4DB2-469F-BD1E-B76A6AC44972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7</xdr:row>
      <xdr:rowOff>0</xdr:rowOff>
    </xdr:from>
    <xdr:ext cx="304800" cy="304800"/>
    <xdr:sp macro="" textlink="">
      <xdr:nvSpPr>
        <xdr:cNvPr id="117" name="AutoShape 1" descr="Goal column with twelve rows of ranges">
          <a:extLst>
            <a:ext uri="{FF2B5EF4-FFF2-40B4-BE49-F238E27FC236}">
              <a16:creationId xmlns:a16="http://schemas.microsoft.com/office/drawing/2014/main" id="{2BB7A270-1698-43ED-B00E-DD5FC5D0D4EC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7</xdr:row>
      <xdr:rowOff>0</xdr:rowOff>
    </xdr:from>
    <xdr:ext cx="304800" cy="304800"/>
    <xdr:sp macro="" textlink="">
      <xdr:nvSpPr>
        <xdr:cNvPr id="118" name="AutoShape 1" descr="Goal column with twelve rows of ranges">
          <a:extLst>
            <a:ext uri="{FF2B5EF4-FFF2-40B4-BE49-F238E27FC236}">
              <a16:creationId xmlns:a16="http://schemas.microsoft.com/office/drawing/2014/main" id="{431D1308-5C5D-4E1D-BA36-86E79E8AA99A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8</xdr:row>
      <xdr:rowOff>0</xdr:rowOff>
    </xdr:from>
    <xdr:ext cx="304800" cy="304800"/>
    <xdr:sp macro="" textlink="">
      <xdr:nvSpPr>
        <xdr:cNvPr id="119" name="AutoShape 1" descr="Goal column with twelve rows of ranges">
          <a:extLst>
            <a:ext uri="{FF2B5EF4-FFF2-40B4-BE49-F238E27FC236}">
              <a16:creationId xmlns:a16="http://schemas.microsoft.com/office/drawing/2014/main" id="{A8921A62-439D-4411-B79F-67376FDD6014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8</xdr:row>
      <xdr:rowOff>0</xdr:rowOff>
    </xdr:from>
    <xdr:ext cx="304800" cy="304800"/>
    <xdr:sp macro="" textlink="">
      <xdr:nvSpPr>
        <xdr:cNvPr id="120" name="AutoShape 1" descr="Goal column with twelve rows of ranges">
          <a:extLst>
            <a:ext uri="{FF2B5EF4-FFF2-40B4-BE49-F238E27FC236}">
              <a16:creationId xmlns:a16="http://schemas.microsoft.com/office/drawing/2014/main" id="{63EE341A-A38B-423F-B5AB-ADFBE81D087A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121" name="AutoShape 1" descr="Goal column with twelve rows of ranges">
          <a:extLst>
            <a:ext uri="{FF2B5EF4-FFF2-40B4-BE49-F238E27FC236}">
              <a16:creationId xmlns:a16="http://schemas.microsoft.com/office/drawing/2014/main" id="{E3F3DB08-3473-46B7-BBDC-6AB88F90B730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122" name="AutoShape 1" descr="Goal column with twelve rows of ranges">
          <a:extLst>
            <a:ext uri="{FF2B5EF4-FFF2-40B4-BE49-F238E27FC236}">
              <a16:creationId xmlns:a16="http://schemas.microsoft.com/office/drawing/2014/main" id="{A0541578-3E6E-4499-A937-A9954771120F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10</xdr:row>
      <xdr:rowOff>0</xdr:rowOff>
    </xdr:from>
    <xdr:ext cx="304800" cy="304800"/>
    <xdr:sp macro="" textlink="">
      <xdr:nvSpPr>
        <xdr:cNvPr id="123" name="AutoShape 1" descr="Goal column with twelve rows of ranges">
          <a:extLst>
            <a:ext uri="{FF2B5EF4-FFF2-40B4-BE49-F238E27FC236}">
              <a16:creationId xmlns:a16="http://schemas.microsoft.com/office/drawing/2014/main" id="{94EF2E63-F362-41CC-B6F4-10F435936032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10</xdr:row>
      <xdr:rowOff>0</xdr:rowOff>
    </xdr:from>
    <xdr:ext cx="304800" cy="304800"/>
    <xdr:sp macro="" textlink="">
      <xdr:nvSpPr>
        <xdr:cNvPr id="124" name="AutoShape 1" descr="Goal column with twelve rows of ranges">
          <a:extLst>
            <a:ext uri="{FF2B5EF4-FFF2-40B4-BE49-F238E27FC236}">
              <a16:creationId xmlns:a16="http://schemas.microsoft.com/office/drawing/2014/main" id="{3538AD57-902B-4E91-B0EC-8755B50DB503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11</xdr:row>
      <xdr:rowOff>0</xdr:rowOff>
    </xdr:from>
    <xdr:ext cx="304800" cy="304800"/>
    <xdr:sp macro="" textlink="">
      <xdr:nvSpPr>
        <xdr:cNvPr id="125" name="AutoShape 1" descr="Goal column with twelve rows of ranges">
          <a:extLst>
            <a:ext uri="{FF2B5EF4-FFF2-40B4-BE49-F238E27FC236}">
              <a16:creationId xmlns:a16="http://schemas.microsoft.com/office/drawing/2014/main" id="{4D78E4D3-20C8-47BB-A755-6F500F8E4AC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11</xdr:row>
      <xdr:rowOff>0</xdr:rowOff>
    </xdr:from>
    <xdr:ext cx="304800" cy="304800"/>
    <xdr:sp macro="" textlink="">
      <xdr:nvSpPr>
        <xdr:cNvPr id="126" name="AutoShape 1" descr="Goal column with twelve rows of ranges">
          <a:extLst>
            <a:ext uri="{FF2B5EF4-FFF2-40B4-BE49-F238E27FC236}">
              <a16:creationId xmlns:a16="http://schemas.microsoft.com/office/drawing/2014/main" id="{4878BD68-1501-46B3-8665-34FC3FF1CA00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12</xdr:row>
      <xdr:rowOff>0</xdr:rowOff>
    </xdr:from>
    <xdr:ext cx="304800" cy="304800"/>
    <xdr:sp macro="" textlink="">
      <xdr:nvSpPr>
        <xdr:cNvPr id="127" name="AutoShape 1" descr="Goal column with twelve rows of ranges">
          <a:extLst>
            <a:ext uri="{FF2B5EF4-FFF2-40B4-BE49-F238E27FC236}">
              <a16:creationId xmlns:a16="http://schemas.microsoft.com/office/drawing/2014/main" id="{E33D6AFB-11BB-4771-9218-AC0A4C683703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4</xdr:row>
      <xdr:rowOff>0</xdr:rowOff>
    </xdr:from>
    <xdr:ext cx="304800" cy="304800"/>
    <xdr:sp macro="" textlink="">
      <xdr:nvSpPr>
        <xdr:cNvPr id="128" name="AutoShape 1" descr="Goal column with twelve rows of ranges">
          <a:extLst>
            <a:ext uri="{FF2B5EF4-FFF2-40B4-BE49-F238E27FC236}">
              <a16:creationId xmlns:a16="http://schemas.microsoft.com/office/drawing/2014/main" id="{B34B5D4E-E430-49C1-8161-E0696A84D95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5</xdr:row>
      <xdr:rowOff>0</xdr:rowOff>
    </xdr:from>
    <xdr:ext cx="304800" cy="304800"/>
    <xdr:sp macro="" textlink="">
      <xdr:nvSpPr>
        <xdr:cNvPr id="129" name="AutoShape 1" descr="Goal column with twelve rows of ranges">
          <a:extLst>
            <a:ext uri="{FF2B5EF4-FFF2-40B4-BE49-F238E27FC236}">
              <a16:creationId xmlns:a16="http://schemas.microsoft.com/office/drawing/2014/main" id="{FE749199-BF50-45A4-AFB1-C99A786244D0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6</xdr:row>
      <xdr:rowOff>0</xdr:rowOff>
    </xdr:from>
    <xdr:ext cx="304800" cy="304800"/>
    <xdr:sp macro="" textlink="">
      <xdr:nvSpPr>
        <xdr:cNvPr id="130" name="AutoShape 1" descr="Goal column with twelve rows of ranges">
          <a:extLst>
            <a:ext uri="{FF2B5EF4-FFF2-40B4-BE49-F238E27FC236}">
              <a16:creationId xmlns:a16="http://schemas.microsoft.com/office/drawing/2014/main" id="{2CEAB9BE-AFC8-43F6-9D19-3A52C98CF73A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7</xdr:row>
      <xdr:rowOff>0</xdr:rowOff>
    </xdr:from>
    <xdr:ext cx="304800" cy="304800"/>
    <xdr:sp macro="" textlink="">
      <xdr:nvSpPr>
        <xdr:cNvPr id="131" name="AutoShape 1" descr="Goal column with twelve rows of ranges">
          <a:extLst>
            <a:ext uri="{FF2B5EF4-FFF2-40B4-BE49-F238E27FC236}">
              <a16:creationId xmlns:a16="http://schemas.microsoft.com/office/drawing/2014/main" id="{E45FDEB8-820A-4C57-B76F-5813600C814A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7</xdr:row>
      <xdr:rowOff>0</xdr:rowOff>
    </xdr:from>
    <xdr:ext cx="304800" cy="304800"/>
    <xdr:sp macro="" textlink="">
      <xdr:nvSpPr>
        <xdr:cNvPr id="132" name="AutoShape 1" descr="Goal column with twelve rows of ranges">
          <a:extLst>
            <a:ext uri="{FF2B5EF4-FFF2-40B4-BE49-F238E27FC236}">
              <a16:creationId xmlns:a16="http://schemas.microsoft.com/office/drawing/2014/main" id="{8FAEF6B8-3E3D-4833-A320-101E1DB99E1A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8</xdr:row>
      <xdr:rowOff>0</xdr:rowOff>
    </xdr:from>
    <xdr:ext cx="304800" cy="304800"/>
    <xdr:sp macro="" textlink="">
      <xdr:nvSpPr>
        <xdr:cNvPr id="133" name="AutoShape 1" descr="Goal column with twelve rows of ranges">
          <a:extLst>
            <a:ext uri="{FF2B5EF4-FFF2-40B4-BE49-F238E27FC236}">
              <a16:creationId xmlns:a16="http://schemas.microsoft.com/office/drawing/2014/main" id="{1D5202E3-8E15-4219-83DF-496F2B6C86B4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8</xdr:row>
      <xdr:rowOff>0</xdr:rowOff>
    </xdr:from>
    <xdr:ext cx="304800" cy="304800"/>
    <xdr:sp macro="" textlink="">
      <xdr:nvSpPr>
        <xdr:cNvPr id="134" name="AutoShape 1" descr="Goal column with twelve rows of ranges">
          <a:extLst>
            <a:ext uri="{FF2B5EF4-FFF2-40B4-BE49-F238E27FC236}">
              <a16:creationId xmlns:a16="http://schemas.microsoft.com/office/drawing/2014/main" id="{692296C0-177B-4F16-94CF-BC9AC7AC7A59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9</xdr:row>
      <xdr:rowOff>0</xdr:rowOff>
    </xdr:from>
    <xdr:ext cx="304800" cy="304800"/>
    <xdr:sp macro="" textlink="">
      <xdr:nvSpPr>
        <xdr:cNvPr id="135" name="AutoShape 1" descr="Goal column with twelve rows of ranges">
          <a:extLst>
            <a:ext uri="{FF2B5EF4-FFF2-40B4-BE49-F238E27FC236}">
              <a16:creationId xmlns:a16="http://schemas.microsoft.com/office/drawing/2014/main" id="{11EF023E-44F9-4660-B4CC-3F9D1688656F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9</xdr:row>
      <xdr:rowOff>0</xdr:rowOff>
    </xdr:from>
    <xdr:ext cx="304800" cy="304800"/>
    <xdr:sp macro="" textlink="">
      <xdr:nvSpPr>
        <xdr:cNvPr id="136" name="AutoShape 1" descr="Goal column with twelve rows of ranges">
          <a:extLst>
            <a:ext uri="{FF2B5EF4-FFF2-40B4-BE49-F238E27FC236}">
              <a16:creationId xmlns:a16="http://schemas.microsoft.com/office/drawing/2014/main" id="{2C69710D-8342-476F-BE1C-092F6BF98E7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10</xdr:row>
      <xdr:rowOff>0</xdr:rowOff>
    </xdr:from>
    <xdr:ext cx="304800" cy="304800"/>
    <xdr:sp macro="" textlink="">
      <xdr:nvSpPr>
        <xdr:cNvPr id="137" name="AutoShape 1" descr="Goal column with twelve rows of ranges">
          <a:extLst>
            <a:ext uri="{FF2B5EF4-FFF2-40B4-BE49-F238E27FC236}">
              <a16:creationId xmlns:a16="http://schemas.microsoft.com/office/drawing/2014/main" id="{87593E06-4D17-496B-BADE-DFB0357F7BFD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10</xdr:row>
      <xdr:rowOff>0</xdr:rowOff>
    </xdr:from>
    <xdr:ext cx="304800" cy="304800"/>
    <xdr:sp macro="" textlink="">
      <xdr:nvSpPr>
        <xdr:cNvPr id="138" name="AutoShape 1" descr="Goal column with twelve rows of ranges">
          <a:extLst>
            <a:ext uri="{FF2B5EF4-FFF2-40B4-BE49-F238E27FC236}">
              <a16:creationId xmlns:a16="http://schemas.microsoft.com/office/drawing/2014/main" id="{7468E72A-C6C6-4A72-8F86-8C7FB66002DD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11</xdr:row>
      <xdr:rowOff>0</xdr:rowOff>
    </xdr:from>
    <xdr:ext cx="304800" cy="304800"/>
    <xdr:sp macro="" textlink="">
      <xdr:nvSpPr>
        <xdr:cNvPr id="139" name="AutoShape 1" descr="Goal column with twelve rows of ranges">
          <a:extLst>
            <a:ext uri="{FF2B5EF4-FFF2-40B4-BE49-F238E27FC236}">
              <a16:creationId xmlns:a16="http://schemas.microsoft.com/office/drawing/2014/main" id="{2C9A20F6-F3ED-4D79-B339-D098F08D5043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11</xdr:row>
      <xdr:rowOff>0</xdr:rowOff>
    </xdr:from>
    <xdr:ext cx="304800" cy="304800"/>
    <xdr:sp macro="" textlink="">
      <xdr:nvSpPr>
        <xdr:cNvPr id="140" name="AutoShape 1" descr="Goal column with twelve rows of ranges">
          <a:extLst>
            <a:ext uri="{FF2B5EF4-FFF2-40B4-BE49-F238E27FC236}">
              <a16:creationId xmlns:a16="http://schemas.microsoft.com/office/drawing/2014/main" id="{DAB14A4A-702C-4DE5-A287-AC9202D7E118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12</xdr:row>
      <xdr:rowOff>0</xdr:rowOff>
    </xdr:from>
    <xdr:ext cx="304800" cy="304800"/>
    <xdr:sp macro="" textlink="">
      <xdr:nvSpPr>
        <xdr:cNvPr id="141" name="AutoShape 1" descr="Goal column with twelve rows of ranges">
          <a:extLst>
            <a:ext uri="{FF2B5EF4-FFF2-40B4-BE49-F238E27FC236}">
              <a16:creationId xmlns:a16="http://schemas.microsoft.com/office/drawing/2014/main" id="{BF850A04-E4B6-4A34-A194-A23693CB99E6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4</xdr:row>
      <xdr:rowOff>0</xdr:rowOff>
    </xdr:from>
    <xdr:ext cx="304800" cy="304800"/>
    <xdr:sp macro="" textlink="">
      <xdr:nvSpPr>
        <xdr:cNvPr id="142" name="AutoShape 1" descr="Goal column with twelve rows of ranges">
          <a:extLst>
            <a:ext uri="{FF2B5EF4-FFF2-40B4-BE49-F238E27FC236}">
              <a16:creationId xmlns:a16="http://schemas.microsoft.com/office/drawing/2014/main" id="{9D1E1920-3387-4BA6-92D7-24E0E0DBB395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5</xdr:row>
      <xdr:rowOff>0</xdr:rowOff>
    </xdr:from>
    <xdr:ext cx="304800" cy="304800"/>
    <xdr:sp macro="" textlink="">
      <xdr:nvSpPr>
        <xdr:cNvPr id="143" name="AutoShape 1" descr="Goal column with twelve rows of ranges">
          <a:extLst>
            <a:ext uri="{FF2B5EF4-FFF2-40B4-BE49-F238E27FC236}">
              <a16:creationId xmlns:a16="http://schemas.microsoft.com/office/drawing/2014/main" id="{209E8A9E-E39A-4582-ACDA-D6D8EAF1F3C5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6</xdr:row>
      <xdr:rowOff>0</xdr:rowOff>
    </xdr:from>
    <xdr:ext cx="304800" cy="304800"/>
    <xdr:sp macro="" textlink="">
      <xdr:nvSpPr>
        <xdr:cNvPr id="144" name="AutoShape 1" descr="Goal column with twelve rows of ranges">
          <a:extLst>
            <a:ext uri="{FF2B5EF4-FFF2-40B4-BE49-F238E27FC236}">
              <a16:creationId xmlns:a16="http://schemas.microsoft.com/office/drawing/2014/main" id="{4335F259-9C67-4342-82B0-0F9178F30988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7</xdr:row>
      <xdr:rowOff>0</xdr:rowOff>
    </xdr:from>
    <xdr:ext cx="304800" cy="304800"/>
    <xdr:sp macro="" textlink="">
      <xdr:nvSpPr>
        <xdr:cNvPr id="145" name="AutoShape 1" descr="Goal column with twelve rows of ranges">
          <a:extLst>
            <a:ext uri="{FF2B5EF4-FFF2-40B4-BE49-F238E27FC236}">
              <a16:creationId xmlns:a16="http://schemas.microsoft.com/office/drawing/2014/main" id="{F9FDF372-E7FD-4B50-92B4-FBCD8E670676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7</xdr:row>
      <xdr:rowOff>0</xdr:rowOff>
    </xdr:from>
    <xdr:ext cx="304800" cy="304800"/>
    <xdr:sp macro="" textlink="">
      <xdr:nvSpPr>
        <xdr:cNvPr id="146" name="AutoShape 1" descr="Goal column with twelve rows of ranges">
          <a:extLst>
            <a:ext uri="{FF2B5EF4-FFF2-40B4-BE49-F238E27FC236}">
              <a16:creationId xmlns:a16="http://schemas.microsoft.com/office/drawing/2014/main" id="{4ADF6F26-1E20-4291-9875-D5725129ECCE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8</xdr:row>
      <xdr:rowOff>0</xdr:rowOff>
    </xdr:from>
    <xdr:ext cx="304800" cy="304800"/>
    <xdr:sp macro="" textlink="">
      <xdr:nvSpPr>
        <xdr:cNvPr id="147" name="AutoShape 1" descr="Goal column with twelve rows of ranges">
          <a:extLst>
            <a:ext uri="{FF2B5EF4-FFF2-40B4-BE49-F238E27FC236}">
              <a16:creationId xmlns:a16="http://schemas.microsoft.com/office/drawing/2014/main" id="{7D374DD8-A11E-4970-9321-02367C039456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8</xdr:row>
      <xdr:rowOff>0</xdr:rowOff>
    </xdr:from>
    <xdr:ext cx="304800" cy="304800"/>
    <xdr:sp macro="" textlink="">
      <xdr:nvSpPr>
        <xdr:cNvPr id="148" name="AutoShape 1" descr="Goal column with twelve rows of ranges">
          <a:extLst>
            <a:ext uri="{FF2B5EF4-FFF2-40B4-BE49-F238E27FC236}">
              <a16:creationId xmlns:a16="http://schemas.microsoft.com/office/drawing/2014/main" id="{3BE778D3-36CA-4812-B02B-8BF56248CBA5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9</xdr:row>
      <xdr:rowOff>0</xdr:rowOff>
    </xdr:from>
    <xdr:ext cx="304800" cy="304800"/>
    <xdr:sp macro="" textlink="">
      <xdr:nvSpPr>
        <xdr:cNvPr id="149" name="AutoShape 1" descr="Goal column with twelve rows of ranges">
          <a:extLst>
            <a:ext uri="{FF2B5EF4-FFF2-40B4-BE49-F238E27FC236}">
              <a16:creationId xmlns:a16="http://schemas.microsoft.com/office/drawing/2014/main" id="{21CD4FF5-E039-4079-B0B2-3088EEAB6E8C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9</xdr:row>
      <xdr:rowOff>0</xdr:rowOff>
    </xdr:from>
    <xdr:ext cx="304800" cy="304800"/>
    <xdr:sp macro="" textlink="">
      <xdr:nvSpPr>
        <xdr:cNvPr id="150" name="AutoShape 1" descr="Goal column with twelve rows of ranges">
          <a:extLst>
            <a:ext uri="{FF2B5EF4-FFF2-40B4-BE49-F238E27FC236}">
              <a16:creationId xmlns:a16="http://schemas.microsoft.com/office/drawing/2014/main" id="{A3DF3716-D724-4AAA-A305-0BE1754CF523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10</xdr:row>
      <xdr:rowOff>0</xdr:rowOff>
    </xdr:from>
    <xdr:ext cx="304800" cy="304800"/>
    <xdr:sp macro="" textlink="">
      <xdr:nvSpPr>
        <xdr:cNvPr id="151" name="AutoShape 1" descr="Goal column with twelve rows of ranges">
          <a:extLst>
            <a:ext uri="{FF2B5EF4-FFF2-40B4-BE49-F238E27FC236}">
              <a16:creationId xmlns:a16="http://schemas.microsoft.com/office/drawing/2014/main" id="{C9E15595-C605-4B06-B97A-AA5DA5E1967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10</xdr:row>
      <xdr:rowOff>0</xdr:rowOff>
    </xdr:from>
    <xdr:ext cx="304800" cy="304800"/>
    <xdr:sp macro="" textlink="">
      <xdr:nvSpPr>
        <xdr:cNvPr id="152" name="AutoShape 1" descr="Goal column with twelve rows of ranges">
          <a:extLst>
            <a:ext uri="{FF2B5EF4-FFF2-40B4-BE49-F238E27FC236}">
              <a16:creationId xmlns:a16="http://schemas.microsoft.com/office/drawing/2014/main" id="{DBE7DE78-8AF7-4233-BD72-8B1AF0E7D639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11</xdr:row>
      <xdr:rowOff>0</xdr:rowOff>
    </xdr:from>
    <xdr:ext cx="304800" cy="304800"/>
    <xdr:sp macro="" textlink="">
      <xdr:nvSpPr>
        <xdr:cNvPr id="153" name="AutoShape 1" descr="Goal column with twelve rows of ranges">
          <a:extLst>
            <a:ext uri="{FF2B5EF4-FFF2-40B4-BE49-F238E27FC236}">
              <a16:creationId xmlns:a16="http://schemas.microsoft.com/office/drawing/2014/main" id="{2D1E3B6D-EBB8-4D18-98BE-940CFA450878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11</xdr:row>
      <xdr:rowOff>0</xdr:rowOff>
    </xdr:from>
    <xdr:ext cx="304800" cy="304800"/>
    <xdr:sp macro="" textlink="">
      <xdr:nvSpPr>
        <xdr:cNvPr id="154" name="AutoShape 1" descr="Goal column with twelve rows of ranges">
          <a:extLst>
            <a:ext uri="{FF2B5EF4-FFF2-40B4-BE49-F238E27FC236}">
              <a16:creationId xmlns:a16="http://schemas.microsoft.com/office/drawing/2014/main" id="{165BD084-A5F6-4FEA-9CE0-FA3E65847A2A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12</xdr:row>
      <xdr:rowOff>0</xdr:rowOff>
    </xdr:from>
    <xdr:ext cx="304800" cy="304800"/>
    <xdr:sp macro="" textlink="">
      <xdr:nvSpPr>
        <xdr:cNvPr id="155" name="AutoShape 1" descr="Goal column with twelve rows of ranges">
          <a:extLst>
            <a:ext uri="{FF2B5EF4-FFF2-40B4-BE49-F238E27FC236}">
              <a16:creationId xmlns:a16="http://schemas.microsoft.com/office/drawing/2014/main" id="{ED9F49D6-E460-465A-9755-4376215C4A9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4</xdr:row>
      <xdr:rowOff>0</xdr:rowOff>
    </xdr:from>
    <xdr:ext cx="304800" cy="304800"/>
    <xdr:sp macro="" textlink="">
      <xdr:nvSpPr>
        <xdr:cNvPr id="156" name="AutoShape 1" descr="Goal column with twelve rows of ranges">
          <a:extLst>
            <a:ext uri="{FF2B5EF4-FFF2-40B4-BE49-F238E27FC236}">
              <a16:creationId xmlns:a16="http://schemas.microsoft.com/office/drawing/2014/main" id="{BE2E2BC0-62F0-4206-9323-8BFE13A5AE5E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5</xdr:row>
      <xdr:rowOff>0</xdr:rowOff>
    </xdr:from>
    <xdr:ext cx="304800" cy="304800"/>
    <xdr:sp macro="" textlink="">
      <xdr:nvSpPr>
        <xdr:cNvPr id="157" name="AutoShape 1" descr="Goal column with twelve rows of ranges">
          <a:extLst>
            <a:ext uri="{FF2B5EF4-FFF2-40B4-BE49-F238E27FC236}">
              <a16:creationId xmlns:a16="http://schemas.microsoft.com/office/drawing/2014/main" id="{663CADF1-1B87-4C99-81DB-B1FCBBD356C8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6</xdr:row>
      <xdr:rowOff>0</xdr:rowOff>
    </xdr:from>
    <xdr:ext cx="304800" cy="304800"/>
    <xdr:sp macro="" textlink="">
      <xdr:nvSpPr>
        <xdr:cNvPr id="158" name="AutoShape 1" descr="Goal column with twelve rows of ranges">
          <a:extLst>
            <a:ext uri="{FF2B5EF4-FFF2-40B4-BE49-F238E27FC236}">
              <a16:creationId xmlns:a16="http://schemas.microsoft.com/office/drawing/2014/main" id="{7D6CB507-508B-48CE-9C9E-B1DB84AD1A83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7</xdr:row>
      <xdr:rowOff>0</xdr:rowOff>
    </xdr:from>
    <xdr:ext cx="304800" cy="304800"/>
    <xdr:sp macro="" textlink="">
      <xdr:nvSpPr>
        <xdr:cNvPr id="159" name="AutoShape 1" descr="Goal column with twelve rows of ranges">
          <a:extLst>
            <a:ext uri="{FF2B5EF4-FFF2-40B4-BE49-F238E27FC236}">
              <a16:creationId xmlns:a16="http://schemas.microsoft.com/office/drawing/2014/main" id="{E0FF07C7-F45F-45EF-B883-4FB518FD05DE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7</xdr:row>
      <xdr:rowOff>0</xdr:rowOff>
    </xdr:from>
    <xdr:ext cx="304800" cy="304800"/>
    <xdr:sp macro="" textlink="">
      <xdr:nvSpPr>
        <xdr:cNvPr id="160" name="AutoShape 1" descr="Goal column with twelve rows of ranges">
          <a:extLst>
            <a:ext uri="{FF2B5EF4-FFF2-40B4-BE49-F238E27FC236}">
              <a16:creationId xmlns:a16="http://schemas.microsoft.com/office/drawing/2014/main" id="{F94CE4EF-9B33-411D-A60D-C942BD02E8C6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161" name="AutoShape 1" descr="Goal column with twelve rows of ranges">
          <a:extLst>
            <a:ext uri="{FF2B5EF4-FFF2-40B4-BE49-F238E27FC236}">
              <a16:creationId xmlns:a16="http://schemas.microsoft.com/office/drawing/2014/main" id="{6F07152E-2D58-4A9B-94D6-49AAA6A029E3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8</xdr:row>
      <xdr:rowOff>0</xdr:rowOff>
    </xdr:from>
    <xdr:ext cx="304800" cy="304800"/>
    <xdr:sp macro="" textlink="">
      <xdr:nvSpPr>
        <xdr:cNvPr id="162" name="AutoShape 1" descr="Goal column with twelve rows of ranges">
          <a:extLst>
            <a:ext uri="{FF2B5EF4-FFF2-40B4-BE49-F238E27FC236}">
              <a16:creationId xmlns:a16="http://schemas.microsoft.com/office/drawing/2014/main" id="{DA4E6F2F-AE27-40C1-B36E-A0D8DDB7CC62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9</xdr:row>
      <xdr:rowOff>0</xdr:rowOff>
    </xdr:from>
    <xdr:ext cx="304800" cy="304800"/>
    <xdr:sp macro="" textlink="">
      <xdr:nvSpPr>
        <xdr:cNvPr id="163" name="AutoShape 1" descr="Goal column with twelve rows of ranges">
          <a:extLst>
            <a:ext uri="{FF2B5EF4-FFF2-40B4-BE49-F238E27FC236}">
              <a16:creationId xmlns:a16="http://schemas.microsoft.com/office/drawing/2014/main" id="{392FA4BE-7FC8-4F2F-927D-517C20B779D0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9</xdr:row>
      <xdr:rowOff>0</xdr:rowOff>
    </xdr:from>
    <xdr:ext cx="304800" cy="304800"/>
    <xdr:sp macro="" textlink="">
      <xdr:nvSpPr>
        <xdr:cNvPr id="164" name="AutoShape 1" descr="Goal column with twelve rows of ranges">
          <a:extLst>
            <a:ext uri="{FF2B5EF4-FFF2-40B4-BE49-F238E27FC236}">
              <a16:creationId xmlns:a16="http://schemas.microsoft.com/office/drawing/2014/main" id="{E810228A-640B-4197-9A08-CA5CA2D8507C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10</xdr:row>
      <xdr:rowOff>0</xdr:rowOff>
    </xdr:from>
    <xdr:ext cx="304800" cy="304800"/>
    <xdr:sp macro="" textlink="">
      <xdr:nvSpPr>
        <xdr:cNvPr id="165" name="AutoShape 1" descr="Goal column with twelve rows of ranges">
          <a:extLst>
            <a:ext uri="{FF2B5EF4-FFF2-40B4-BE49-F238E27FC236}">
              <a16:creationId xmlns:a16="http://schemas.microsoft.com/office/drawing/2014/main" id="{B082F1DF-5530-4C80-A351-5DF33207EBAA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10</xdr:row>
      <xdr:rowOff>0</xdr:rowOff>
    </xdr:from>
    <xdr:ext cx="304800" cy="304800"/>
    <xdr:sp macro="" textlink="">
      <xdr:nvSpPr>
        <xdr:cNvPr id="166" name="AutoShape 1" descr="Goal column with twelve rows of ranges">
          <a:extLst>
            <a:ext uri="{FF2B5EF4-FFF2-40B4-BE49-F238E27FC236}">
              <a16:creationId xmlns:a16="http://schemas.microsoft.com/office/drawing/2014/main" id="{C3C4042A-E0B7-4F4B-B7DA-2208CFFED014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11</xdr:row>
      <xdr:rowOff>0</xdr:rowOff>
    </xdr:from>
    <xdr:ext cx="304800" cy="304800"/>
    <xdr:sp macro="" textlink="">
      <xdr:nvSpPr>
        <xdr:cNvPr id="167" name="AutoShape 1" descr="Goal column with twelve rows of ranges">
          <a:extLst>
            <a:ext uri="{FF2B5EF4-FFF2-40B4-BE49-F238E27FC236}">
              <a16:creationId xmlns:a16="http://schemas.microsoft.com/office/drawing/2014/main" id="{72FF5C82-3EF7-4C35-823A-E4629BDA6549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11</xdr:row>
      <xdr:rowOff>0</xdr:rowOff>
    </xdr:from>
    <xdr:ext cx="304800" cy="304800"/>
    <xdr:sp macro="" textlink="">
      <xdr:nvSpPr>
        <xdr:cNvPr id="168" name="AutoShape 1" descr="Goal column with twelve rows of ranges">
          <a:extLst>
            <a:ext uri="{FF2B5EF4-FFF2-40B4-BE49-F238E27FC236}">
              <a16:creationId xmlns:a16="http://schemas.microsoft.com/office/drawing/2014/main" id="{4AA77711-8D16-42CE-A9ED-110F0E1910BE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12</xdr:row>
      <xdr:rowOff>0</xdr:rowOff>
    </xdr:from>
    <xdr:ext cx="304800" cy="304800"/>
    <xdr:sp macro="" textlink="">
      <xdr:nvSpPr>
        <xdr:cNvPr id="169" name="AutoShape 1" descr="Goal column with twelve rows of ranges">
          <a:extLst>
            <a:ext uri="{FF2B5EF4-FFF2-40B4-BE49-F238E27FC236}">
              <a16:creationId xmlns:a16="http://schemas.microsoft.com/office/drawing/2014/main" id="{1DC59437-B50C-4EB9-9C38-7435FA543CAF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4</xdr:row>
      <xdr:rowOff>0</xdr:rowOff>
    </xdr:from>
    <xdr:ext cx="304800" cy="304800"/>
    <xdr:sp macro="" textlink="">
      <xdr:nvSpPr>
        <xdr:cNvPr id="170" name="AutoShape 1" descr="Goal column with twelve rows of ranges">
          <a:extLst>
            <a:ext uri="{FF2B5EF4-FFF2-40B4-BE49-F238E27FC236}">
              <a16:creationId xmlns:a16="http://schemas.microsoft.com/office/drawing/2014/main" id="{EE38B130-C644-4919-B384-CED20E23C272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5</xdr:row>
      <xdr:rowOff>0</xdr:rowOff>
    </xdr:from>
    <xdr:ext cx="304800" cy="304800"/>
    <xdr:sp macro="" textlink="">
      <xdr:nvSpPr>
        <xdr:cNvPr id="171" name="AutoShape 1" descr="Goal column with twelve rows of ranges">
          <a:extLst>
            <a:ext uri="{FF2B5EF4-FFF2-40B4-BE49-F238E27FC236}">
              <a16:creationId xmlns:a16="http://schemas.microsoft.com/office/drawing/2014/main" id="{B2EDDE61-3038-4E6E-BC41-65F05AAB9DB5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6</xdr:row>
      <xdr:rowOff>0</xdr:rowOff>
    </xdr:from>
    <xdr:ext cx="304800" cy="304800"/>
    <xdr:sp macro="" textlink="">
      <xdr:nvSpPr>
        <xdr:cNvPr id="172" name="AutoShape 1" descr="Goal column with twelve rows of ranges">
          <a:extLst>
            <a:ext uri="{FF2B5EF4-FFF2-40B4-BE49-F238E27FC236}">
              <a16:creationId xmlns:a16="http://schemas.microsoft.com/office/drawing/2014/main" id="{2FCE7B02-891D-4642-94F4-D751957323E5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173" name="AutoShape 1" descr="Goal column with twelve rows of ranges">
          <a:extLst>
            <a:ext uri="{FF2B5EF4-FFF2-40B4-BE49-F238E27FC236}">
              <a16:creationId xmlns:a16="http://schemas.microsoft.com/office/drawing/2014/main" id="{8AC87B87-94E2-4123-82E1-0061DCDEDA4A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7</xdr:row>
      <xdr:rowOff>0</xdr:rowOff>
    </xdr:from>
    <xdr:ext cx="304800" cy="304800"/>
    <xdr:sp macro="" textlink="">
      <xdr:nvSpPr>
        <xdr:cNvPr id="174" name="AutoShape 1" descr="Goal column with twelve rows of ranges">
          <a:extLst>
            <a:ext uri="{FF2B5EF4-FFF2-40B4-BE49-F238E27FC236}">
              <a16:creationId xmlns:a16="http://schemas.microsoft.com/office/drawing/2014/main" id="{CF4F7A3C-AFF3-4886-A673-064893B803C6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75" name="AutoShape 1" descr="Goal column with twelve rows of ranges">
          <a:extLst>
            <a:ext uri="{FF2B5EF4-FFF2-40B4-BE49-F238E27FC236}">
              <a16:creationId xmlns:a16="http://schemas.microsoft.com/office/drawing/2014/main" id="{54BA78B7-C397-4626-9D30-5E8C9B93015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8</xdr:row>
      <xdr:rowOff>0</xdr:rowOff>
    </xdr:from>
    <xdr:ext cx="304800" cy="304800"/>
    <xdr:sp macro="" textlink="">
      <xdr:nvSpPr>
        <xdr:cNvPr id="176" name="AutoShape 1" descr="Goal column with twelve rows of ranges">
          <a:extLst>
            <a:ext uri="{FF2B5EF4-FFF2-40B4-BE49-F238E27FC236}">
              <a16:creationId xmlns:a16="http://schemas.microsoft.com/office/drawing/2014/main" id="{1A714719-F661-46A9-84EC-B3A07D827565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04800"/>
    <xdr:sp macro="" textlink="">
      <xdr:nvSpPr>
        <xdr:cNvPr id="177" name="AutoShape 1" descr="Goal column with twelve rows of ranges">
          <a:extLst>
            <a:ext uri="{FF2B5EF4-FFF2-40B4-BE49-F238E27FC236}">
              <a16:creationId xmlns:a16="http://schemas.microsoft.com/office/drawing/2014/main" id="{0C6B2654-D277-431E-A8CE-86AFADDE4941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9</xdr:row>
      <xdr:rowOff>0</xdr:rowOff>
    </xdr:from>
    <xdr:ext cx="304800" cy="304800"/>
    <xdr:sp macro="" textlink="">
      <xdr:nvSpPr>
        <xdr:cNvPr id="178" name="AutoShape 1" descr="Goal column with twelve rows of ranges">
          <a:extLst>
            <a:ext uri="{FF2B5EF4-FFF2-40B4-BE49-F238E27FC236}">
              <a16:creationId xmlns:a16="http://schemas.microsoft.com/office/drawing/2014/main" id="{E29E9B9A-2BAD-4490-939E-23A37DBE7DF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04800"/>
    <xdr:sp macro="" textlink="">
      <xdr:nvSpPr>
        <xdr:cNvPr id="179" name="AutoShape 1" descr="Goal column with twelve rows of ranges">
          <a:extLst>
            <a:ext uri="{FF2B5EF4-FFF2-40B4-BE49-F238E27FC236}">
              <a16:creationId xmlns:a16="http://schemas.microsoft.com/office/drawing/2014/main" id="{CFB2E297-28C2-42EB-9BD4-DDF17111D6B9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10</xdr:row>
      <xdr:rowOff>0</xdr:rowOff>
    </xdr:from>
    <xdr:ext cx="304800" cy="304800"/>
    <xdr:sp macro="" textlink="">
      <xdr:nvSpPr>
        <xdr:cNvPr id="180" name="AutoShape 1" descr="Goal column with twelve rows of ranges">
          <a:extLst>
            <a:ext uri="{FF2B5EF4-FFF2-40B4-BE49-F238E27FC236}">
              <a16:creationId xmlns:a16="http://schemas.microsoft.com/office/drawing/2014/main" id="{99D1DBEB-4ADB-4C7F-8348-2DB58C04A77D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04800"/>
    <xdr:sp macro="" textlink="">
      <xdr:nvSpPr>
        <xdr:cNvPr id="181" name="AutoShape 1" descr="Goal column with twelve rows of ranges">
          <a:extLst>
            <a:ext uri="{FF2B5EF4-FFF2-40B4-BE49-F238E27FC236}">
              <a16:creationId xmlns:a16="http://schemas.microsoft.com/office/drawing/2014/main" id="{805327C3-AAC0-4296-BF3E-B3355CD764C6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11</xdr:row>
      <xdr:rowOff>0</xdr:rowOff>
    </xdr:from>
    <xdr:ext cx="304800" cy="304800"/>
    <xdr:sp macro="" textlink="">
      <xdr:nvSpPr>
        <xdr:cNvPr id="182" name="AutoShape 1" descr="Goal column with twelve rows of ranges">
          <a:extLst>
            <a:ext uri="{FF2B5EF4-FFF2-40B4-BE49-F238E27FC236}">
              <a16:creationId xmlns:a16="http://schemas.microsoft.com/office/drawing/2014/main" id="{E36D369B-05E3-4C42-807E-E50E29133F09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12</xdr:row>
      <xdr:rowOff>0</xdr:rowOff>
    </xdr:from>
    <xdr:ext cx="304800" cy="304800"/>
    <xdr:sp macro="" textlink="">
      <xdr:nvSpPr>
        <xdr:cNvPr id="183" name="AutoShape 1" descr="Goal column with twelve rows of ranges">
          <a:extLst>
            <a:ext uri="{FF2B5EF4-FFF2-40B4-BE49-F238E27FC236}">
              <a16:creationId xmlns:a16="http://schemas.microsoft.com/office/drawing/2014/main" id="{41ADB7F4-4A46-4631-B872-523A0A0127FC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4</xdr:row>
      <xdr:rowOff>0</xdr:rowOff>
    </xdr:from>
    <xdr:ext cx="304800" cy="304800"/>
    <xdr:sp macro="" textlink="">
      <xdr:nvSpPr>
        <xdr:cNvPr id="184" name="AutoShape 1" descr="Goal column with twelve rows of ranges">
          <a:extLst>
            <a:ext uri="{FF2B5EF4-FFF2-40B4-BE49-F238E27FC236}">
              <a16:creationId xmlns:a16="http://schemas.microsoft.com/office/drawing/2014/main" id="{33E68149-D46E-4D87-BE82-4C8F225C2BFF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5</xdr:row>
      <xdr:rowOff>0</xdr:rowOff>
    </xdr:from>
    <xdr:ext cx="304800" cy="304800"/>
    <xdr:sp macro="" textlink="">
      <xdr:nvSpPr>
        <xdr:cNvPr id="185" name="AutoShape 1" descr="Goal column with twelve rows of ranges">
          <a:extLst>
            <a:ext uri="{FF2B5EF4-FFF2-40B4-BE49-F238E27FC236}">
              <a16:creationId xmlns:a16="http://schemas.microsoft.com/office/drawing/2014/main" id="{BB95F9A8-3226-4E65-92CF-A03EF80DE7FD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6</xdr:row>
      <xdr:rowOff>0</xdr:rowOff>
    </xdr:from>
    <xdr:ext cx="304800" cy="304800"/>
    <xdr:sp macro="" textlink="">
      <xdr:nvSpPr>
        <xdr:cNvPr id="186" name="AutoShape 1" descr="Goal column with twelve rows of ranges">
          <a:extLst>
            <a:ext uri="{FF2B5EF4-FFF2-40B4-BE49-F238E27FC236}">
              <a16:creationId xmlns:a16="http://schemas.microsoft.com/office/drawing/2014/main" id="{2205A1F6-B141-4A87-9F0C-4D0FC3E00A04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7</xdr:row>
      <xdr:rowOff>0</xdr:rowOff>
    </xdr:from>
    <xdr:ext cx="304800" cy="304800"/>
    <xdr:sp macro="" textlink="">
      <xdr:nvSpPr>
        <xdr:cNvPr id="187" name="AutoShape 1" descr="Goal column with twelve rows of ranges">
          <a:extLst>
            <a:ext uri="{FF2B5EF4-FFF2-40B4-BE49-F238E27FC236}">
              <a16:creationId xmlns:a16="http://schemas.microsoft.com/office/drawing/2014/main" id="{F8422C87-B88D-444F-ADA3-C47DC4638943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7</xdr:row>
      <xdr:rowOff>0</xdr:rowOff>
    </xdr:from>
    <xdr:ext cx="304800" cy="304800"/>
    <xdr:sp macro="" textlink="">
      <xdr:nvSpPr>
        <xdr:cNvPr id="188" name="AutoShape 1" descr="Goal column with twelve rows of ranges">
          <a:extLst>
            <a:ext uri="{FF2B5EF4-FFF2-40B4-BE49-F238E27FC236}">
              <a16:creationId xmlns:a16="http://schemas.microsoft.com/office/drawing/2014/main" id="{AC192E52-F674-44C3-B540-449FC090967E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8</xdr:row>
      <xdr:rowOff>0</xdr:rowOff>
    </xdr:from>
    <xdr:ext cx="304800" cy="304800"/>
    <xdr:sp macro="" textlink="">
      <xdr:nvSpPr>
        <xdr:cNvPr id="189" name="AutoShape 1" descr="Goal column with twelve rows of ranges">
          <a:extLst>
            <a:ext uri="{FF2B5EF4-FFF2-40B4-BE49-F238E27FC236}">
              <a16:creationId xmlns:a16="http://schemas.microsoft.com/office/drawing/2014/main" id="{4C094E1C-8C4A-4679-BE9C-32DD5D36B7A9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8</xdr:row>
      <xdr:rowOff>0</xdr:rowOff>
    </xdr:from>
    <xdr:ext cx="304800" cy="304800"/>
    <xdr:sp macro="" textlink="">
      <xdr:nvSpPr>
        <xdr:cNvPr id="190" name="AutoShape 1" descr="Goal column with twelve rows of ranges">
          <a:extLst>
            <a:ext uri="{FF2B5EF4-FFF2-40B4-BE49-F238E27FC236}">
              <a16:creationId xmlns:a16="http://schemas.microsoft.com/office/drawing/2014/main" id="{AB1D178C-4C42-46B1-B96B-83E761FDF54D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9</xdr:row>
      <xdr:rowOff>0</xdr:rowOff>
    </xdr:from>
    <xdr:ext cx="304800" cy="304800"/>
    <xdr:sp macro="" textlink="">
      <xdr:nvSpPr>
        <xdr:cNvPr id="191" name="AutoShape 1" descr="Goal column with twelve rows of ranges">
          <a:extLst>
            <a:ext uri="{FF2B5EF4-FFF2-40B4-BE49-F238E27FC236}">
              <a16:creationId xmlns:a16="http://schemas.microsoft.com/office/drawing/2014/main" id="{285A7E42-78FE-41DA-BAD7-38FB7E9E1230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9</xdr:row>
      <xdr:rowOff>0</xdr:rowOff>
    </xdr:from>
    <xdr:ext cx="304800" cy="304800"/>
    <xdr:sp macro="" textlink="">
      <xdr:nvSpPr>
        <xdr:cNvPr id="192" name="AutoShape 1" descr="Goal column with twelve rows of ranges">
          <a:extLst>
            <a:ext uri="{FF2B5EF4-FFF2-40B4-BE49-F238E27FC236}">
              <a16:creationId xmlns:a16="http://schemas.microsoft.com/office/drawing/2014/main" id="{F2EB7AD5-357A-49C0-8932-D77115A4F1D5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10</xdr:row>
      <xdr:rowOff>0</xdr:rowOff>
    </xdr:from>
    <xdr:ext cx="304800" cy="304800"/>
    <xdr:sp macro="" textlink="">
      <xdr:nvSpPr>
        <xdr:cNvPr id="193" name="AutoShape 1" descr="Goal column with twelve rows of ranges">
          <a:extLst>
            <a:ext uri="{FF2B5EF4-FFF2-40B4-BE49-F238E27FC236}">
              <a16:creationId xmlns:a16="http://schemas.microsoft.com/office/drawing/2014/main" id="{FF7CB6BB-B3F7-4101-8026-850726B87D79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10</xdr:row>
      <xdr:rowOff>0</xdr:rowOff>
    </xdr:from>
    <xdr:ext cx="304800" cy="304800"/>
    <xdr:sp macro="" textlink="">
      <xdr:nvSpPr>
        <xdr:cNvPr id="194" name="AutoShape 1" descr="Goal column with twelve rows of ranges">
          <a:extLst>
            <a:ext uri="{FF2B5EF4-FFF2-40B4-BE49-F238E27FC236}">
              <a16:creationId xmlns:a16="http://schemas.microsoft.com/office/drawing/2014/main" id="{10A7F7F1-888A-4AB5-8BAA-07A7507ECDE8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11</xdr:row>
      <xdr:rowOff>0</xdr:rowOff>
    </xdr:from>
    <xdr:ext cx="304800" cy="304800"/>
    <xdr:sp macro="" textlink="">
      <xdr:nvSpPr>
        <xdr:cNvPr id="195" name="AutoShape 1" descr="Goal column with twelve rows of ranges">
          <a:extLst>
            <a:ext uri="{FF2B5EF4-FFF2-40B4-BE49-F238E27FC236}">
              <a16:creationId xmlns:a16="http://schemas.microsoft.com/office/drawing/2014/main" id="{09444309-AD80-4F59-AED9-F9350FE798C3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11</xdr:row>
      <xdr:rowOff>0</xdr:rowOff>
    </xdr:from>
    <xdr:ext cx="304800" cy="304800"/>
    <xdr:sp macro="" textlink="">
      <xdr:nvSpPr>
        <xdr:cNvPr id="196" name="AutoShape 1" descr="Goal column with twelve rows of ranges">
          <a:extLst>
            <a:ext uri="{FF2B5EF4-FFF2-40B4-BE49-F238E27FC236}">
              <a16:creationId xmlns:a16="http://schemas.microsoft.com/office/drawing/2014/main" id="{C0419815-7EC2-42EE-A7F6-662DA00DCB56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12</xdr:row>
      <xdr:rowOff>0</xdr:rowOff>
    </xdr:from>
    <xdr:ext cx="304800" cy="304800"/>
    <xdr:sp macro="" textlink="">
      <xdr:nvSpPr>
        <xdr:cNvPr id="197" name="AutoShape 1" descr="Goal column with twelve rows of ranges">
          <a:extLst>
            <a:ext uri="{FF2B5EF4-FFF2-40B4-BE49-F238E27FC236}">
              <a16:creationId xmlns:a16="http://schemas.microsoft.com/office/drawing/2014/main" id="{76C5EEE1-D19D-401C-8CF4-6BA90D194C37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4</xdr:row>
      <xdr:rowOff>0</xdr:rowOff>
    </xdr:from>
    <xdr:ext cx="304800" cy="304800"/>
    <xdr:sp macro="" textlink="">
      <xdr:nvSpPr>
        <xdr:cNvPr id="198" name="AutoShape 1" descr="Goal column with twelve rows of ranges">
          <a:extLst>
            <a:ext uri="{FF2B5EF4-FFF2-40B4-BE49-F238E27FC236}">
              <a16:creationId xmlns:a16="http://schemas.microsoft.com/office/drawing/2014/main" id="{DC1CCFAE-2F4C-4358-9987-2920CCDD65FF}"/>
            </a:ext>
          </a:extLst>
        </xdr:cNvPr>
        <xdr:cNvSpPr>
          <a:spLocks noChangeAspect="1" noChangeArrowheads="1"/>
        </xdr:cNvSpPr>
      </xdr:nvSpPr>
      <xdr:spPr bwMode="auto">
        <a:xfrm>
          <a:off x="1190625" y="76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5</xdr:row>
      <xdr:rowOff>0</xdr:rowOff>
    </xdr:from>
    <xdr:ext cx="304800" cy="304800"/>
    <xdr:sp macro="" textlink="">
      <xdr:nvSpPr>
        <xdr:cNvPr id="199" name="AutoShape 1" descr="Goal column with twelve rows of ranges">
          <a:extLst>
            <a:ext uri="{FF2B5EF4-FFF2-40B4-BE49-F238E27FC236}">
              <a16:creationId xmlns:a16="http://schemas.microsoft.com/office/drawing/2014/main" id="{FF6DC7D3-06C7-4FFF-8953-04E74FB569C2}"/>
            </a:ext>
          </a:extLst>
        </xdr:cNvPr>
        <xdr:cNvSpPr>
          <a:spLocks noChangeAspect="1" noChangeArrowheads="1"/>
        </xdr:cNvSpPr>
      </xdr:nvSpPr>
      <xdr:spPr bwMode="auto">
        <a:xfrm>
          <a:off x="1190625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6</xdr:row>
      <xdr:rowOff>0</xdr:rowOff>
    </xdr:from>
    <xdr:ext cx="304800" cy="304800"/>
    <xdr:sp macro="" textlink="">
      <xdr:nvSpPr>
        <xdr:cNvPr id="200" name="AutoShape 1" descr="Goal column with twelve rows of ranges">
          <a:extLst>
            <a:ext uri="{FF2B5EF4-FFF2-40B4-BE49-F238E27FC236}">
              <a16:creationId xmlns:a16="http://schemas.microsoft.com/office/drawing/2014/main" id="{D79D95CD-8688-416C-B1CD-6E51E2B625EB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14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7</xdr:row>
      <xdr:rowOff>0</xdr:rowOff>
    </xdr:from>
    <xdr:ext cx="304800" cy="304800"/>
    <xdr:sp macro="" textlink="">
      <xdr:nvSpPr>
        <xdr:cNvPr id="201" name="AutoShape 1" descr="Goal column with twelve rows of ranges">
          <a:extLst>
            <a:ext uri="{FF2B5EF4-FFF2-40B4-BE49-F238E27FC236}">
              <a16:creationId xmlns:a16="http://schemas.microsoft.com/office/drawing/2014/main" id="{98972D0D-D9D6-4F92-83A8-362CF8634AD3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7</xdr:row>
      <xdr:rowOff>0</xdr:rowOff>
    </xdr:from>
    <xdr:ext cx="304800" cy="304800"/>
    <xdr:sp macro="" textlink="">
      <xdr:nvSpPr>
        <xdr:cNvPr id="202" name="AutoShape 1" descr="Goal column with twelve rows of ranges">
          <a:extLst>
            <a:ext uri="{FF2B5EF4-FFF2-40B4-BE49-F238E27FC236}">
              <a16:creationId xmlns:a16="http://schemas.microsoft.com/office/drawing/2014/main" id="{345F8869-A4AE-45C9-9251-CB9417C56294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33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8</xdr:row>
      <xdr:rowOff>0</xdr:rowOff>
    </xdr:from>
    <xdr:ext cx="304800" cy="304800"/>
    <xdr:sp macro="" textlink="">
      <xdr:nvSpPr>
        <xdr:cNvPr id="203" name="AutoShape 1" descr="Goal column with twelve rows of ranges">
          <a:extLst>
            <a:ext uri="{FF2B5EF4-FFF2-40B4-BE49-F238E27FC236}">
              <a16:creationId xmlns:a16="http://schemas.microsoft.com/office/drawing/2014/main" id="{379E34EC-0C51-4988-A403-5535C7D961D1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8</xdr:row>
      <xdr:rowOff>0</xdr:rowOff>
    </xdr:from>
    <xdr:ext cx="304800" cy="304800"/>
    <xdr:sp macro="" textlink="">
      <xdr:nvSpPr>
        <xdr:cNvPr id="204" name="AutoShape 1" descr="Goal column with twelve rows of ranges">
          <a:extLst>
            <a:ext uri="{FF2B5EF4-FFF2-40B4-BE49-F238E27FC236}">
              <a16:creationId xmlns:a16="http://schemas.microsoft.com/office/drawing/2014/main" id="{B3398D3B-1DE5-43C1-AF9F-4AEDA27825E4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52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205" name="AutoShape 1" descr="Goal column with twelve rows of ranges">
          <a:extLst>
            <a:ext uri="{FF2B5EF4-FFF2-40B4-BE49-F238E27FC236}">
              <a16:creationId xmlns:a16="http://schemas.microsoft.com/office/drawing/2014/main" id="{DA9F2EA2-3221-42BB-B9D8-27D47292EC18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9</xdr:row>
      <xdr:rowOff>0</xdr:rowOff>
    </xdr:from>
    <xdr:ext cx="304800" cy="304800"/>
    <xdr:sp macro="" textlink="">
      <xdr:nvSpPr>
        <xdr:cNvPr id="206" name="AutoShape 1" descr="Goal column with twelve rows of ranges">
          <a:extLst>
            <a:ext uri="{FF2B5EF4-FFF2-40B4-BE49-F238E27FC236}">
              <a16:creationId xmlns:a16="http://schemas.microsoft.com/office/drawing/2014/main" id="{23E6A355-DDB0-4162-B0C4-F4D7EE97F45D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10</xdr:row>
      <xdr:rowOff>0</xdr:rowOff>
    </xdr:from>
    <xdr:ext cx="304800" cy="304800"/>
    <xdr:sp macro="" textlink="">
      <xdr:nvSpPr>
        <xdr:cNvPr id="207" name="AutoShape 1" descr="Goal column with twelve rows of ranges">
          <a:extLst>
            <a:ext uri="{FF2B5EF4-FFF2-40B4-BE49-F238E27FC236}">
              <a16:creationId xmlns:a16="http://schemas.microsoft.com/office/drawing/2014/main" id="{5E42CDCD-1AED-4EAC-8EFB-099FB983F83F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10</xdr:row>
      <xdr:rowOff>0</xdr:rowOff>
    </xdr:from>
    <xdr:ext cx="304800" cy="304800"/>
    <xdr:sp macro="" textlink="">
      <xdr:nvSpPr>
        <xdr:cNvPr id="208" name="AutoShape 1" descr="Goal column with twelve rows of ranges">
          <a:extLst>
            <a:ext uri="{FF2B5EF4-FFF2-40B4-BE49-F238E27FC236}">
              <a16:creationId xmlns:a16="http://schemas.microsoft.com/office/drawing/2014/main" id="{DE09A0B0-F8E4-4F5F-82BC-EDD1EC0266BA}"/>
            </a:ext>
          </a:extLst>
        </xdr:cNvPr>
        <xdr:cNvSpPr>
          <a:spLocks noChangeAspect="1" noChangeArrowheads="1"/>
        </xdr:cNvSpPr>
      </xdr:nvSpPr>
      <xdr:spPr bwMode="auto">
        <a:xfrm>
          <a:off x="1190625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11</xdr:row>
      <xdr:rowOff>0</xdr:rowOff>
    </xdr:from>
    <xdr:ext cx="304800" cy="304800"/>
    <xdr:sp macro="" textlink="">
      <xdr:nvSpPr>
        <xdr:cNvPr id="209" name="AutoShape 1" descr="Goal column with twelve rows of ranges">
          <a:extLst>
            <a:ext uri="{FF2B5EF4-FFF2-40B4-BE49-F238E27FC236}">
              <a16:creationId xmlns:a16="http://schemas.microsoft.com/office/drawing/2014/main" id="{B70B3C3B-DFE2-4E4B-8366-7DECF33EA8DD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11</xdr:row>
      <xdr:rowOff>0</xdr:rowOff>
    </xdr:from>
    <xdr:ext cx="304800" cy="304800"/>
    <xdr:sp macro="" textlink="">
      <xdr:nvSpPr>
        <xdr:cNvPr id="210" name="AutoShape 1" descr="Goal column with twelve rows of ranges">
          <a:extLst>
            <a:ext uri="{FF2B5EF4-FFF2-40B4-BE49-F238E27FC236}">
              <a16:creationId xmlns:a16="http://schemas.microsoft.com/office/drawing/2014/main" id="{5777A009-D9B2-41E3-AE07-78E44857FAE4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095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3</xdr:col>
      <xdr:colOff>0</xdr:colOff>
      <xdr:row>12</xdr:row>
      <xdr:rowOff>0</xdr:rowOff>
    </xdr:from>
    <xdr:ext cx="304800" cy="304800"/>
    <xdr:sp macro="" textlink="">
      <xdr:nvSpPr>
        <xdr:cNvPr id="211" name="AutoShape 1" descr="Goal column with twelve rows of ranges">
          <a:extLst>
            <a:ext uri="{FF2B5EF4-FFF2-40B4-BE49-F238E27FC236}">
              <a16:creationId xmlns:a16="http://schemas.microsoft.com/office/drawing/2014/main" id="{DEE2021B-355B-4FA2-A27E-5CDF6E1E575E}"/>
            </a:ext>
          </a:extLst>
        </xdr:cNvPr>
        <xdr:cNvSpPr>
          <a:spLocks noChangeAspect="1" noChangeArrowheads="1"/>
        </xdr:cNvSpPr>
      </xdr:nvSpPr>
      <xdr:spPr bwMode="auto">
        <a:xfrm>
          <a:off x="1190625" y="2286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0</xdr:col>
      <xdr:colOff>581025</xdr:colOff>
      <xdr:row>17</xdr:row>
      <xdr:rowOff>66674</xdr:rowOff>
    </xdr:from>
    <xdr:to>
      <xdr:col>16</xdr:col>
      <xdr:colOff>495300</xdr:colOff>
      <xdr:row>37</xdr:row>
      <xdr:rowOff>38099</xdr:rowOff>
    </xdr:to>
    <xdr:graphicFrame macro="">
      <xdr:nvGraphicFramePr>
        <xdr:cNvPr id="11264" name="Chart 11263">
          <a:extLst>
            <a:ext uri="{FF2B5EF4-FFF2-40B4-BE49-F238E27FC236}">
              <a16:creationId xmlns:a16="http://schemas.microsoft.com/office/drawing/2014/main" id="{F809E014-F29D-4F35-8DBC-FB83A0B35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257175</xdr:colOff>
      <xdr:row>1</xdr:row>
      <xdr:rowOff>104775</xdr:rowOff>
    </xdr:from>
    <xdr:to>
      <xdr:col>33</xdr:col>
      <xdr:colOff>252294</xdr:colOff>
      <xdr:row>21</xdr:row>
      <xdr:rowOff>86816</xdr:rowOff>
    </xdr:to>
    <xdr:pic>
      <xdr:nvPicPr>
        <xdr:cNvPr id="11266" name="Picture 11265">
          <a:extLst>
            <a:ext uri="{FF2B5EF4-FFF2-40B4-BE49-F238E27FC236}">
              <a16:creationId xmlns:a16="http://schemas.microsoft.com/office/drawing/2014/main" id="{846D8248-E609-4201-B59E-5D1607AC4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87050" y="295275"/>
          <a:ext cx="14015919" cy="37920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3697" cy="628244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4344C3D-8693-44D9-9B58-140592538A9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F382AE0-79F9-4467-824F-4BE7082A607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97" cy="628244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161930</xdr:colOff>
      <xdr:row>9</xdr:row>
      <xdr:rowOff>147637</xdr:rowOff>
    </xdr:from>
    <xdr:to>
      <xdr:col>9</xdr:col>
      <xdr:colOff>952499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6620CE-6E5F-4518-BDF8-2FB5BAA52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180976</xdr:colOff>
      <xdr:row>1</xdr:row>
      <xdr:rowOff>114300</xdr:rowOff>
    </xdr:from>
    <xdr:to>
      <xdr:col>18</xdr:col>
      <xdr:colOff>47626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17E361-022F-4FE9-ACFA-3A6AB9BBD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15</xdr:row>
      <xdr:rowOff>104775</xdr:rowOff>
    </xdr:from>
    <xdr:to>
      <xdr:col>6</xdr:col>
      <xdr:colOff>600075</xdr:colOff>
      <xdr:row>29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4FC8DB-6EB1-4A0E-841C-1706E34DE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yron Brunson" refreshedDate="43981.827573379633" createdVersion="6" refreshedVersion="6" minRefreshableVersion="3" recordCount="4114" xr:uid="{6A91E00F-5744-47EB-8EC6-B96BF042AEE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yron Brunson" refreshedDate="43981.84507476852" createdVersion="6" refreshedVersion="6" minRefreshableVersion="3" recordCount="4114" xr:uid="{F12EF991-E3D6-4E79-8815-65D429CDB9A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5-19T21:58:12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1-27T23:05:18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1-19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09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3-10T12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3-31T23:33:58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5-15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09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0-05T22:54:16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1-30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2-07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1-28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6-26T00:35:56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1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7-11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09-11T00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09-11T07:07:49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01T20:01:43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09-11-10T16:48:32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0-17T15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2-20T14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6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1-29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3-12-12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6-30T06:24:5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0-26T17:01:34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7-11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18T17:08:24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5-21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09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1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8-29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7-28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4-12-04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4-27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09T18:55:05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11T21:14:13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6-17T17:39:36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2-20T00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04T19:04:37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1-28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1-1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7-13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5-19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4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7-22T19:53:18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1-16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0-27T22:34:59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2A7E8-C913-4091-AAAA-D77115522D72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x="8"/>
        <item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C8F1F-CA76-48CE-8FDD-CD004E4EFDED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B9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C2025-D8F9-419C-99BA-9378C243F74B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CFAD09-6D2B-48C7-8C41-28DCD710E22F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2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="95" zoomScaleNormal="95" workbookViewId="0">
      <pane ySplit="1" topLeftCell="A4105" activePane="bottomLeft" state="frozen"/>
      <selection pane="bottomLeft" activeCell="S4105" sqref="S410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0.85546875" bestFit="1" customWidth="1"/>
    <col min="16" max="16" width="12" bestFit="1" customWidth="1"/>
    <col min="17" max="17" width="21" customWidth="1"/>
    <col min="18" max="18" width="17.140625" bestFit="1" customWidth="1"/>
    <col min="19" max="19" width="23.5703125" style="19" bestFit="1" customWidth="1"/>
    <col min="20" max="20" width="22.28515625" style="19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0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8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 s="10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8">
        <f t="shared" ref="T3:T66" si="3"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0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8">
        <f t="shared" si="3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0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8">
        <f t="shared" si="3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0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8">
        <f t="shared" si="3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0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8">
        <f t="shared" si="3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0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8">
        <f t="shared" si="3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0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8">
        <f t="shared" si="3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8">
        <f t="shared" si="3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0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8">
        <f t="shared" si="3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0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8">
        <f t="shared" si="3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0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8">
        <f t="shared" si="3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0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8">
        <f t="shared" si="3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0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8">
        <f t="shared" si="3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0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8">
        <f t="shared" si="3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0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8">
        <f t="shared" si="3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0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8">
        <f t="shared" si="3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0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8">
        <f t="shared" si="3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8">
        <f t="shared" si="3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0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8">
        <f t="shared" si="3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0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8">
        <f t="shared" si="3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0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8">
        <f t="shared" si="3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0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8">
        <f t="shared" si="3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0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8">
        <f t="shared" si="3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0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8">
        <f t="shared" si="3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0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8">
        <f t="shared" si="3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0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8">
        <f t="shared" si="3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0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8">
        <f t="shared" si="3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8">
        <f t="shared" si="3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0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8">
        <f t="shared" si="3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0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8">
        <f t="shared" si="3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0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8">
        <f t="shared" si="3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0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8">
        <f t="shared" si="3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0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8">
        <f t="shared" si="3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0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8">
        <f t="shared" si="3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0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8">
        <f t="shared" si="3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0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8">
        <f t="shared" si="3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0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8">
        <f t="shared" si="3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8">
        <f t="shared" si="3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0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8">
        <f t="shared" si="3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0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8">
        <f t="shared" si="3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0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8">
        <f t="shared" si="3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0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8">
        <f t="shared" si="3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0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8">
        <f t="shared" si="3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0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8">
        <f t="shared" si="3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0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8">
        <f t="shared" si="3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0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8">
        <f t="shared" si="3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0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8">
        <f t="shared" si="3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8">
        <f t="shared" si="3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0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8">
        <f t="shared" si="3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0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8">
        <f t="shared" si="3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0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8">
        <f t="shared" si="3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0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8">
        <f t="shared" si="3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0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8">
        <f t="shared" si="3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0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8">
        <f t="shared" si="3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0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8">
        <f t="shared" si="3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0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8">
        <f t="shared" si="3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0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8">
        <f t="shared" si="3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8">
        <f t="shared" si="3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0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8">
        <f t="shared" si="3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0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8">
        <f t="shared" si="3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0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8">
        <f t="shared" si="3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0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8">
        <f t="shared" si="3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0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8">
        <f t="shared" si="3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 s="10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8">
        <f t="shared" si="3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 s="10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8">
        <f t="shared" ref="T67:T130" si="7"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0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8">
        <f t="shared" si="7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0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8">
        <f t="shared" si="7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8">
        <f t="shared" si="7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0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8">
        <f t="shared" si="7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0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8">
        <f t="shared" si="7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0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8">
        <f t="shared" si="7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0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8">
        <f t="shared" si="7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0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8">
        <f t="shared" si="7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0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8">
        <f t="shared" si="7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0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8">
        <f t="shared" si="7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0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8">
        <f t="shared" si="7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0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8">
        <f t="shared" si="7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8">
        <f t="shared" si="7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0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8">
        <f t="shared" si="7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0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8">
        <f t="shared" si="7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0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8">
        <f t="shared" si="7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0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8">
        <f t="shared" si="7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0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8">
        <f t="shared" si="7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0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8">
        <f t="shared" si="7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0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8">
        <f t="shared" si="7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0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8">
        <f t="shared" si="7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0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8">
        <f t="shared" si="7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8">
        <f t="shared" si="7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0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8">
        <f t="shared" si="7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0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8">
        <f t="shared" si="7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0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8">
        <f t="shared" si="7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0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8">
        <f t="shared" si="7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0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8">
        <f t="shared" si="7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0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8">
        <f t="shared" si="7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0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8">
        <f t="shared" si="7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0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8">
        <f t="shared" si="7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0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8">
        <f t="shared" si="7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8">
        <f t="shared" si="7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0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8">
        <f t="shared" si="7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0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8">
        <f t="shared" si="7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0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8">
        <f t="shared" si="7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0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8">
        <f t="shared" si="7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0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8">
        <f t="shared" si="7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0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8">
        <f t="shared" si="7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0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8">
        <f t="shared" si="7"/>
        <v>42485.724768518514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0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8">
        <f t="shared" si="7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0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8">
        <f t="shared" si="7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8">
        <f t="shared" si="7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0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8">
        <f t="shared" si="7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0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8">
        <f t="shared" si="7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0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8">
        <f t="shared" si="7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0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8">
        <f t="shared" si="7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0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8">
        <f t="shared" si="7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0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8">
        <f t="shared" si="7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0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8">
        <f t="shared" si="7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0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8">
        <f t="shared" si="7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0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8">
        <f t="shared" si="7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8">
        <f t="shared" si="7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0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8">
        <f t="shared" si="7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0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8">
        <f t="shared" si="7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0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8">
        <f t="shared" si="7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0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8">
        <f t="shared" si="7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0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8">
        <f t="shared" si="7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0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8">
        <f t="shared" si="7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0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8">
        <f t="shared" si="7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0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8">
        <f t="shared" si="7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0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8">
        <f t="shared" si="7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 s="1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8">
        <f t="shared" si="7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 s="10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8">
        <f t="shared" ref="T131:T194" si="11"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0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8">
        <f t="shared" si="11"/>
        <v>41778.915416666663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0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8">
        <f t="shared" si="11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0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8">
        <f t="shared" si="11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0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8">
        <f t="shared" si="11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0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8">
        <f t="shared" si="11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0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8">
        <f t="shared" si="11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0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8">
        <f t="shared" si="11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0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8">
        <f t="shared" si="11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8">
        <f t="shared" si="11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0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8">
        <f t="shared" si="11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0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8">
        <f t="shared" si="11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0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8">
        <f t="shared" si="11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0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8">
        <f t="shared" si="11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0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8">
        <f t="shared" si="11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0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8">
        <f t="shared" si="11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0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8">
        <f t="shared" si="11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0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8">
        <f t="shared" si="11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0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8">
        <f t="shared" si="11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8">
        <f t="shared" si="11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0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8">
        <f t="shared" si="11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0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8">
        <f t="shared" si="11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0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8">
        <f t="shared" si="11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0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8">
        <f t="shared" si="11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0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8">
        <f t="shared" si="11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0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8">
        <f t="shared" si="11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0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8">
        <f t="shared" si="11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0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8">
        <f t="shared" si="11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0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8">
        <f t="shared" si="11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8">
        <f t="shared" si="11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0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8">
        <f t="shared" si="11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0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8">
        <f t="shared" si="11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0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8">
        <f t="shared" si="11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0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8">
        <f t="shared" si="11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0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8">
        <f t="shared" si="11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0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8">
        <f t="shared" si="11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0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8">
        <f t="shared" si="11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0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8">
        <f t="shared" si="11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0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8">
        <f t="shared" si="11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8">
        <f t="shared" si="11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0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8">
        <f t="shared" si="11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0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8">
        <f t="shared" si="11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0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8">
        <f t="shared" si="11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0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8">
        <f t="shared" si="11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0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8">
        <f t="shared" si="11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0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8">
        <f t="shared" si="11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0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8">
        <f t="shared" si="11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0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8">
        <f t="shared" si="11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0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8">
        <f t="shared" si="11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8">
        <f t="shared" si="11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0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8">
        <f t="shared" si="11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0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8">
        <f t="shared" si="11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0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8">
        <f t="shared" si="11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0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8">
        <f t="shared" si="11"/>
        <v>42712.011944444443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0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8">
        <f t="shared" si="11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0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8">
        <f t="shared" si="11"/>
        <v>41825.791226851856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0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8">
        <f t="shared" si="11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0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8">
        <f t="shared" si="11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0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8">
        <f t="shared" si="11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8">
        <f t="shared" si="11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0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8">
        <f t="shared" si="11"/>
        <v>42556.690706018519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0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8">
        <f t="shared" si="11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0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8">
        <f t="shared" si="11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 s="10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8">
        <f t="shared" si="11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 s="10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8">
        <f t="shared" ref="T195:T258" si="15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0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8">
        <f t="shared" si="15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0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8">
        <f t="shared" si="15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0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8">
        <f t="shared" si="15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0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8">
        <f t="shared" si="15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8">
        <f t="shared" si="15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0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8">
        <f t="shared" si="15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0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8">
        <f t="shared" si="15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0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8">
        <f t="shared" si="15"/>
        <v>42023.818622685183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0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8">
        <f t="shared" si="15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0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8">
        <f t="shared" si="15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0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8">
        <f t="shared" si="15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0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8">
        <f t="shared" si="15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0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8">
        <f t="shared" si="15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0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8">
        <f t="shared" si="15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8">
        <f t="shared" si="15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0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8">
        <f t="shared" si="15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0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8">
        <f t="shared" si="15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0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8">
        <f t="shared" si="15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0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8">
        <f t="shared" si="15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0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8">
        <f t="shared" si="15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0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8">
        <f t="shared" si="15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0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8">
        <f t="shared" si="15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0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8">
        <f t="shared" si="15"/>
        <v>42066.958761574075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0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8">
        <f t="shared" si="15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8">
        <f t="shared" si="15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0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8">
        <f t="shared" si="15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0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8">
        <f t="shared" si="15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0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8">
        <f t="shared" si="15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0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8">
        <f t="shared" si="15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0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8">
        <f t="shared" si="15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0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8">
        <f t="shared" si="15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0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8">
        <f t="shared" si="15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0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8">
        <f t="shared" si="15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0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8">
        <f t="shared" si="15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8">
        <f t="shared" si="15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0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8">
        <f t="shared" si="15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0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8">
        <f t="shared" si="15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0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8">
        <f t="shared" si="15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0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8">
        <f t="shared" si="15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0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8">
        <f t="shared" si="15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0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8">
        <f t="shared" si="15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0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8">
        <f t="shared" si="15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0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8">
        <f t="shared" si="15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0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8">
        <f t="shared" si="15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8">
        <f t="shared" si="15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0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8">
        <f t="shared" si="15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0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8">
        <f t="shared" si="15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0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8">
        <f t="shared" si="15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0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8">
        <f t="shared" si="15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0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8">
        <f t="shared" si="15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0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8">
        <f t="shared" si="15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0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8">
        <f t="shared" si="15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0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8">
        <f t="shared" si="15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0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8">
        <f t="shared" si="15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8">
        <f t="shared" si="15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0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8">
        <f t="shared" si="15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0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8">
        <f t="shared" si="15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0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8">
        <f t="shared" si="15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0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8">
        <f t="shared" si="15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0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8">
        <f t="shared" si="15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0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8">
        <f t="shared" si="15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0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8">
        <f t="shared" si="15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 s="10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8">
        <f t="shared" si="15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 s="10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8">
        <f t="shared" ref="T259:T322" si="19"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8">
        <f t="shared" si="19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0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8">
        <f t="shared" si="19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0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8">
        <f t="shared" si="19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0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8">
        <f t="shared" si="19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0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8">
        <f t="shared" si="19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0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8">
        <f t="shared" si="19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0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8">
        <f t="shared" si="19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0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8">
        <f t="shared" si="19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0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8">
        <f t="shared" si="19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0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8">
        <f t="shared" si="19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8">
        <f t="shared" si="19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0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8">
        <f t="shared" si="19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0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8">
        <f t="shared" si="19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0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8">
        <f t="shared" si="19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0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8">
        <f t="shared" si="19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0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8">
        <f t="shared" si="19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0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8">
        <f t="shared" si="19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0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8">
        <f t="shared" si="19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0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8">
        <f t="shared" si="19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0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8">
        <f t="shared" si="19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8">
        <f t="shared" si="19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0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8">
        <f t="shared" si="19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0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8">
        <f t="shared" si="19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0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8">
        <f t="shared" si="19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0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8">
        <f t="shared" si="19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0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8">
        <f t="shared" si="19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0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8">
        <f t="shared" si="19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0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8">
        <f t="shared" si="19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0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8">
        <f t="shared" si="19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0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8">
        <f t="shared" si="19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8">
        <f t="shared" si="19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0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8">
        <f t="shared" si="19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0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8">
        <f t="shared" si="19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0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8">
        <f t="shared" si="19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0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8">
        <f t="shared" si="19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0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8">
        <f t="shared" si="19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0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8">
        <f t="shared" si="19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0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8">
        <f t="shared" si="19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0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8">
        <f t="shared" si="19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0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8">
        <f t="shared" si="19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8">
        <f t="shared" si="19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0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8">
        <f t="shared" si="19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0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8">
        <f t="shared" si="19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0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8">
        <f t="shared" si="19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0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8">
        <f t="shared" si="19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0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8">
        <f t="shared" si="19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0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8">
        <f t="shared" si="19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0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8">
        <f t="shared" si="19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0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8">
        <f t="shared" si="19"/>
        <v>41333.837187500001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0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8">
        <f t="shared" si="19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8">
        <f t="shared" si="19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0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8">
        <f t="shared" si="19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0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8">
        <f t="shared" si="19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0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8">
        <f t="shared" si="19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0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8">
        <f t="shared" si="19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0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8">
        <f t="shared" si="19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0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8">
        <f t="shared" si="19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0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8">
        <f t="shared" si="19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0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8">
        <f t="shared" si="19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0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8">
        <f t="shared" si="19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8">
        <f t="shared" si="19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0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8">
        <f t="shared" si="19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 s="10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8">
        <f t="shared" si="19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 s="10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8">
        <f t="shared" ref="T323:T386" si="23"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0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8">
        <f t="shared" si="23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0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8">
        <f t="shared" si="23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0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8">
        <f t="shared" si="23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0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8">
        <f t="shared" si="23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0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8">
        <f t="shared" si="23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0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8">
        <f t="shared" si="23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8">
        <f t="shared" si="23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0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8">
        <f t="shared" si="23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0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8">
        <f t="shared" si="23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0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8">
        <f t="shared" si="23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0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8">
        <f t="shared" si="23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0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8">
        <f t="shared" si="23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0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8">
        <f t="shared" si="23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0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8">
        <f t="shared" si="23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0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8">
        <f t="shared" si="23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0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8">
        <f t="shared" si="23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8">
        <f t="shared" si="23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0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8">
        <f t="shared" si="23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0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8">
        <f t="shared" si="23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0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8">
        <f t="shared" si="23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0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8">
        <f t="shared" si="23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0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8">
        <f t="shared" si="23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0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8">
        <f t="shared" si="23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0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8">
        <f t="shared" si="23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0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8">
        <f t="shared" si="23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0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8">
        <f t="shared" si="23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8">
        <f t="shared" si="23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0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8">
        <f t="shared" si="23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0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8">
        <f t="shared" si="23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0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8">
        <f t="shared" si="23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0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8">
        <f t="shared" si="23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0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8">
        <f t="shared" si="23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0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8">
        <f t="shared" si="23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0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8">
        <f t="shared" si="23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0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8">
        <f t="shared" si="23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0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8">
        <f t="shared" si="23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8">
        <f t="shared" si="23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0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8">
        <f t="shared" si="23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0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8">
        <f t="shared" si="23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0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8">
        <f t="shared" si="23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0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8">
        <f t="shared" si="23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0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8">
        <f t="shared" si="23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0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8">
        <f t="shared" si="23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0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8">
        <f t="shared" si="23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0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8">
        <f t="shared" si="23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0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8">
        <f t="shared" si="23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8">
        <f t="shared" si="23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0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8">
        <f t="shared" si="23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0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8">
        <f t="shared" si="23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0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8">
        <f t="shared" si="23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0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8">
        <f t="shared" si="23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0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8">
        <f t="shared" si="23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0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8">
        <f t="shared" si="23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0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8">
        <f t="shared" si="23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0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8">
        <f t="shared" si="23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0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8">
        <f t="shared" si="23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8">
        <f t="shared" si="23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0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8">
        <f t="shared" si="23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0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8">
        <f t="shared" si="23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0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8">
        <f t="shared" si="23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0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8">
        <f t="shared" si="23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0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8">
        <f t="shared" si="23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 s="10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8">
        <f t="shared" si="23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 s="10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8">
        <f t="shared" ref="T387:T450" si="27"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0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8">
        <f t="shared" si="27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0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8">
        <f t="shared" si="27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8">
        <f t="shared" si="27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0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8">
        <f t="shared" si="27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0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8">
        <f t="shared" si="27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0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8">
        <f t="shared" si="27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0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8">
        <f t="shared" si="27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0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8">
        <f t="shared" si="27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0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8">
        <f t="shared" si="27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0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8">
        <f t="shared" si="27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0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8">
        <f t="shared" si="27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0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8">
        <f t="shared" si="27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8">
        <f t="shared" si="27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0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8">
        <f t="shared" si="27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0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8">
        <f t="shared" si="27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0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8">
        <f t="shared" si="27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0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8">
        <f t="shared" si="27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0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8">
        <f t="shared" si="27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0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8">
        <f t="shared" si="27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0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8">
        <f t="shared" si="27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0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8">
        <f t="shared" si="27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0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8">
        <f t="shared" si="27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8">
        <f t="shared" si="27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0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8">
        <f t="shared" si="27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0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8">
        <f t="shared" si="27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0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8">
        <f t="shared" si="27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0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8">
        <f t="shared" si="27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0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8">
        <f t="shared" si="27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0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8">
        <f t="shared" si="27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0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8">
        <f t="shared" si="27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0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8">
        <f t="shared" si="27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0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8">
        <f t="shared" si="27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8">
        <f t="shared" si="27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0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8">
        <f t="shared" si="27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0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8">
        <f t="shared" si="27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0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8">
        <f t="shared" si="27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0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8">
        <f t="shared" si="27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0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8">
        <f t="shared" si="27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0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8">
        <f t="shared" si="27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0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8">
        <f t="shared" si="27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0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8">
        <f t="shared" si="27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0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8">
        <f t="shared" si="27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8">
        <f t="shared" si="27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0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8">
        <f t="shared" si="27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0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8">
        <f t="shared" si="27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0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8">
        <f t="shared" si="27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0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8">
        <f t="shared" si="27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0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8">
        <f t="shared" si="27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0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8">
        <f t="shared" si="27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0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8">
        <f t="shared" si="27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0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8">
        <f t="shared" si="27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0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8">
        <f t="shared" si="27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8">
        <f t="shared" si="27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0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8">
        <f t="shared" si="27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0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8">
        <f t="shared" si="27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0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8">
        <f t="shared" si="27"/>
        <v>41550.793935185182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0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8">
        <f t="shared" si="27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0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8">
        <f t="shared" si="27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0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8">
        <f t="shared" si="27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0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8">
        <f t="shared" si="27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0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8">
        <f t="shared" si="27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0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8">
        <f t="shared" si="27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 s="1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8">
        <f t="shared" si="27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 s="10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8">
        <f t="shared" ref="T451:T514" si="31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0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8">
        <f t="shared" si="31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0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8">
        <f t="shared" si="31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0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8">
        <f t="shared" si="31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0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8">
        <f t="shared" si="31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0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8">
        <f t="shared" si="31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0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8">
        <f t="shared" si="31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0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8">
        <f t="shared" si="31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0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8">
        <f t="shared" si="31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8">
        <f t="shared" si="31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0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8">
        <f t="shared" si="31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0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8">
        <f t="shared" si="31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0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8">
        <f t="shared" si="31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0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8">
        <f t="shared" si="31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0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8">
        <f t="shared" si="31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0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8">
        <f t="shared" si="31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0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8">
        <f t="shared" si="31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0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8">
        <f t="shared" si="31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0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8">
        <f t="shared" si="31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8">
        <f t="shared" si="31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0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8">
        <f t="shared" si="31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0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8">
        <f t="shared" si="31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0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8">
        <f t="shared" si="31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0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8">
        <f t="shared" si="31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0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8">
        <f t="shared" si="31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0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8">
        <f t="shared" si="31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0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8">
        <f t="shared" si="31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0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8">
        <f t="shared" si="31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0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8">
        <f t="shared" si="31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8">
        <f t="shared" si="31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0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8">
        <f t="shared" si="31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0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8">
        <f t="shared" si="31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0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8">
        <f t="shared" si="31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0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8">
        <f t="shared" si="31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0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8">
        <f t="shared" si="31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0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8">
        <f t="shared" si="31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0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8">
        <f t="shared" si="31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0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8">
        <f t="shared" si="31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0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8">
        <f t="shared" si="31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8">
        <f t="shared" si="31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0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8">
        <f t="shared" si="31"/>
        <v>40882.481666666667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0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8">
        <f t="shared" si="31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0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8">
        <f t="shared" si="31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0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8">
        <f t="shared" si="31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0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8">
        <f t="shared" si="31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0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8">
        <f t="shared" si="31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0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8">
        <f t="shared" si="31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0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8">
        <f t="shared" si="31"/>
        <v>41620.93141203704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0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8">
        <f t="shared" si="31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8">
        <f t="shared" si="31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0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8">
        <f t="shared" si="31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0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8">
        <f t="shared" si="31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0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8">
        <f t="shared" si="31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0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8">
        <f t="shared" si="31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0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8">
        <f t="shared" si="31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0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8">
        <f t="shared" si="31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0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8">
        <f t="shared" si="31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0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8">
        <f t="shared" si="31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0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8">
        <f t="shared" si="31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8">
        <f t="shared" si="31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0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8">
        <f t="shared" si="31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0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8">
        <f t="shared" si="31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0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8">
        <f t="shared" si="31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 s="10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8">
        <f t="shared" si="31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 s="10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8">
        <f t="shared" ref="T515:T578" si="35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0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8">
        <f t="shared" si="35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0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8">
        <f t="shared" si="35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0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8">
        <f t="shared" si="35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0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8">
        <f t="shared" si="35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8">
        <f t="shared" si="35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0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8">
        <f t="shared" si="35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0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8">
        <f t="shared" si="35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0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8">
        <f t="shared" si="35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0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8">
        <f t="shared" si="35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0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8">
        <f t="shared" si="35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0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8">
        <f t="shared" si="35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0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8">
        <f t="shared" si="35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0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8">
        <f t="shared" si="35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0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8">
        <f t="shared" si="35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8">
        <f t="shared" si="35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0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8">
        <f t="shared" si="35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0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8">
        <f t="shared" si="35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0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8">
        <f t="shared" si="35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0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8">
        <f t="shared" si="35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0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8">
        <f t="shared" si="35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0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8">
        <f t="shared" si="35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0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8">
        <f t="shared" si="35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0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8">
        <f t="shared" si="35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0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8">
        <f t="shared" si="35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8">
        <f t="shared" si="35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0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8">
        <f t="shared" si="35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0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8">
        <f t="shared" si="35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0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8">
        <f t="shared" si="35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0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8">
        <f t="shared" si="35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0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8">
        <f t="shared" si="35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0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8">
        <f t="shared" si="35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0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8">
        <f t="shared" si="35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0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8">
        <f t="shared" si="35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0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8">
        <f t="shared" si="35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8">
        <f t="shared" si="35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0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8">
        <f t="shared" si="35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0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8">
        <f t="shared" si="35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0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8">
        <f t="shared" si="35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0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8">
        <f t="shared" si="35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0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8">
        <f t="shared" si="35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0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8">
        <f t="shared" si="35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0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8">
        <f t="shared" si="35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0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8">
        <f t="shared" si="35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0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8">
        <f t="shared" si="35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8">
        <f t="shared" si="35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0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8">
        <f t="shared" si="35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0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8">
        <f t="shared" si="35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0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8">
        <f t="shared" si="35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0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8">
        <f t="shared" si="35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0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8">
        <f t="shared" si="35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0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8">
        <f t="shared" si="35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0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8">
        <f t="shared" si="35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0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8">
        <f t="shared" si="35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0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8">
        <f t="shared" si="35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8">
        <f t="shared" si="35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0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8">
        <f t="shared" si="35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0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8">
        <f t="shared" si="35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0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8">
        <f t="shared" si="35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0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8">
        <f t="shared" si="35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0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8">
        <f t="shared" si="35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0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8">
        <f t="shared" si="35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0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8">
        <f t="shared" si="35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 s="10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8">
        <f t="shared" si="35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 s="10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8">
        <f t="shared" ref="T579:T642" si="39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8">
        <f t="shared" si="39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0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8">
        <f t="shared" si="39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0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8">
        <f t="shared" si="39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0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8">
        <f t="shared" si="39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0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8">
        <f t="shared" si="39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0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8">
        <f t="shared" si="39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0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8">
        <f t="shared" si="3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0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8">
        <f t="shared" si="39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0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8">
        <f t="shared" si="3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0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8">
        <f t="shared" si="39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8">
        <f t="shared" si="39"/>
        <v>42631.769513888896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0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8">
        <f t="shared" si="39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0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8">
        <f t="shared" si="3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0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8">
        <f t="shared" si="39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0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8">
        <f t="shared" si="39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0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8">
        <f t="shared" si="3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0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8">
        <f t="shared" si="39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0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8">
        <f t="shared" si="39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0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8">
        <f t="shared" si="3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0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8">
        <f t="shared" si="3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8">
        <f t="shared" si="39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0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8">
        <f t="shared" si="39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0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8">
        <f t="shared" si="39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0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8">
        <f t="shared" si="39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0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8">
        <f t="shared" si="39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0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8">
        <f t="shared" si="39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0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8">
        <f t="shared" si="39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0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8">
        <f t="shared" si="39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0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8">
        <f t="shared" si="39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0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8">
        <f t="shared" si="39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8">
        <f t="shared" si="39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0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8">
        <f t="shared" si="39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0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8">
        <f t="shared" si="39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0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8">
        <f t="shared" si="39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0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8">
        <f t="shared" si="39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0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8">
        <f t="shared" si="39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0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8">
        <f t="shared" si="39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0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8">
        <f t="shared" si="39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0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8">
        <f t="shared" si="39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0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8">
        <f t="shared" si="39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8">
        <f t="shared" si="39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0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8">
        <f t="shared" si="39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0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8">
        <f t="shared" si="39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0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8">
        <f t="shared" si="39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0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8">
        <f t="shared" si="39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0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8">
        <f t="shared" si="39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0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8">
        <f t="shared" si="39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0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8">
        <f t="shared" si="39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0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8">
        <f t="shared" si="39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0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8">
        <f t="shared" si="39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8">
        <f t="shared" si="39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0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8">
        <f t="shared" si="39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0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8">
        <f t="shared" si="39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0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8">
        <f t="shared" si="39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0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8">
        <f t="shared" si="39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0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8">
        <f t="shared" si="39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0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8">
        <f t="shared" si="39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0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8">
        <f t="shared" si="39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0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8">
        <f t="shared" si="39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0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8">
        <f t="shared" si="39"/>
        <v>42762.962013888886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8">
        <f t="shared" si="39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0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8">
        <f t="shared" si="39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 s="10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8">
        <f t="shared" si="39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 s="10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8">
        <f t="shared" ref="T643:T706" si="43">(((J643/60)/60)/24)+DATE(1970,1,1)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0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8">
        <f t="shared" si="43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0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8">
        <f t="shared" si="43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0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8">
        <f t="shared" si="43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0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8">
        <f t="shared" si="43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0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8">
        <f t="shared" si="43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0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8">
        <f t="shared" si="43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8">
        <f t="shared" si="43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0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8">
        <f t="shared" si="43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0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8">
        <f t="shared" si="43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0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8">
        <f t="shared" si="43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0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8">
        <f t="shared" si="43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0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8">
        <f t="shared" si="43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0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8">
        <f t="shared" si="43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0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8">
        <f t="shared" si="43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0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8">
        <f t="shared" si="43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0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8">
        <f t="shared" si="43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8">
        <f t="shared" si="43"/>
        <v>42179.160752314812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0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8">
        <f t="shared" si="43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0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8">
        <f t="shared" si="43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0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8">
        <f t="shared" si="43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0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8">
        <f t="shared" si="43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0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8">
        <f t="shared" si="43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0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8">
        <f t="shared" si="43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0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8">
        <f t="shared" si="43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0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8">
        <f t="shared" si="43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0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8">
        <f t="shared" si="43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8">
        <f t="shared" si="43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0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8">
        <f t="shared" si="43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0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8">
        <f t="shared" si="43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0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8">
        <f t="shared" si="43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0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8">
        <f t="shared" si="43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0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8">
        <f t="shared" si="43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0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8">
        <f t="shared" si="43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0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8">
        <f t="shared" si="43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0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8">
        <f t="shared" si="43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0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8">
        <f t="shared" si="43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8">
        <f t="shared" si="43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0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8">
        <f t="shared" si="43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0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8">
        <f t="shared" si="43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0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8">
        <f t="shared" si="43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0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8">
        <f t="shared" si="43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0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8">
        <f t="shared" si="43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0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8">
        <f t="shared" si="43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0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8">
        <f t="shared" si="43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0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8">
        <f t="shared" si="43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0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8">
        <f t="shared" si="43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8">
        <f t="shared" si="43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0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8">
        <f t="shared" si="43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0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8">
        <f t="shared" si="43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0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8">
        <f t="shared" si="43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0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8">
        <f t="shared" si="43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0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8">
        <f t="shared" si="43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0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8">
        <f t="shared" si="43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0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8">
        <f t="shared" si="43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0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8">
        <f t="shared" si="43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0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8">
        <f t="shared" si="43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8">
        <f t="shared" si="43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0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8">
        <f t="shared" si="43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0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8">
        <f t="shared" si="43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0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8">
        <f t="shared" si="43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0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8">
        <f t="shared" si="43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0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8">
        <f t="shared" si="43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 s="10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8">
        <f t="shared" si="43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 s="10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8">
        <f t="shared" ref="T707:T770" si="47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0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8">
        <f t="shared" si="47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0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8">
        <f t="shared" si="47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8">
        <f t="shared" si="47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0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8">
        <f t="shared" si="47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0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8">
        <f t="shared" si="47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0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8">
        <f t="shared" si="47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0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8">
        <f t="shared" si="47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0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8">
        <f t="shared" si="47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0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8">
        <f t="shared" si="47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0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8">
        <f t="shared" si="47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0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8">
        <f t="shared" si="47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0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8">
        <f t="shared" si="47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8">
        <f t="shared" si="47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0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8">
        <f t="shared" si="47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0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8">
        <f t="shared" si="47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0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8">
        <f t="shared" si="47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0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8">
        <f t="shared" si="47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0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8">
        <f t="shared" si="47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0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8">
        <f t="shared" si="47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0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8">
        <f t="shared" si="47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0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8">
        <f t="shared" si="47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0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8">
        <f t="shared" si="47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8">
        <f t="shared" si="47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0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8">
        <f t="shared" si="47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0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8">
        <f t="shared" si="47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0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8">
        <f t="shared" si="47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0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8">
        <f t="shared" si="47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0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8">
        <f t="shared" si="47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0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8">
        <f t="shared" si="47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0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8">
        <f t="shared" si="47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0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8">
        <f t="shared" si="47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0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8">
        <f t="shared" si="47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8">
        <f t="shared" si="47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0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8">
        <f t="shared" si="47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0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8">
        <f t="shared" si="47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0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8">
        <f t="shared" si="47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0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8">
        <f t="shared" si="47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0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8">
        <f t="shared" si="47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0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8">
        <f t="shared" si="47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0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8">
        <f t="shared" si="47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0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8">
        <f t="shared" si="47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0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8">
        <f t="shared" si="47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8">
        <f t="shared" si="47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0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8">
        <f t="shared" si="47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0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8">
        <f t="shared" si="47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0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8">
        <f t="shared" si="47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0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8">
        <f t="shared" si="47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0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8">
        <f t="shared" si="47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0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8">
        <f t="shared" si="47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0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8">
        <f t="shared" si="47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0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8">
        <f t="shared" si="47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0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8">
        <f t="shared" si="47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8">
        <f t="shared" si="47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0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8">
        <f t="shared" si="47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0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8">
        <f t="shared" si="47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0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8">
        <f t="shared" si="47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0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8">
        <f t="shared" si="47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0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8">
        <f t="shared" si="47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0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8">
        <f t="shared" si="47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0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8">
        <f t="shared" si="47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0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8">
        <f t="shared" si="47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0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8">
        <f t="shared" si="47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 s="10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8">
        <f t="shared" si="47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 s="10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8">
        <f t="shared" ref="T771:T834" si="51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0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8">
        <f t="shared" si="51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0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8">
        <f t="shared" si="51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0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8">
        <f t="shared" si="51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0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8">
        <f t="shared" si="51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0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8">
        <f t="shared" si="51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0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8">
        <f t="shared" si="51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0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8">
        <f t="shared" si="51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0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8">
        <f t="shared" si="51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8">
        <f t="shared" si="51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0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8">
        <f t="shared" si="51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0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8">
        <f t="shared" si="51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0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8">
        <f t="shared" si="51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0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8">
        <f t="shared" si="51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0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8">
        <f t="shared" si="51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0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8">
        <f t="shared" si="51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0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8">
        <f t="shared" si="51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0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8">
        <f t="shared" si="51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0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8">
        <f t="shared" si="51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8">
        <f t="shared" si="51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0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8">
        <f t="shared" si="51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0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8">
        <f t="shared" si="51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0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8">
        <f t="shared" si="51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0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8">
        <f t="shared" si="51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0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8">
        <f t="shared" si="51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0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8">
        <f t="shared" si="51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0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8">
        <f t="shared" si="51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0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8">
        <f t="shared" si="51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0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8">
        <f t="shared" si="51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8">
        <f t="shared" si="51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0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8">
        <f t="shared" si="51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0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8">
        <f t="shared" si="51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0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8">
        <f t="shared" si="51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0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8">
        <f t="shared" si="51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0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8">
        <f t="shared" si="51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0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8">
        <f t="shared" si="51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0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8">
        <f t="shared" si="51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0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8">
        <f t="shared" si="51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0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8">
        <f t="shared" si="51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8">
        <f t="shared" si="51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0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8">
        <f t="shared" si="51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0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8">
        <f t="shared" si="51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0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8">
        <f t="shared" si="51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0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8">
        <f t="shared" si="51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0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8">
        <f t="shared" si="51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0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8">
        <f t="shared" si="51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0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8">
        <f t="shared" si="51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0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8">
        <f t="shared" si="51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0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8">
        <f t="shared" si="51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8">
        <f t="shared" si="51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0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8">
        <f t="shared" si="51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0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8">
        <f t="shared" si="51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0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8">
        <f t="shared" si="51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0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8">
        <f t="shared" si="51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0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8">
        <f t="shared" si="51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0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8">
        <f t="shared" si="51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0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8">
        <f t="shared" si="51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0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8">
        <f t="shared" si="51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0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8">
        <f t="shared" si="51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8">
        <f t="shared" si="51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0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8">
        <f t="shared" si="51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0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8">
        <f t="shared" si="51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0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8">
        <f t="shared" si="51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 s="10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8">
        <f t="shared" si="51"/>
        <v>40869.675173611111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 s="10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8">
        <f t="shared" ref="T835:T898" si="55"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0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8">
        <f t="shared" si="55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0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8">
        <f t="shared" si="55"/>
        <v>41005.45784722222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0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8">
        <f t="shared" si="55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0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8">
        <f t="shared" si="55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8">
        <f t="shared" si="55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0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8">
        <f t="shared" si="55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0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8">
        <f t="shared" si="55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0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8">
        <f t="shared" si="55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0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8">
        <f t="shared" si="55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0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8">
        <f t="shared" si="55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0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8">
        <f t="shared" si="55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0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8">
        <f t="shared" si="55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0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8">
        <f t="shared" si="55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0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8">
        <f t="shared" si="55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8">
        <f t="shared" si="55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0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8">
        <f t="shared" si="55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0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8">
        <f t="shared" si="55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0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8">
        <f t="shared" si="55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0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8">
        <f t="shared" si="55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0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8">
        <f t="shared" si="55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0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8">
        <f t="shared" si="55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0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8">
        <f t="shared" si="55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0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8">
        <f t="shared" si="55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0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8">
        <f t="shared" si="55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8">
        <f t="shared" si="55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0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8">
        <f t="shared" si="55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0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8">
        <f t="shared" si="55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0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8">
        <f t="shared" si="55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0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8">
        <f t="shared" si="55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0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8">
        <f t="shared" si="55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0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8">
        <f t="shared" si="55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0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8">
        <f t="shared" si="55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0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8">
        <f t="shared" si="55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0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8">
        <f t="shared" si="55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8">
        <f t="shared" si="55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0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8">
        <f t="shared" si="55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0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8">
        <f t="shared" si="55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0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8">
        <f t="shared" si="55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0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8">
        <f t="shared" si="55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0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8">
        <f t="shared" si="55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0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8">
        <f t="shared" si="55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0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8">
        <f t="shared" si="55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0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8">
        <f t="shared" si="55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0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8">
        <f t="shared" si="55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8">
        <f t="shared" si="55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0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8">
        <f t="shared" si="55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0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8">
        <f t="shared" si="55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0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8">
        <f t="shared" si="55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0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8">
        <f t="shared" si="55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0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8">
        <f t="shared" si="55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0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8">
        <f t="shared" si="55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0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8">
        <f t="shared" si="55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0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8">
        <f t="shared" si="55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0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8">
        <f t="shared" si="55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8">
        <f t="shared" si="55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0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8">
        <f t="shared" si="55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0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8">
        <f t="shared" si="55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0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8">
        <f t="shared" si="55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0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8">
        <f t="shared" si="55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0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8">
        <f t="shared" si="55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0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8">
        <f t="shared" si="55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0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8">
        <f t="shared" si="55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 s="10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8">
        <f t="shared" si="55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 s="10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8">
        <f t="shared" ref="T899:T962" si="59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8">
        <f t="shared" si="59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0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8">
        <f t="shared" si="59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0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8">
        <f t="shared" si="59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0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8">
        <f t="shared" si="59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0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8">
        <f t="shared" si="59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0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8">
        <f t="shared" si="59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0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8">
        <f t="shared" si="59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0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8">
        <f t="shared" si="59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0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8">
        <f t="shared" si="59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0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8">
        <f t="shared" si="59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8">
        <f t="shared" si="59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0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8">
        <f t="shared" si="59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0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8">
        <f t="shared" si="59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0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8">
        <f t="shared" si="59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0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8">
        <f t="shared" si="59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0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8">
        <f t="shared" si="59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0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8">
        <f t="shared" si="59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0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8">
        <f t="shared" si="59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0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8">
        <f t="shared" si="59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0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8">
        <f t="shared" si="59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8">
        <f t="shared" si="59"/>
        <v>41944.916215277779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0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8">
        <f t="shared" si="59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0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8">
        <f t="shared" si="59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0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8">
        <f t="shared" si="59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0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8">
        <f t="shared" si="59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0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8">
        <f t="shared" si="59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0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8">
        <f t="shared" si="59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0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8">
        <f t="shared" si="59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0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8">
        <f t="shared" si="59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0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8">
        <f t="shared" si="59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8">
        <f t="shared" si="59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0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8">
        <f t="shared" si="59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0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8">
        <f t="shared" si="59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0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8">
        <f t="shared" si="59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0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8">
        <f t="shared" si="59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0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8">
        <f t="shared" si="59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0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8">
        <f t="shared" si="59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0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8">
        <f t="shared" si="59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0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8">
        <f t="shared" si="59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0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8">
        <f t="shared" si="59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8">
        <f t="shared" si="59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0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8">
        <f t="shared" si="59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0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8">
        <f t="shared" si="59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0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8">
        <f t="shared" si="59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0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8">
        <f t="shared" si="59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0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8">
        <f t="shared" si="59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0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8">
        <f t="shared" si="59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0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8">
        <f t="shared" si="59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0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8">
        <f t="shared" si="59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0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8">
        <f t="shared" si="59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8">
        <f t="shared" si="59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0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8">
        <f t="shared" si="59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0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8">
        <f t="shared" si="59"/>
        <v>42356.750706018516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0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8">
        <f t="shared" si="59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0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8">
        <f t="shared" si="59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0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8">
        <f t="shared" si="59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0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8">
        <f t="shared" si="59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0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8">
        <f t="shared" si="59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0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8">
        <f t="shared" si="59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0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8">
        <f t="shared" si="59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8">
        <f t="shared" si="59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0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8">
        <f t="shared" si="59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 s="10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8">
        <f t="shared" si="59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 s="10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8">
        <f t="shared" ref="T963:T1026" si="63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0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8">
        <f t="shared" si="63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0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8">
        <f t="shared" si="63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0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8">
        <f t="shared" si="63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0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8">
        <f t="shared" si="63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0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8">
        <f t="shared" si="63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0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8">
        <f t="shared" si="63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8">
        <f t="shared" si="63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0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8">
        <f t="shared" si="63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0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8">
        <f t="shared" si="63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0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8">
        <f t="shared" si="63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0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8">
        <f t="shared" si="63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0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8">
        <f t="shared" si="63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0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8">
        <f t="shared" si="63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0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8">
        <f t="shared" si="63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0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8">
        <f t="shared" si="63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0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8">
        <f t="shared" si="63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8">
        <f t="shared" si="63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0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8">
        <f t="shared" si="63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0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8">
        <f t="shared" si="63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0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8">
        <f t="shared" si="63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0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8">
        <f t="shared" si="63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0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8">
        <f t="shared" si="63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0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8">
        <f t="shared" si="63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0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8">
        <f t="shared" si="63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0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8">
        <f t="shared" si="63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0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8">
        <f t="shared" si="63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8">
        <f t="shared" si="63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0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8">
        <f t="shared" si="63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0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8">
        <f t="shared" si="63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0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8">
        <f t="shared" si="63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0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8">
        <f t="shared" si="63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0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8">
        <f t="shared" si="63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0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8">
        <f t="shared" si="63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0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8">
        <f t="shared" si="63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0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8">
        <f t="shared" si="63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0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8">
        <f t="shared" si="63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8">
        <f t="shared" si="63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0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8">
        <f t="shared" si="63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0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8">
        <f t="shared" si="63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0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8">
        <f t="shared" si="63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0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8">
        <f t="shared" si="63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0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8">
        <f t="shared" si="63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0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8">
        <f t="shared" si="63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0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8">
        <f t="shared" si="63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0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8">
        <f t="shared" si="63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0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8">
        <f t="shared" si="63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8">
        <f t="shared" si="63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0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8">
        <f t="shared" si="63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0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8">
        <f t="shared" si="63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0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8">
        <f t="shared" si="63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0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8">
        <f t="shared" si="63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0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8">
        <f t="shared" si="63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0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8">
        <f t="shared" si="63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0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8">
        <f t="shared" si="63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0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8">
        <f t="shared" si="63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0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8">
        <f t="shared" si="63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8">
        <f t="shared" si="63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0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8">
        <f t="shared" si="63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0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8">
        <f t="shared" si="63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0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8">
        <f t="shared" si="63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0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8">
        <f t="shared" si="63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0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8">
        <f t="shared" si="63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 s="10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8">
        <f t="shared" si="63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 s="10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8">
        <f t="shared" ref="T1027:T1090" si="67"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0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8">
        <f t="shared" si="67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0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8">
        <f t="shared" si="67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8">
        <f t="shared" si="67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0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8">
        <f t="shared" si="67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0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8">
        <f t="shared" si="67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0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8">
        <f t="shared" si="67"/>
        <v>42324.764004629629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0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8">
        <f t="shared" si="67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0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8">
        <f t="shared" si="67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0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8">
        <f t="shared" si="67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0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8">
        <f t="shared" si="67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0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8">
        <f t="shared" si="67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0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8">
        <f t="shared" si="67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8">
        <f t="shared" si="67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0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8">
        <f t="shared" si="67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0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8">
        <f t="shared" si="67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0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8">
        <f t="shared" si="67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0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8">
        <f t="shared" si="67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0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8">
        <f t="shared" si="67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0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8">
        <f t="shared" si="67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0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8">
        <f t="shared" si="67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0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8">
        <f t="shared" si="67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0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8">
        <f t="shared" si="67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8">
        <f t="shared" si="67"/>
        <v>42598.053113425922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0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8">
        <f t="shared" si="67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0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8">
        <f t="shared" si="67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0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8">
        <f t="shared" si="67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0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8">
        <f t="shared" si="67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0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8">
        <f t="shared" si="67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0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8">
        <f t="shared" si="67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0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8">
        <f t="shared" si="67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0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8">
        <f t="shared" si="67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0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8">
        <f t="shared" si="67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8">
        <f t="shared" si="67"/>
        <v>42047.900960648149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0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8">
        <f t="shared" si="67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0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8">
        <f t="shared" si="67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0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8">
        <f t="shared" si="67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0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8">
        <f t="shared" si="67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0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8">
        <f t="shared" si="67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0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8">
        <f t="shared" si="67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0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8">
        <f t="shared" si="67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0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8">
        <f t="shared" si="67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0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8">
        <f t="shared" si="67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8">
        <f t="shared" si="67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0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8">
        <f t="shared" si="67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0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8">
        <f t="shared" si="67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0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8">
        <f t="shared" si="67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0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8">
        <f t="shared" si="67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0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8">
        <f t="shared" si="67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0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8">
        <f t="shared" si="67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0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8">
        <f t="shared" si="67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0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8">
        <f t="shared" si="67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0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8">
        <f t="shared" si="67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8">
        <f t="shared" si="67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0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8">
        <f t="shared" si="67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0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8">
        <f t="shared" si="67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0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8">
        <f t="shared" si="67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0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8">
        <f t="shared" si="67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0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8">
        <f t="shared" si="67"/>
        <v>41793.659525462965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0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8">
        <f t="shared" si="67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0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8">
        <f t="shared" si="67"/>
        <v>42413.671006944445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0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8">
        <f t="shared" si="67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0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8">
        <f t="shared" si="67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 s="1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8">
        <f t="shared" si="67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 s="10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8">
        <f t="shared" ref="T1091:T1154" si="71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0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8">
        <f t="shared" si="71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0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8">
        <f t="shared" si="71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0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8">
        <f t="shared" si="71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0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8">
        <f t="shared" si="71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0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8">
        <f t="shared" si="71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0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8">
        <f t="shared" si="71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0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8">
        <f t="shared" si="71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0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8">
        <f t="shared" si="71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8">
        <f t="shared" si="71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0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8">
        <f t="shared" si="71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0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8">
        <f t="shared" si="71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0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8">
        <f t="shared" si="71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0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8">
        <f t="shared" si="71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0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8">
        <f t="shared" si="71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0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8">
        <f t="shared" si="71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0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8">
        <f t="shared" si="71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0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8">
        <f t="shared" si="71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0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8">
        <f t="shared" si="71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8">
        <f t="shared" si="71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0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8">
        <f t="shared" si="71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0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8">
        <f t="shared" si="71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0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8">
        <f t="shared" si="71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0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8">
        <f t="shared" si="71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0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8">
        <f t="shared" si="71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0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8">
        <f t="shared" si="71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0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8">
        <f t="shared" si="71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0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8">
        <f t="shared" si="71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0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8">
        <f t="shared" si="71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8">
        <f t="shared" si="71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0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8">
        <f t="shared" si="71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0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8">
        <f t="shared" si="71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0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8">
        <f t="shared" si="71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0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8">
        <f t="shared" si="71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0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8">
        <f t="shared" si="71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0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8">
        <f t="shared" si="71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0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8">
        <f t="shared" si="71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0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8">
        <f t="shared" si="71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0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8">
        <f t="shared" si="71"/>
        <v>41926.854166666664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8">
        <f t="shared" si="71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0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8">
        <f t="shared" si="71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0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8">
        <f t="shared" si="71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0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8">
        <f t="shared" si="71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0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8">
        <f t="shared" si="71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0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8">
        <f t="shared" si="71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0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8">
        <f t="shared" si="71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0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8">
        <f t="shared" si="71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0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8">
        <f t="shared" si="71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0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8">
        <f t="shared" si="71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8">
        <f t="shared" si="71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0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8">
        <f t="shared" si="71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0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8">
        <f t="shared" si="71"/>
        <v>42192.462048611109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0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8">
        <f t="shared" si="71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0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8">
        <f t="shared" si="71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0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8">
        <f t="shared" si="71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0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8">
        <f t="shared" si="71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0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8">
        <f t="shared" si="71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0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8">
        <f t="shared" si="71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0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8">
        <f t="shared" si="71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8">
        <f t="shared" si="71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0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8">
        <f t="shared" si="71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0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8">
        <f t="shared" si="71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0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8">
        <f t="shared" si="71"/>
        <v>42224.102581018517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 s="10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8">
        <f t="shared" si="71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 s="10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8">
        <f t="shared" ref="T1155:T1218" si="75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0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8">
        <f t="shared" si="75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0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8">
        <f t="shared" si="75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0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8">
        <f t="shared" si="75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0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8">
        <f t="shared" si="75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8">
        <f t="shared" si="75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0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8">
        <f t="shared" si="75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0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8">
        <f t="shared" si="75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0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8">
        <f t="shared" si="75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0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8">
        <f t="shared" si="75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0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8">
        <f t="shared" si="75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0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8">
        <f t="shared" si="75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0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8">
        <f t="shared" si="75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0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8">
        <f t="shared" si="75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0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8">
        <f t="shared" si="75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8">
        <f t="shared" si="75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0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8">
        <f t="shared" si="75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0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8">
        <f t="shared" si="75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0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8">
        <f t="shared" si="75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0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8">
        <f t="shared" si="75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0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8">
        <f t="shared" si="75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0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8">
        <f t="shared" si="75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0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8">
        <f t="shared" si="75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0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8">
        <f t="shared" si="75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0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8">
        <f t="shared" si="75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8">
        <f t="shared" si="75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0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8">
        <f t="shared" si="75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0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8">
        <f t="shared" si="75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0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8">
        <f t="shared" si="75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0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8">
        <f t="shared" si="75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0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8">
        <f t="shared" si="75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0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8">
        <f t="shared" si="75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0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8">
        <f t="shared" si="75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0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8">
        <f t="shared" si="75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0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8">
        <f t="shared" si="75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8">
        <f t="shared" si="75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0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8">
        <f t="shared" si="75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0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8">
        <f t="shared" si="75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0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8">
        <f t="shared" si="75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0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8">
        <f t="shared" si="75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0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8">
        <f t="shared" si="75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0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8">
        <f t="shared" si="75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0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8">
        <f t="shared" si="75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0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8">
        <f t="shared" si="75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0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8">
        <f t="shared" si="75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8">
        <f t="shared" si="75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0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8">
        <f t="shared" si="75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0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8">
        <f t="shared" si="75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0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8">
        <f t="shared" si="75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0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8">
        <f t="shared" si="75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0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8">
        <f t="shared" si="75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0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8">
        <f t="shared" si="75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0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8">
        <f t="shared" si="75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0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8">
        <f t="shared" si="75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0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8">
        <f t="shared" si="75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8">
        <f t="shared" si="75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0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8">
        <f t="shared" si="75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0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8">
        <f t="shared" si="75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0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8">
        <f t="shared" si="75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0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8">
        <f t="shared" si="75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0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8">
        <f t="shared" si="75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0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8">
        <f t="shared" si="75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0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8">
        <f t="shared" si="75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 s="10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8">
        <f t="shared" si="75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 s="10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8">
        <f t="shared" ref="T1219:T1282" si="79"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8">
        <f t="shared" si="79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0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8">
        <f t="shared" si="79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0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8">
        <f t="shared" si="79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0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8">
        <f t="shared" si="79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0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8">
        <f t="shared" si="79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0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8">
        <f t="shared" si="79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0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8">
        <f t="shared" si="79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0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8">
        <f t="shared" si="79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0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8">
        <f t="shared" si="79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0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8">
        <f t="shared" si="79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8">
        <f t="shared" si="79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0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8">
        <f t="shared" si="79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0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8">
        <f t="shared" si="79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0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8">
        <f t="shared" si="79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0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8">
        <f t="shared" si="79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0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8">
        <f t="shared" si="79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0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8">
        <f t="shared" si="79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0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8">
        <f t="shared" si="79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0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8">
        <f t="shared" si="79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0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8">
        <f t="shared" si="79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8">
        <f t="shared" si="79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0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8">
        <f t="shared" si="79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0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8">
        <f t="shared" si="79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0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8">
        <f t="shared" si="79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0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8">
        <f t="shared" si="79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0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8">
        <f t="shared" si="79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0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8">
        <f t="shared" si="79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0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8">
        <f t="shared" si="79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0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8">
        <f t="shared" si="79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0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8">
        <f t="shared" si="79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8">
        <f t="shared" si="79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0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8">
        <f t="shared" si="79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0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8">
        <f t="shared" si="79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0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8">
        <f t="shared" si="79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0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8">
        <f t="shared" si="79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0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8">
        <f t="shared" si="79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0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8">
        <f t="shared" si="79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0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8">
        <f t="shared" si="79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0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8">
        <f t="shared" si="79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0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8">
        <f t="shared" si="79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8">
        <f t="shared" si="79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0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8">
        <f t="shared" si="79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0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8">
        <f t="shared" si="79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0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8">
        <f t="shared" si="79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0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8">
        <f t="shared" si="79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0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8">
        <f t="shared" si="79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0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8">
        <f t="shared" si="79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0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8">
        <f t="shared" si="79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0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8">
        <f t="shared" si="79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0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8">
        <f t="shared" si="79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8">
        <f t="shared" si="79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0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8">
        <f t="shared" si="79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0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8">
        <f t="shared" si="79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0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8">
        <f t="shared" si="79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0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8">
        <f t="shared" si="79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0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8">
        <f t="shared" si="79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0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8">
        <f t="shared" si="79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0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8">
        <f t="shared" si="79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0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8">
        <f t="shared" si="79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0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8">
        <f t="shared" si="79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8">
        <f t="shared" si="79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0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8">
        <f t="shared" si="79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 s="10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8">
        <f t="shared" si="79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 s="10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8">
        <f t="shared" ref="T1283:T1346" si="83"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0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8">
        <f t="shared" si="83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0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8">
        <f t="shared" si="83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0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8">
        <f t="shared" si="83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0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8">
        <f t="shared" si="83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0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8">
        <f t="shared" si="83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10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8">
        <f t="shared" si="83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8">
        <f t="shared" si="83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0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8">
        <f t="shared" si="83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0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8">
        <f t="shared" si="83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0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8">
        <f t="shared" si="83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0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8">
        <f t="shared" si="83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0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8">
        <f t="shared" si="83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0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8">
        <f t="shared" si="83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0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8">
        <f t="shared" si="83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10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8">
        <f t="shared" si="83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0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8">
        <f t="shared" si="83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8">
        <f t="shared" si="83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0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8">
        <f t="shared" si="83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0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8">
        <f t="shared" si="83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0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8">
        <f t="shared" si="83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0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8">
        <f t="shared" si="83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0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8">
        <f t="shared" si="83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0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8">
        <f t="shared" si="83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0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8">
        <f t="shared" si="83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0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8">
        <f t="shared" si="83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0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8">
        <f t="shared" si="83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8">
        <f t="shared" si="83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0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8">
        <f t="shared" si="83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0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8">
        <f t="shared" si="83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0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8">
        <f t="shared" si="83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0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8">
        <f t="shared" si="83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0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8">
        <f t="shared" si="83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0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8">
        <f t="shared" si="83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0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8">
        <f t="shared" si="83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0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8">
        <f t="shared" si="83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0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8">
        <f t="shared" si="83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8">
        <f t="shared" si="83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0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8">
        <f t="shared" si="83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0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8">
        <f t="shared" si="83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0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8">
        <f t="shared" si="83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0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8">
        <f t="shared" si="83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0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8">
        <f t="shared" si="83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0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8">
        <f t="shared" si="83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0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8">
        <f t="shared" si="83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0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8">
        <f t="shared" si="83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0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8">
        <f t="shared" si="83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8">
        <f t="shared" si="83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0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8">
        <f t="shared" si="83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0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8">
        <f t="shared" si="83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0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8">
        <f t="shared" si="83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0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8">
        <f t="shared" si="83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0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8">
        <f t="shared" si="83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0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8">
        <f t="shared" si="83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0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8">
        <f t="shared" si="83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0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8">
        <f t="shared" si="83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0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8">
        <f t="shared" si="83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8">
        <f t="shared" si="83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0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8">
        <f t="shared" si="83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0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8">
        <f t="shared" si="83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0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8">
        <f t="shared" si="83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0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8">
        <f t="shared" si="83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0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8">
        <f t="shared" si="83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 s="10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8">
        <f t="shared" si="83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 s="10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8">
        <f t="shared" ref="T1347:T1410" si="87"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0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8">
        <f t="shared" si="87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0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8">
        <f t="shared" si="87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8">
        <f t="shared" si="87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0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8">
        <f t="shared" si="87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0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8">
        <f t="shared" si="87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0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8">
        <f t="shared" si="87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0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8">
        <f t="shared" si="87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0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8">
        <f t="shared" si="87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0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8">
        <f t="shared" si="87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0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8">
        <f t="shared" si="87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0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8">
        <f t="shared" si="87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0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8">
        <f t="shared" si="87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8">
        <f t="shared" si="87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0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8">
        <f t="shared" si="87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0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8">
        <f t="shared" si="87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0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8">
        <f t="shared" si="87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0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8">
        <f t="shared" si="87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0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8">
        <f t="shared" si="87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0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8">
        <f t="shared" si="87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0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8">
        <f t="shared" si="87"/>
        <v>42049.733240740738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0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8">
        <f t="shared" si="87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0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8">
        <f t="shared" si="87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8">
        <f t="shared" si="87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0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8">
        <f t="shared" si="87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0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8">
        <f t="shared" si="87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0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8">
        <f t="shared" si="87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0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8">
        <f t="shared" si="87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0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8">
        <f t="shared" si="87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0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8">
        <f t="shared" si="87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0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8">
        <f t="shared" si="87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0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8">
        <f t="shared" si="87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0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8">
        <f t="shared" si="87"/>
        <v>42747.219560185185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8">
        <f t="shared" si="87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0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8">
        <f t="shared" si="87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0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8">
        <f t="shared" si="87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0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8">
        <f t="shared" si="87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0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8">
        <f t="shared" si="87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0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8">
        <f t="shared" si="87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0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8">
        <f t="shared" si="87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0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8">
        <f t="shared" si="87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0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8">
        <f t="shared" si="87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0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8">
        <f t="shared" si="87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8">
        <f t="shared" si="87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0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8">
        <f t="shared" si="87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0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8">
        <f t="shared" si="87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0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8">
        <f t="shared" si="87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0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8">
        <f t="shared" si="87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0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8">
        <f t="shared" si="87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0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8">
        <f t="shared" si="87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0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8">
        <f t="shared" si="87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0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8">
        <f t="shared" si="87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0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8">
        <f t="shared" si="87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8">
        <f t="shared" si="87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0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8">
        <f t="shared" si="87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0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8">
        <f t="shared" si="87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0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8">
        <f t="shared" si="87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0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8">
        <f t="shared" si="87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0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8">
        <f t="shared" si="87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0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8">
        <f t="shared" si="87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0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8">
        <f t="shared" si="87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0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8">
        <f t="shared" si="87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0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8">
        <f t="shared" si="87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 s="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8">
        <f t="shared" si="87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 s="10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8">
        <f t="shared" ref="T1411:T1474" si="91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0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8">
        <f t="shared" si="91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0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8">
        <f t="shared" si="91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0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8">
        <f t="shared" si="91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0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8">
        <f t="shared" si="91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0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8">
        <f t="shared" si="91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0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8">
        <f t="shared" si="91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0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8">
        <f t="shared" si="91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0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8">
        <f t="shared" si="91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8">
        <f t="shared" si="91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0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8">
        <f t="shared" si="91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0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8">
        <f t="shared" si="91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0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8">
        <f t="shared" si="91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0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8">
        <f t="shared" si="91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0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8">
        <f t="shared" si="91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0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8">
        <f t="shared" si="91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0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8">
        <f t="shared" si="91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0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8">
        <f t="shared" si="91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0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8">
        <f t="shared" si="91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8">
        <f t="shared" si="91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0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8">
        <f t="shared" si="91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0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8">
        <f t="shared" si="91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0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8">
        <f t="shared" si="91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0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8">
        <f t="shared" si="91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0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8">
        <f t="shared" si="91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0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8">
        <f t="shared" si="91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0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8">
        <f t="shared" si="91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0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8">
        <f t="shared" si="91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0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8">
        <f t="shared" si="91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8">
        <f t="shared" si="91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0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8">
        <f t="shared" si="91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0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8">
        <f t="shared" si="91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0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8">
        <f t="shared" si="91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0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8">
        <f t="shared" si="91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0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8">
        <f t="shared" si="91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0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8">
        <f t="shared" si="91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0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8">
        <f t="shared" si="91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0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8">
        <f t="shared" si="91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0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8">
        <f t="shared" si="91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8">
        <f t="shared" si="91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0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8">
        <f t="shared" si="91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0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8">
        <f t="shared" si="91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0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8">
        <f t="shared" si="91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0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8">
        <f t="shared" si="91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0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8">
        <f t="shared" si="91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0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8">
        <f t="shared" si="91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0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8">
        <f t="shared" si="91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0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8">
        <f t="shared" si="91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0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8">
        <f t="shared" si="91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8">
        <f t="shared" si="91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0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8">
        <f t="shared" si="91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0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8">
        <f t="shared" si="91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0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8">
        <f t="shared" si="91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0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8">
        <f t="shared" si="91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0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8">
        <f t="shared" si="91"/>
        <v>41326.911319444444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0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8">
        <f t="shared" si="91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0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8">
        <f t="shared" si="91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0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8">
        <f t="shared" si="91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0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8">
        <f t="shared" si="91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8">
        <f t="shared" si="91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0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8">
        <f t="shared" si="91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0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8">
        <f t="shared" si="91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0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8">
        <f t="shared" si="91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 s="10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8">
        <f t="shared" si="91"/>
        <v>41533.542858796296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 s="10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8">
        <f t="shared" ref="T1475:T1538" si="95"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0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8">
        <f t="shared" si="95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0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8">
        <f t="shared" si="95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0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8">
        <f t="shared" si="95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0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8">
        <f t="shared" si="95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8">
        <f t="shared" si="95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0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8">
        <f t="shared" si="95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0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8">
        <f t="shared" si="95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0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8">
        <f t="shared" si="95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0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8">
        <f t="shared" si="95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0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8">
        <f t="shared" si="95"/>
        <v>42548.192997685182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0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8">
        <f t="shared" si="95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0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8">
        <f t="shared" si="95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0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8">
        <f t="shared" si="95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0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8">
        <f t="shared" si="95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8">
        <f t="shared" si="95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0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8">
        <f t="shared" si="95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0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8">
        <f t="shared" si="95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0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8">
        <f t="shared" si="95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0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8">
        <f t="shared" si="95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0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8">
        <f t="shared" si="95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0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8">
        <f t="shared" si="95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0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8">
        <f t="shared" si="95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0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8">
        <f t="shared" si="95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0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8">
        <f t="shared" si="95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8">
        <f t="shared" si="95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0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8">
        <f t="shared" si="95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0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8">
        <f t="shared" si="95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0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8">
        <f t="shared" si="95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0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8">
        <f t="shared" si="95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0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8">
        <f t="shared" si="95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0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8">
        <f t="shared" si="95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0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8">
        <f t="shared" si="95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0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8">
        <f t="shared" si="95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0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8">
        <f t="shared" si="95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8">
        <f t="shared" si="95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0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8">
        <f t="shared" si="95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0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8">
        <f t="shared" si="95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0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8">
        <f t="shared" si="95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0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8">
        <f t="shared" si="95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0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8">
        <f t="shared" si="95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0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8">
        <f t="shared" si="95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0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8">
        <f t="shared" si="95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0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8">
        <f t="shared" si="95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0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8">
        <f t="shared" si="95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8">
        <f t="shared" si="95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0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8">
        <f t="shared" si="95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0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8">
        <f t="shared" si="95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0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8">
        <f t="shared" si="95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0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8">
        <f t="shared" si="95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0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8">
        <f t="shared" si="95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0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8">
        <f t="shared" si="95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0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8">
        <f t="shared" si="95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0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8">
        <f t="shared" si="95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0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8">
        <f t="shared" si="95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8">
        <f t="shared" si="95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0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8">
        <f t="shared" si="95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0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8">
        <f t="shared" si="95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0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8">
        <f t="shared" si="95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0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8">
        <f t="shared" si="95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0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8">
        <f t="shared" si="95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0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8">
        <f t="shared" si="95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0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8">
        <f t="shared" si="95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 s="10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8">
        <f t="shared" si="95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 s="10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8">
        <f t="shared" ref="T1539:T1602" si="99"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8">
        <f t="shared" si="99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0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8">
        <f t="shared" si="99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0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8">
        <f t="shared" si="99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0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8">
        <f t="shared" si="99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0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8">
        <f t="shared" si="99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0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8">
        <f t="shared" si="99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0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8">
        <f t="shared" si="99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0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8">
        <f t="shared" si="99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0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8">
        <f t="shared" si="99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0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8">
        <f t="shared" si="99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8">
        <f t="shared" si="99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0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8">
        <f t="shared" si="99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0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8">
        <f t="shared" si="99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0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8">
        <f t="shared" si="99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0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8">
        <f t="shared" si="99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0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8">
        <f t="shared" si="99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0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8">
        <f t="shared" si="99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0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8">
        <f t="shared" si="99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0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8">
        <f t="shared" si="99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0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8">
        <f t="shared" si="99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8">
        <f t="shared" si="99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0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8">
        <f t="shared" si="99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0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8">
        <f t="shared" si="99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0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8">
        <f t="shared" si="99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0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8">
        <f t="shared" si="99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0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8">
        <f t="shared" si="99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0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8">
        <f t="shared" si="99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0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8">
        <f t="shared" si="99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0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8">
        <f t="shared" si="99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0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8">
        <f t="shared" si="99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8">
        <f t="shared" si="99"/>
        <v>41962.062326388885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0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8">
        <f t="shared" si="99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0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8">
        <f t="shared" si="99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0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8">
        <f t="shared" si="99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0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8">
        <f t="shared" si="99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0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8">
        <f t="shared" si="99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0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8">
        <f t="shared" si="99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0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8">
        <f t="shared" si="99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0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8">
        <f t="shared" si="99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0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8">
        <f t="shared" si="99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8">
        <f t="shared" si="99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0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8">
        <f t="shared" si="99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0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8">
        <f t="shared" si="99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0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8">
        <f t="shared" si="99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0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8">
        <f t="shared" si="99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0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8">
        <f t="shared" si="99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0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8">
        <f t="shared" si="99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0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8">
        <f t="shared" si="99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0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8">
        <f t="shared" si="99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0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8">
        <f t="shared" si="99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8">
        <f t="shared" si="99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0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8">
        <f t="shared" si="99"/>
        <v>42256.984791666662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0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8">
        <f t="shared" si="99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0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8">
        <f t="shared" si="99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0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8">
        <f t="shared" si="99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0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8">
        <f t="shared" si="99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0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8">
        <f t="shared" si="99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0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8">
        <f t="shared" si="99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0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8">
        <f t="shared" si="99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0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8">
        <f t="shared" si="99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8">
        <f t="shared" si="99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0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8">
        <f t="shared" si="99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 s="10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8">
        <f t="shared" si="99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 s="10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8">
        <f t="shared" ref="T1603:T1666" si="103"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0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8">
        <f t="shared" si="103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0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8">
        <f t="shared" si="103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0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8">
        <f t="shared" si="103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0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8">
        <f t="shared" si="103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0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8">
        <f t="shared" si="103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0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8">
        <f t="shared" si="103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8">
        <f t="shared" si="103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0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8">
        <f t="shared" si="103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0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8">
        <f t="shared" si="103"/>
        <v>41228.924884259257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0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8">
        <f t="shared" si="103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0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8">
        <f t="shared" si="103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0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8">
        <f t="shared" si="103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0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8">
        <f t="shared" si="103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0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8">
        <f t="shared" si="103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0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8">
        <f t="shared" si="103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0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8">
        <f t="shared" si="103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8">
        <f t="shared" si="103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0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8">
        <f t="shared" si="103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0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8">
        <f t="shared" si="103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0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8">
        <f t="shared" si="103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0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8">
        <f t="shared" si="103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0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8">
        <f t="shared" si="103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0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8">
        <f t="shared" si="103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0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8">
        <f t="shared" si="103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0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8">
        <f t="shared" si="103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0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8">
        <f t="shared" si="103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8">
        <f t="shared" si="103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0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8">
        <f t="shared" si="103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0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8">
        <f t="shared" si="103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0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8">
        <f t="shared" si="103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0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8">
        <f t="shared" si="103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0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8">
        <f t="shared" si="103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0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8">
        <f t="shared" si="103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0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8">
        <f t="shared" si="103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0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8">
        <f t="shared" si="103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0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8">
        <f t="shared" si="103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8">
        <f t="shared" si="103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0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8">
        <f t="shared" si="103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0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8">
        <f t="shared" si="103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0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8">
        <f t="shared" si="103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0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8">
        <f t="shared" si="103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0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8">
        <f t="shared" si="103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0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8">
        <f t="shared" si="103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0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8">
        <f t="shared" si="103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0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8">
        <f t="shared" si="103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0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8">
        <f t="shared" si="103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8">
        <f t="shared" si="103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0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8">
        <f t="shared" si="103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0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8">
        <f t="shared" si="103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0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8">
        <f t="shared" si="103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0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8">
        <f t="shared" si="103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0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8">
        <f t="shared" si="103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0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8">
        <f t="shared" si="103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0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8">
        <f t="shared" si="103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0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8">
        <f t="shared" si="103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0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8">
        <f t="shared" si="103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8">
        <f t="shared" si="103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0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8">
        <f t="shared" si="103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0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8">
        <f t="shared" si="103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0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8">
        <f t="shared" si="103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0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8">
        <f t="shared" si="103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0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8">
        <f t="shared" si="103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 s="10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8">
        <f t="shared" si="103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 s="10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8">
        <f t="shared" ref="T1667:T1730" si="107"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0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8">
        <f t="shared" si="107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0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8">
        <f t="shared" si="107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8">
        <f t="shared" si="107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0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8">
        <f t="shared" si="107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0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8">
        <f t="shared" si="107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0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8">
        <f t="shared" si="107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0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8">
        <f t="shared" si="107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0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8">
        <f t="shared" si="107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0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8">
        <f t="shared" si="107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0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8">
        <f t="shared" si="107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0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8">
        <f t="shared" si="107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0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8">
        <f t="shared" si="107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8">
        <f t="shared" si="107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0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8">
        <f t="shared" si="107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0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8">
        <f t="shared" si="107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0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8">
        <f t="shared" si="107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0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8">
        <f t="shared" si="107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0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8">
        <f t="shared" si="107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0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8">
        <f t="shared" si="107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0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8">
        <f t="shared" si="107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0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8">
        <f t="shared" si="107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0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8">
        <f t="shared" si="107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8">
        <f t="shared" si="107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0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8">
        <f t="shared" si="107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0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8">
        <f t="shared" si="107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0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8">
        <f t="shared" si="107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0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8">
        <f t="shared" si="107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0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8">
        <f t="shared" si="107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0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8">
        <f t="shared" si="107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0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8">
        <f t="shared" si="107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0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8">
        <f t="shared" si="107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0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8">
        <f t="shared" si="107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8">
        <f t="shared" si="107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0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8">
        <f t="shared" si="107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0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8">
        <f t="shared" si="107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0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8">
        <f t="shared" si="107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0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8">
        <f t="shared" si="107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0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8">
        <f t="shared" si="107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0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8">
        <f t="shared" si="107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0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8">
        <f t="shared" si="107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0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8">
        <f t="shared" si="107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0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8">
        <f t="shared" si="107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8">
        <f t="shared" si="107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0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8">
        <f t="shared" si="107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0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8">
        <f t="shared" si="107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0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8">
        <f t="shared" si="107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0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8">
        <f t="shared" si="107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0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8">
        <f t="shared" si="107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0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8">
        <f t="shared" si="107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0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8">
        <f t="shared" si="107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0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8">
        <f t="shared" si="107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0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8">
        <f t="shared" si="107"/>
        <v>42460.98192129629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8">
        <f t="shared" si="107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0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8">
        <f t="shared" si="107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0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8">
        <f t="shared" si="107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0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8">
        <f t="shared" si="107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0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8">
        <f t="shared" si="107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0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8">
        <f t="shared" si="107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0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8">
        <f t="shared" si="107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0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8">
        <f t="shared" si="107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0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8">
        <f t="shared" si="107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0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8">
        <f t="shared" si="107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 s="1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8">
        <f t="shared" si="107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 s="10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8">
        <f t="shared" ref="T1731:T1794" si="111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0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8">
        <f t="shared" si="111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0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8">
        <f t="shared" si="111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0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8">
        <f t="shared" si="111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0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8">
        <f t="shared" si="111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0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8">
        <f t="shared" si="111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0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8">
        <f t="shared" si="111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0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8">
        <f t="shared" si="111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0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8">
        <f t="shared" si="111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8">
        <f t="shared" si="111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0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8">
        <f t="shared" si="111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0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8">
        <f t="shared" si="111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0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8">
        <f t="shared" si="111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0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8">
        <f t="shared" si="111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0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8">
        <f t="shared" si="111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0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8">
        <f t="shared" si="111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0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8">
        <f t="shared" si="111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0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8">
        <f t="shared" si="111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0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8">
        <f t="shared" si="111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8">
        <f t="shared" si="111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0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8">
        <f t="shared" si="111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0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8">
        <f t="shared" si="111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0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8">
        <f t="shared" si="111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0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8">
        <f t="shared" si="111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0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8">
        <f t="shared" si="111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0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8">
        <f t="shared" si="111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0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8">
        <f t="shared" si="111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0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8">
        <f t="shared" si="111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0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8">
        <f t="shared" si="111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8">
        <f t="shared" si="111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0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8">
        <f t="shared" si="111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0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8">
        <f t="shared" si="111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0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8">
        <f t="shared" si="111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0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8">
        <f t="shared" si="111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0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8">
        <f t="shared" si="111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0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8">
        <f t="shared" si="111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0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8">
        <f t="shared" si="111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0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8">
        <f t="shared" si="111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0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8">
        <f t="shared" si="111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8">
        <f t="shared" si="111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0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8">
        <f t="shared" si="111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0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8">
        <f t="shared" si="111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0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8">
        <f t="shared" si="111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0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8">
        <f t="shared" si="111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0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8">
        <f t="shared" si="111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0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8">
        <f t="shared" si="111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0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8">
        <f t="shared" si="111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0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8">
        <f t="shared" si="111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0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8">
        <f t="shared" si="111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8">
        <f t="shared" si="111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0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8">
        <f t="shared" si="111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0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8">
        <f t="shared" si="111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0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8">
        <f t="shared" si="111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0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8">
        <f t="shared" si="111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0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8">
        <f t="shared" si="111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0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8">
        <f t="shared" si="111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0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8">
        <f t="shared" si="111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0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8">
        <f t="shared" si="111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0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8">
        <f t="shared" si="111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8">
        <f t="shared" si="111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0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8">
        <f t="shared" si="111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0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8">
        <f t="shared" si="111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0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8">
        <f t="shared" si="111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 s="10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8">
        <f t="shared" si="111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 s="10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8">
        <f t="shared" ref="T1795:T1858" si="115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0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8">
        <f t="shared" si="115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0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8">
        <f t="shared" si="115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0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8">
        <f t="shared" si="115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0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8">
        <f t="shared" si="115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8">
        <f t="shared" si="115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0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8">
        <f t="shared" si="115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0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8">
        <f t="shared" si="115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0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8">
        <f t="shared" si="115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0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8">
        <f t="shared" si="115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0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8">
        <f t="shared" si="115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0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8">
        <f t="shared" si="115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0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8">
        <f t="shared" si="115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0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8">
        <f t="shared" si="115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0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8">
        <f t="shared" si="115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8">
        <f t="shared" si="115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0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8">
        <f t="shared" si="115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0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8">
        <f t="shared" si="115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0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8">
        <f t="shared" si="115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0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8">
        <f t="shared" si="115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0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8">
        <f t="shared" si="115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0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8">
        <f t="shared" si="115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0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8">
        <f t="shared" si="115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0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8">
        <f t="shared" si="115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0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8">
        <f t="shared" si="115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8">
        <f t="shared" si="115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0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8">
        <f t="shared" si="115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0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8">
        <f t="shared" si="115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0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8">
        <f t="shared" si="115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0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8">
        <f t="shared" si="115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0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8">
        <f t="shared" si="115"/>
        <v>41176.684907407405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0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8">
        <f t="shared" si="115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0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8">
        <f t="shared" si="115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0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8">
        <f t="shared" si="115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0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8">
        <f t="shared" si="115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8">
        <f t="shared" si="115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0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8">
        <f t="shared" si="115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0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8">
        <f t="shared" si="115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0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8">
        <f t="shared" si="115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0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8">
        <f t="shared" si="115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0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8">
        <f t="shared" si="115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0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8">
        <f t="shared" si="115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0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8">
        <f t="shared" si="115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0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8">
        <f t="shared" si="115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0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8">
        <f t="shared" si="115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8">
        <f t="shared" si="115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0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8">
        <f t="shared" si="115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0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8">
        <f t="shared" si="115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0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8">
        <f t="shared" si="115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0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8">
        <f t="shared" si="115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0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8">
        <f t="shared" si="115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0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8">
        <f t="shared" si="115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0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8">
        <f t="shared" si="115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0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8">
        <f t="shared" si="115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0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8">
        <f t="shared" si="115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8">
        <f t="shared" si="115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0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8">
        <f t="shared" si="115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0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8">
        <f t="shared" si="115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0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8">
        <f t="shared" si="115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0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8">
        <f t="shared" si="115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0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8">
        <f t="shared" si="115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0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8">
        <f t="shared" si="115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0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8">
        <f t="shared" si="115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 s="10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8">
        <f t="shared" si="115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 s="10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8">
        <f t="shared" ref="T1859:T1922" si="119"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8">
        <f t="shared" si="119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0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8">
        <f t="shared" si="119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0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8">
        <f t="shared" si="119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0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8">
        <f t="shared" si="11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0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8">
        <f t="shared" si="119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0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8">
        <f t="shared" si="119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0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8">
        <f t="shared" si="119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0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8">
        <f t="shared" si="119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0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8">
        <f t="shared" si="119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0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8">
        <f t="shared" si="119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8">
        <f t="shared" si="119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0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8">
        <f t="shared" si="11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0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8">
        <f t="shared" si="119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0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8">
        <f t="shared" si="119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0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8">
        <f t="shared" si="119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0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8">
        <f t="shared" si="119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0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8">
        <f t="shared" si="119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0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8">
        <f t="shared" si="11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0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8">
        <f t="shared" si="119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0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8">
        <f t="shared" si="119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8">
        <f t="shared" si="119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0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8">
        <f t="shared" si="11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0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8">
        <f t="shared" si="119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0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8">
        <f t="shared" si="119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0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8">
        <f t="shared" si="119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0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8">
        <f t="shared" si="119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0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8">
        <f t="shared" si="119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0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8">
        <f t="shared" si="119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0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8">
        <f t="shared" si="119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0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8">
        <f t="shared" si="119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8">
        <f t="shared" si="119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0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8">
        <f t="shared" si="119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0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8">
        <f t="shared" si="119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0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8">
        <f t="shared" si="119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0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8">
        <f t="shared" si="119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0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8">
        <f t="shared" si="119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0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8">
        <f t="shared" si="119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0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8">
        <f t="shared" si="119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0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8">
        <f t="shared" si="119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0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8">
        <f t="shared" si="119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8">
        <f t="shared" si="119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0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8">
        <f t="shared" si="119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0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8">
        <f t="shared" si="119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0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8">
        <f t="shared" si="119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0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8">
        <f t="shared" si="119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0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8">
        <f t="shared" si="11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0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8">
        <f t="shared" si="119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0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8">
        <f t="shared" si="11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0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8">
        <f t="shared" si="11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0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8">
        <f t="shared" si="119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8">
        <f t="shared" si="119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0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8">
        <f t="shared" si="11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0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8">
        <f t="shared" si="119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0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8">
        <f t="shared" si="11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0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8">
        <f t="shared" si="11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0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8">
        <f t="shared" si="119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0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8">
        <f t="shared" si="119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0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8">
        <f t="shared" si="11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0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8">
        <f t="shared" si="11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0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8">
        <f t="shared" si="11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8">
        <f t="shared" si="119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0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8">
        <f t="shared" si="119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 s="10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8">
        <f t="shared" si="119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 s="10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8">
        <f t="shared" ref="T1923:T1986" si="123"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0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8">
        <f t="shared" si="123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0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8">
        <f t="shared" si="123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0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8">
        <f t="shared" si="123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0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8">
        <f t="shared" si="123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0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8">
        <f t="shared" si="123"/>
        <v>40456.954351851848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0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8">
        <f t="shared" si="123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8">
        <f t="shared" si="123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0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8">
        <f t="shared" si="123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0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8">
        <f t="shared" si="123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0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8">
        <f t="shared" si="123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0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8">
        <f t="shared" si="123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0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8">
        <f t="shared" si="123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0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8">
        <f t="shared" si="123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0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8">
        <f t="shared" si="123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0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8">
        <f t="shared" si="123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0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8">
        <f t="shared" si="123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8">
        <f t="shared" si="123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0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8">
        <f t="shared" si="123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0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8">
        <f t="shared" si="123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0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8">
        <f t="shared" si="123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0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8">
        <f t="shared" si="123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0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8">
        <f t="shared" si="123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0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8">
        <f t="shared" si="123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0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8">
        <f t="shared" si="123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0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8">
        <f t="shared" si="123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0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8">
        <f t="shared" si="123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8">
        <f t="shared" si="123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0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8">
        <f t="shared" si="123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0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8">
        <f t="shared" si="123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0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8">
        <f t="shared" si="123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0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8">
        <f t="shared" si="123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0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8">
        <f t="shared" si="123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0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8">
        <f t="shared" si="123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0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8">
        <f t="shared" si="123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0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8">
        <f t="shared" si="123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0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8">
        <f t="shared" si="123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8">
        <f t="shared" si="123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0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8">
        <f t="shared" si="123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0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8">
        <f t="shared" si="123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0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8">
        <f t="shared" si="123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0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8">
        <f t="shared" si="123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0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8">
        <f t="shared" si="123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0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8">
        <f t="shared" si="123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0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8">
        <f t="shared" si="123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0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8">
        <f t="shared" si="123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0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8">
        <f t="shared" si="123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8">
        <f t="shared" si="123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0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8">
        <f t="shared" si="123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0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8">
        <f t="shared" si="123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0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8">
        <f t="shared" si="123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0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8">
        <f t="shared" si="123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0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8">
        <f t="shared" si="123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0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8">
        <f t="shared" si="123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0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8">
        <f t="shared" si="123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0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8">
        <f t="shared" si="123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0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8">
        <f t="shared" si="123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8">
        <f t="shared" si="123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0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8">
        <f t="shared" si="123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0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8">
        <f t="shared" si="123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0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8">
        <f t="shared" si="123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0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8">
        <f t="shared" si="123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0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8">
        <f t="shared" si="123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 s="10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8">
        <f t="shared" si="123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 s="10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8">
        <f t="shared" ref="T1987:T2050" si="127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0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8">
        <f t="shared" si="127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0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8">
        <f t="shared" si="127"/>
        <v>42034.639768518522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8">
        <f t="shared" si="127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0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8">
        <f t="shared" si="127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0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8">
        <f t="shared" si="127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0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8">
        <f t="shared" si="127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0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8">
        <f t="shared" si="127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0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8">
        <f t="shared" si="127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0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8">
        <f t="shared" si="127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0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8">
        <f t="shared" si="127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0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8">
        <f t="shared" si="127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0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8">
        <f t="shared" si="127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8">
        <f t="shared" si="127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0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8">
        <f t="shared" si="127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0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8">
        <f t="shared" si="127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0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8">
        <f t="shared" si="127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0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8">
        <f t="shared" si="127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0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8">
        <f t="shared" si="127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0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8">
        <f t="shared" si="127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0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8">
        <f t="shared" si="127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0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8">
        <f t="shared" si="127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0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8">
        <f t="shared" si="127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8">
        <f t="shared" si="127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0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8">
        <f t="shared" si="127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0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8">
        <f t="shared" si="127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0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8">
        <f t="shared" si="127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0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8">
        <f t="shared" si="127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0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8">
        <f t="shared" si="127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0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8">
        <f t="shared" si="127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0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8">
        <f t="shared" si="127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0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8">
        <f t="shared" si="127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0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8">
        <f t="shared" si="127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8">
        <f t="shared" si="127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0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8">
        <f t="shared" si="127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0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8">
        <f t="shared" si="127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0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8">
        <f t="shared" si="127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0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8">
        <f t="shared" si="127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0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8">
        <f t="shared" si="127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0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8">
        <f t="shared" si="127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0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8">
        <f t="shared" si="127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0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8">
        <f t="shared" si="127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0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8">
        <f t="shared" si="127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8">
        <f t="shared" si="127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0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8">
        <f t="shared" si="127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0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8">
        <f t="shared" si="127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0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8">
        <f t="shared" si="127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0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8">
        <f t="shared" si="127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0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8">
        <f t="shared" si="127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0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8">
        <f t="shared" si="127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0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8">
        <f t="shared" si="127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0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8">
        <f t="shared" si="127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0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8">
        <f t="shared" si="127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8">
        <f t="shared" si="127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0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8">
        <f t="shared" si="127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0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8">
        <f t="shared" si="127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0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8">
        <f t="shared" si="127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0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8">
        <f t="shared" si="127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0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8">
        <f t="shared" si="127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0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8">
        <f t="shared" si="127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0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8">
        <f t="shared" si="127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0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8">
        <f t="shared" si="127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0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8">
        <f t="shared" si="127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 s="1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8">
        <f t="shared" si="127"/>
        <v>41387.651516203703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 s="10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8">
        <f t="shared" ref="T2051:T2114" si="131"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0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8">
        <f t="shared" si="131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0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8">
        <f t="shared" si="131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0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8">
        <f t="shared" si="131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0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8">
        <f t="shared" si="131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0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8">
        <f t="shared" si="131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0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8">
        <f t="shared" si="131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0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8">
        <f t="shared" si="131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0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8">
        <f t="shared" si="131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8">
        <f t="shared" si="131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0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8">
        <f t="shared" si="131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0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8">
        <f t="shared" si="131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0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8">
        <f t="shared" si="131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0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8">
        <f t="shared" si="131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0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8">
        <f t="shared" si="131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0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8">
        <f t="shared" si="131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0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8">
        <f t="shared" si="131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0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8">
        <f t="shared" si="131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0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8">
        <f t="shared" si="131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8">
        <f t="shared" si="131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0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8">
        <f t="shared" si="131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0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8">
        <f t="shared" si="131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0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8">
        <f t="shared" si="131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0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8">
        <f t="shared" si="131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0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8">
        <f t="shared" si="131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0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8">
        <f t="shared" si="131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0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8">
        <f t="shared" si="131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0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8">
        <f t="shared" si="131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0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8">
        <f t="shared" si="131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8">
        <f t="shared" si="131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0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8">
        <f t="shared" si="131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0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8">
        <f t="shared" si="131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0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8">
        <f t="shared" si="131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0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8">
        <f t="shared" si="131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0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8">
        <f t="shared" si="131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0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8">
        <f t="shared" si="131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0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8">
        <f t="shared" si="131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0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8">
        <f t="shared" si="131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0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8">
        <f t="shared" si="131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8">
        <f t="shared" si="131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0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8">
        <f t="shared" si="131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0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8">
        <f t="shared" si="131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0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8">
        <f t="shared" si="131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0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8">
        <f t="shared" si="131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0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8">
        <f t="shared" si="131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0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8">
        <f t="shared" si="131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0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8">
        <f t="shared" si="131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0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8">
        <f t="shared" si="131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0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8">
        <f t="shared" si="131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8">
        <f t="shared" si="131"/>
        <v>40946.11383101852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0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8">
        <f t="shared" si="131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0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8">
        <f t="shared" si="131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0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8">
        <f t="shared" si="131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0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8">
        <f t="shared" si="131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0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8">
        <f t="shared" si="131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0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8">
        <f t="shared" si="131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0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8">
        <f t="shared" si="131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0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8">
        <f t="shared" si="131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0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8">
        <f t="shared" si="131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8">
        <f t="shared" si="131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0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8">
        <f t="shared" si="131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0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8">
        <f t="shared" si="131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0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8">
        <f t="shared" si="131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 s="10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8">
        <f t="shared" si="131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 s="10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8">
        <f t="shared" ref="T2115:T2178" si="135"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0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8">
        <f t="shared" si="135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0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8">
        <f t="shared" si="135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0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8">
        <f t="shared" si="135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0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8">
        <f t="shared" si="135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8">
        <f t="shared" si="135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0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8">
        <f t="shared" si="135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0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8">
        <f t="shared" si="135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0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8">
        <f t="shared" si="135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0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8">
        <f t="shared" si="135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0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8">
        <f t="shared" si="135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0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8">
        <f t="shared" si="135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0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8">
        <f t="shared" si="135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0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8">
        <f t="shared" si="135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0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8">
        <f t="shared" si="135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8">
        <f t="shared" si="135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0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8">
        <f t="shared" si="135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0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8">
        <f t="shared" si="135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0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8">
        <f t="shared" si="135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0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8">
        <f t="shared" si="135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0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8">
        <f t="shared" si="135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0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8">
        <f t="shared" si="135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0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8">
        <f t="shared" si="135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0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8">
        <f t="shared" si="135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0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8">
        <f t="shared" si="135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8">
        <f t="shared" si="135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0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8">
        <f t="shared" si="135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0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8">
        <f t="shared" si="135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0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8">
        <f t="shared" si="135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0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8">
        <f t="shared" si="135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0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8">
        <f t="shared" si="135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0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8">
        <f t="shared" si="135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0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8">
        <f t="shared" si="135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0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8">
        <f t="shared" si="135"/>
        <v>42397.679513888885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0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8">
        <f t="shared" si="135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8">
        <f t="shared" si="135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0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8">
        <f t="shared" si="135"/>
        <v>40355.024953703702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0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8">
        <f t="shared" si="135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0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8">
        <f t="shared" si="135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0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8">
        <f t="shared" si="135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0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8">
        <f t="shared" si="135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0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8">
        <f t="shared" si="135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0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8">
        <f t="shared" si="135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0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8">
        <f t="shared" si="135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0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8">
        <f t="shared" si="135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8">
        <f t="shared" si="135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0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8">
        <f t="shared" si="135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0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8">
        <f t="shared" si="135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0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8">
        <f t="shared" si="135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0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8">
        <f t="shared" si="135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0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8">
        <f t="shared" si="135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0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8">
        <f t="shared" si="135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0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8">
        <f t="shared" si="135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0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8">
        <f t="shared" si="135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0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8">
        <f t="shared" si="135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8">
        <f t="shared" si="135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0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8">
        <f t="shared" si="135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0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8">
        <f t="shared" si="135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0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8">
        <f t="shared" si="135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0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8">
        <f t="shared" si="135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0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8">
        <f t="shared" si="135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0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8">
        <f t="shared" si="135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0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8">
        <f t="shared" si="135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 s="10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8">
        <f t="shared" si="135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 s="10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8">
        <f t="shared" ref="T2179:T2242" si="139"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8">
        <f t="shared" si="139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0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8">
        <f t="shared" si="139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0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8">
        <f t="shared" si="139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0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8">
        <f t="shared" si="139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0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8">
        <f t="shared" si="139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0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8">
        <f t="shared" si="139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0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8">
        <f t="shared" si="139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0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8">
        <f t="shared" si="139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0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8">
        <f t="shared" si="139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0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8">
        <f t="shared" si="139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8">
        <f t="shared" si="139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0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8">
        <f t="shared" si="139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0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8">
        <f t="shared" si="139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0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8">
        <f t="shared" si="139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0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8">
        <f t="shared" si="139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0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8">
        <f t="shared" si="139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0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8">
        <f t="shared" si="139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0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8">
        <f t="shared" si="139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0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8">
        <f t="shared" si="139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0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8">
        <f t="shared" si="139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8">
        <f t="shared" si="139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0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8">
        <f t="shared" si="139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0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8">
        <f t="shared" si="139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0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8">
        <f t="shared" si="139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0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8">
        <f t="shared" si="139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0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8">
        <f t="shared" si="139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0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8">
        <f t="shared" si="139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0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8">
        <f t="shared" si="139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0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8">
        <f t="shared" si="139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0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8">
        <f t="shared" si="139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8">
        <f t="shared" si="139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0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8">
        <f t="shared" si="139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0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8">
        <f t="shared" si="139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0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8">
        <f t="shared" si="139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0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8">
        <f t="shared" si="139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0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8">
        <f t="shared" si="139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0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8">
        <f t="shared" si="139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0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8">
        <f t="shared" si="139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0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8">
        <f t="shared" si="139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0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8">
        <f t="shared" si="139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8">
        <f t="shared" si="139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0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8">
        <f t="shared" si="139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0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8">
        <f t="shared" si="139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0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8">
        <f t="shared" si="139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0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8">
        <f t="shared" si="139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0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8">
        <f t="shared" si="139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0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8">
        <f t="shared" si="139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0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8">
        <f t="shared" si="139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0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8">
        <f t="shared" si="139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0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8">
        <f t="shared" si="139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8">
        <f t="shared" si="139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0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8">
        <f t="shared" si="139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0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8">
        <f t="shared" si="139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0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8">
        <f t="shared" si="139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0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8">
        <f t="shared" si="139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0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8">
        <f t="shared" si="139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0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8">
        <f t="shared" si="139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0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8">
        <f t="shared" si="139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0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8">
        <f t="shared" si="139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0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8">
        <f t="shared" si="139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8">
        <f t="shared" si="139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0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8">
        <f t="shared" si="139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 s="10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8">
        <f t="shared" si="139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 s="10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8">
        <f t="shared" ref="T2243:T2306" si="143"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0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8">
        <f t="shared" si="143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0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8">
        <f t="shared" si="143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0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8">
        <f t="shared" si="143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0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8">
        <f t="shared" si="143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0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8">
        <f t="shared" si="143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0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8">
        <f t="shared" si="143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8">
        <f t="shared" si="143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0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8">
        <f t="shared" si="143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0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8">
        <f t="shared" si="143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0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8">
        <f t="shared" si="143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0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8">
        <f t="shared" si="143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0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8">
        <f t="shared" si="143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0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8">
        <f t="shared" si="143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0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8">
        <f t="shared" si="143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0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8">
        <f t="shared" si="143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0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8">
        <f t="shared" si="143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8">
        <f t="shared" si="143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0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8">
        <f t="shared" si="143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0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8">
        <f t="shared" si="143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0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8">
        <f t="shared" si="143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0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8">
        <f t="shared" si="143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0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8">
        <f t="shared" si="143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0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8">
        <f t="shared" si="143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0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8">
        <f t="shared" si="143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0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8">
        <f t="shared" si="143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0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8">
        <f t="shared" si="143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8">
        <f t="shared" si="143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0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8">
        <f t="shared" si="143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0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8">
        <f t="shared" si="143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0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8">
        <f t="shared" si="143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0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8">
        <f t="shared" si="143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0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8">
        <f t="shared" si="143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0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8">
        <f t="shared" si="143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0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8">
        <f t="shared" si="143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0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8">
        <f t="shared" si="143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0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8">
        <f t="shared" si="143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8">
        <f t="shared" si="143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0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8">
        <f t="shared" si="143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0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8">
        <f t="shared" si="143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0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8">
        <f t="shared" si="143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0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8">
        <f t="shared" si="143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0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8">
        <f t="shared" si="143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0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8">
        <f t="shared" si="143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0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8">
        <f t="shared" si="143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0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8">
        <f t="shared" si="143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0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8">
        <f t="shared" si="143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8">
        <f t="shared" si="143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0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8">
        <f t="shared" si="143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0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8">
        <f t="shared" si="143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0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8">
        <f t="shared" si="143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0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8">
        <f t="shared" si="143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0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8">
        <f t="shared" si="143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0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8">
        <f t="shared" si="143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0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8">
        <f t="shared" si="143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0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8">
        <f t="shared" si="143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0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8">
        <f t="shared" si="143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8">
        <f t="shared" si="143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0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8">
        <f t="shared" si="143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0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8">
        <f t="shared" si="143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0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8">
        <f t="shared" si="143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0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8">
        <f t="shared" si="143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0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8">
        <f t="shared" si="143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 s="10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8">
        <f t="shared" si="143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 s="10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8">
        <f t="shared" ref="T2307:T2370" si="147"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0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8">
        <f t="shared" si="147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0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8">
        <f t="shared" si="147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8">
        <f t="shared" si="147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0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8">
        <f t="shared" si="147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0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8">
        <f t="shared" si="147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0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8">
        <f t="shared" si="147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0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8">
        <f t="shared" si="147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0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8">
        <f t="shared" si="147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0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8">
        <f t="shared" si="147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0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8">
        <f t="shared" si="147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0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8">
        <f t="shared" si="147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0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8">
        <f t="shared" si="147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8">
        <f t="shared" si="147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0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8">
        <f t="shared" si="147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0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8">
        <f t="shared" si="147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0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8">
        <f t="shared" si="147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0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8">
        <f t="shared" si="147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0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8">
        <f t="shared" si="147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0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8">
        <f t="shared" si="147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0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8">
        <f t="shared" si="147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0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8">
        <f t="shared" si="147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0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8">
        <f t="shared" si="147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8">
        <f t="shared" si="147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0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8">
        <f t="shared" si="147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0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8">
        <f t="shared" si="147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0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8">
        <f t="shared" si="147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0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8">
        <f t="shared" si="147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0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8">
        <f t="shared" si="147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0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8">
        <f t="shared" si="147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0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8">
        <f t="shared" si="147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0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8">
        <f t="shared" si="147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0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8">
        <f t="shared" si="147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8">
        <f t="shared" si="147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0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8">
        <f t="shared" si="147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0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8">
        <f t="shared" si="147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0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8">
        <f t="shared" si="147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0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8">
        <f t="shared" si="147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0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8">
        <f t="shared" si="147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0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8">
        <f t="shared" si="147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0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8">
        <f t="shared" si="147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0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8">
        <f t="shared" si="147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0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8">
        <f t="shared" si="147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8">
        <f t="shared" si="147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0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8">
        <f t="shared" si="147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0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8">
        <f t="shared" si="147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0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8">
        <f t="shared" si="147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0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8">
        <f t="shared" si="147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0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8">
        <f t="shared" si="147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0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8">
        <f t="shared" si="147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0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8">
        <f t="shared" si="147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0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8">
        <f t="shared" si="147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0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8">
        <f t="shared" si="147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8">
        <f t="shared" si="147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0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8">
        <f t="shared" si="147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0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8">
        <f t="shared" si="147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0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8">
        <f t="shared" si="147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0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8">
        <f t="shared" si="147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0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8">
        <f t="shared" si="147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0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8">
        <f t="shared" si="147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0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8">
        <f t="shared" si="147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0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8">
        <f t="shared" si="147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0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8">
        <f t="shared" si="147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 s="1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8">
        <f t="shared" si="147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 s="10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8">
        <f t="shared" ref="T2371:T2434" si="151"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0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8">
        <f t="shared" si="151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0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8">
        <f t="shared" si="151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0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8">
        <f t="shared" si="151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0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8">
        <f t="shared" si="151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0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8">
        <f t="shared" si="151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0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8">
        <f t="shared" si="151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0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8">
        <f t="shared" si="151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0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8">
        <f t="shared" si="151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8">
        <f t="shared" si="151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0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8">
        <f t="shared" si="151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0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8">
        <f t="shared" si="151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0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8">
        <f t="shared" si="151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0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8">
        <f t="shared" si="151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0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8">
        <f t="shared" si="151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0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8">
        <f t="shared" si="151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0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8">
        <f t="shared" si="151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0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8">
        <f t="shared" si="151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0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8">
        <f t="shared" si="151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8">
        <f t="shared" si="151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0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8">
        <f t="shared" si="151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0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8">
        <f t="shared" si="151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0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8">
        <f t="shared" si="151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0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8">
        <f t="shared" si="151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0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8">
        <f t="shared" si="151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0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8">
        <f t="shared" si="151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0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8">
        <f t="shared" si="151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0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8">
        <f t="shared" si="151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0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8">
        <f t="shared" si="151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8">
        <f t="shared" si="151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0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8">
        <f t="shared" si="151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0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8">
        <f t="shared" si="151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0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8">
        <f t="shared" si="151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0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8">
        <f t="shared" si="151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0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8">
        <f t="shared" si="151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0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8">
        <f t="shared" si="151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0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8">
        <f t="shared" si="151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0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8">
        <f t="shared" si="151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0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8">
        <f t="shared" si="151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8">
        <f t="shared" si="151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0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8">
        <f t="shared" si="151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0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8">
        <f t="shared" si="151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0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8">
        <f t="shared" si="151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0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8">
        <f t="shared" si="151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0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8">
        <f t="shared" si="151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0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8">
        <f t="shared" si="151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0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8">
        <f t="shared" si="151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0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8">
        <f t="shared" si="151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0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8">
        <f t="shared" si="151"/>
        <v>41831.884108796294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8">
        <f t="shared" si="151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0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8">
        <f t="shared" si="151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0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8">
        <f t="shared" si="151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0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8">
        <f t="shared" si="151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0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8">
        <f t="shared" si="151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0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8">
        <f t="shared" si="151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0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8">
        <f t="shared" si="151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0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8">
        <f t="shared" si="151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0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8">
        <f t="shared" si="151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0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8">
        <f t="shared" si="151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8">
        <f t="shared" si="151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0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8">
        <f t="shared" si="151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0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8">
        <f t="shared" si="151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0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8">
        <f t="shared" si="151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 s="10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8">
        <f t="shared" si="151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 s="10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8">
        <f t="shared" ref="T2435:T2498" si="155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0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8">
        <f t="shared" si="155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0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8">
        <f t="shared" si="155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0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8">
        <f t="shared" si="155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0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8">
        <f t="shared" si="155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8">
        <f t="shared" si="155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0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8">
        <f t="shared" si="155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0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8">
        <f t="shared" si="155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0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8">
        <f t="shared" si="155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0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8">
        <f t="shared" si="155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0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8">
        <f t="shared" si="155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0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8">
        <f t="shared" si="155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0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8">
        <f t="shared" si="155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0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8">
        <f t="shared" si="155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0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8">
        <f t="shared" si="155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8">
        <f t="shared" si="155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0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8">
        <f t="shared" si="155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0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8">
        <f t="shared" si="155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0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8">
        <f t="shared" si="155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0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8">
        <f t="shared" si="155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0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8">
        <f t="shared" si="155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0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8">
        <f t="shared" si="155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0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8">
        <f t="shared" si="155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0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8">
        <f t="shared" si="155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0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8">
        <f t="shared" si="155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8">
        <f t="shared" si="155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0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8">
        <f t="shared" si="155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0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8">
        <f t="shared" si="155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0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8">
        <f t="shared" si="155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0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8">
        <f t="shared" si="155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0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8">
        <f t="shared" si="155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0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8">
        <f t="shared" si="155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0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8">
        <f t="shared" si="155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0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8">
        <f t="shared" si="155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0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8">
        <f t="shared" si="155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8">
        <f t="shared" si="155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0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8">
        <f t="shared" si="155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0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8">
        <f t="shared" si="155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0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8">
        <f t="shared" si="155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0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8">
        <f t="shared" si="155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0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8">
        <f t="shared" si="155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0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8">
        <f t="shared" si="155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0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8">
        <f t="shared" si="155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0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8">
        <f t="shared" si="155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0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8">
        <f t="shared" si="155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8">
        <f t="shared" si="155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0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8">
        <f t="shared" si="155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0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8">
        <f t="shared" si="155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0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8">
        <f t="shared" si="155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0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8">
        <f t="shared" si="155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0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8">
        <f t="shared" si="155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0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8">
        <f t="shared" si="155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0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8">
        <f t="shared" si="155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0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8">
        <f t="shared" si="155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0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8">
        <f t="shared" si="155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8">
        <f t="shared" si="155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0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8">
        <f t="shared" si="155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0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8">
        <f t="shared" si="155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0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8">
        <f t="shared" si="155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0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8">
        <f t="shared" si="155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0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8">
        <f t="shared" si="155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0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8">
        <f t="shared" si="155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0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8">
        <f t="shared" si="155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 s="10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8">
        <f t="shared" si="155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 s="10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8">
        <f t="shared" ref="T2499:T2562" si="159"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8">
        <f t="shared" si="15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0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8">
        <f t="shared" si="15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0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8">
        <f t="shared" si="15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0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8">
        <f t="shared" si="15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0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8">
        <f t="shared" si="15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0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8">
        <f t="shared" si="15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0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8">
        <f t="shared" si="15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0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8">
        <f t="shared" si="15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0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8">
        <f t="shared" si="159"/>
        <v>42258.297094907408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0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8">
        <f t="shared" si="15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8">
        <f t="shared" si="15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0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8">
        <f t="shared" si="15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0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8">
        <f t="shared" si="15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0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8">
        <f t="shared" si="15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0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8">
        <f t="shared" si="15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0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8">
        <f t="shared" si="15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0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8">
        <f t="shared" si="15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0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8">
        <f t="shared" si="15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0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8">
        <f t="shared" si="15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0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8">
        <f t="shared" si="15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8">
        <f t="shared" si="15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0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8">
        <f t="shared" si="15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0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8">
        <f t="shared" si="15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0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8">
        <f t="shared" si="15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0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8">
        <f t="shared" si="15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0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8">
        <f t="shared" si="15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0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8">
        <f t="shared" si="15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0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8">
        <f t="shared" si="15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0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8">
        <f t="shared" si="15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0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8">
        <f t="shared" si="15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8">
        <f t="shared" si="15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0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8">
        <f t="shared" si="15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0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8">
        <f t="shared" si="15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0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8">
        <f t="shared" si="15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0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8">
        <f t="shared" si="15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0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8">
        <f t="shared" si="15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0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8">
        <f t="shared" si="159"/>
        <v>40127.700370370374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0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8">
        <f t="shared" si="15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0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8">
        <f t="shared" si="15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0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8">
        <f t="shared" si="15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8">
        <f t="shared" si="15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0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8">
        <f t="shared" si="15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0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8">
        <f t="shared" si="15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0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8">
        <f t="shared" si="15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0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8">
        <f t="shared" si="15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0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8">
        <f t="shared" si="15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0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8">
        <f t="shared" si="15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0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8">
        <f t="shared" si="15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0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8">
        <f t="shared" si="15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0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8">
        <f t="shared" si="15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8">
        <f t="shared" si="15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0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8">
        <f t="shared" si="15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0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8">
        <f t="shared" si="15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0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8">
        <f t="shared" si="15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0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8">
        <f t="shared" si="15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0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8">
        <f t="shared" si="15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0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8">
        <f t="shared" si="15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0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8">
        <f t="shared" si="15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0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8">
        <f t="shared" si="15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0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8">
        <f t="shared" si="15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8">
        <f t="shared" si="15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0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8">
        <f t="shared" si="15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 s="10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8">
        <f t="shared" si="15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 s="10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8">
        <f t="shared" ref="T2563:T2626" si="163"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0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8">
        <f t="shared" si="163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0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8">
        <f t="shared" si="163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0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8">
        <f t="shared" si="163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0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8">
        <f t="shared" si="163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0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8">
        <f t="shared" si="163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0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8">
        <f t="shared" si="163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8">
        <f t="shared" si="163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0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8">
        <f t="shared" si="163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0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8">
        <f t="shared" si="163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0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8">
        <f t="shared" si="163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0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8">
        <f t="shared" si="163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0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8">
        <f t="shared" si="163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0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8">
        <f t="shared" si="163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0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8">
        <f t="shared" si="163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0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8">
        <f t="shared" si="163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0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8">
        <f t="shared" si="163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8">
        <f t="shared" si="163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0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8">
        <f t="shared" si="163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0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8">
        <f t="shared" si="163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0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8">
        <f t="shared" si="163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0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8">
        <f t="shared" si="163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0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8">
        <f t="shared" si="163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0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8">
        <f t="shared" si="163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0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8">
        <f t="shared" si="163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0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8">
        <f t="shared" si="163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0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8">
        <f t="shared" si="163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8">
        <f t="shared" si="163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0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8">
        <f t="shared" si="163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0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8">
        <f t="shared" si="163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0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8">
        <f t="shared" si="163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0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8">
        <f t="shared" si="163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0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8">
        <f t="shared" si="163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0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8">
        <f t="shared" si="163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0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8">
        <f t="shared" si="163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0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8">
        <f t="shared" si="163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0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8">
        <f t="shared" si="163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8">
        <f t="shared" si="163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0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8">
        <f t="shared" si="163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0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8">
        <f t="shared" si="163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0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8">
        <f t="shared" si="163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0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8">
        <f t="shared" si="163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0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8">
        <f t="shared" si="163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0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8">
        <f t="shared" si="163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0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8">
        <f t="shared" si="163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0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8">
        <f t="shared" si="163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0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8">
        <f t="shared" si="163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8">
        <f t="shared" si="163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0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8">
        <f t="shared" si="163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0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8">
        <f t="shared" si="163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0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8">
        <f t="shared" si="163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0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8">
        <f t="shared" si="163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0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8">
        <f t="shared" si="163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0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8">
        <f t="shared" si="163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0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8">
        <f t="shared" si="163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0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8">
        <f t="shared" si="163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0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8">
        <f t="shared" si="163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8">
        <f t="shared" si="163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0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8">
        <f t="shared" si="163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0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8">
        <f t="shared" si="163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0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8">
        <f t="shared" si="163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0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8">
        <f t="shared" si="163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0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8">
        <f t="shared" si="163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 s="10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8">
        <f t="shared" si="163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 s="10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8">
        <f t="shared" ref="T2627:T2690" si="167"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0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8">
        <f t="shared" si="167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0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8">
        <f t="shared" si="167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8">
        <f t="shared" si="167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0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8">
        <f t="shared" si="167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0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8">
        <f t="shared" si="167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0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8">
        <f t="shared" si="167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0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8">
        <f t="shared" si="167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0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8">
        <f t="shared" si="167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0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8">
        <f t="shared" si="167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0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8">
        <f t="shared" si="167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0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8">
        <f t="shared" si="167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0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8">
        <f t="shared" si="167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8">
        <f t="shared" si="167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0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8">
        <f t="shared" si="167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0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8">
        <f t="shared" si="167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0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8">
        <f t="shared" si="167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0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8">
        <f t="shared" si="167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0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8">
        <f t="shared" si="167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0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8">
        <f t="shared" si="167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0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8">
        <f t="shared" si="167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0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8">
        <f t="shared" si="167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0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8">
        <f t="shared" si="167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8">
        <f t="shared" si="167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0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8">
        <f t="shared" si="167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0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8">
        <f t="shared" si="167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0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8">
        <f t="shared" si="167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0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8">
        <f t="shared" si="167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0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8">
        <f t="shared" si="167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0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8">
        <f t="shared" si="167"/>
        <v>42055.600995370376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0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8">
        <f t="shared" si="167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0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8">
        <f t="shared" si="167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0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8">
        <f t="shared" si="167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8">
        <f t="shared" si="167"/>
        <v>42551.884189814817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0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8">
        <f t="shared" si="167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0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8">
        <f t="shared" si="167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0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8">
        <f t="shared" si="167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0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8">
        <f t="shared" si="167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0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8">
        <f t="shared" si="167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0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8">
        <f t="shared" si="167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0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8">
        <f t="shared" si="167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0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8">
        <f t="shared" si="167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0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8">
        <f t="shared" si="167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8">
        <f t="shared" si="167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0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8">
        <f t="shared" si="167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0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8">
        <f t="shared" si="167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0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8">
        <f t="shared" si="167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0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8">
        <f t="shared" si="167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0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8">
        <f t="shared" si="167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0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8">
        <f t="shared" si="167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0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8">
        <f t="shared" si="167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0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8">
        <f t="shared" si="167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0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8">
        <f t="shared" si="167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8">
        <f t="shared" si="167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0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8">
        <f t="shared" si="167"/>
        <v>42033.001087962963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0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8">
        <f t="shared" si="167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0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8">
        <f t="shared" si="167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0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8">
        <f t="shared" si="167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0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8">
        <f t="shared" si="167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0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8">
        <f t="shared" si="167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0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8">
        <f t="shared" si="167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0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8">
        <f t="shared" si="167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0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8">
        <f t="shared" si="167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 s="1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8">
        <f t="shared" si="167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 s="10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8">
        <f t="shared" ref="T2691:T2754" si="171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0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8">
        <f t="shared" si="171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0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8">
        <f t="shared" si="171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0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8">
        <f t="shared" si="171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0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8">
        <f t="shared" si="171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0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8">
        <f t="shared" si="171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0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8">
        <f t="shared" si="171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0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8">
        <f t="shared" si="171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0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8">
        <f t="shared" si="171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8">
        <f t="shared" si="171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0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8">
        <f t="shared" si="171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0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8">
        <f t="shared" si="171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0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8">
        <f t="shared" si="171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0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8">
        <f t="shared" si="171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0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8">
        <f t="shared" si="171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0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8">
        <f t="shared" si="171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0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8">
        <f t="shared" si="171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0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8">
        <f t="shared" si="171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0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8">
        <f t="shared" si="171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8">
        <f t="shared" si="171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0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8">
        <f t="shared" si="171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0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8">
        <f t="shared" si="171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0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8">
        <f t="shared" si="171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0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8">
        <f t="shared" si="171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0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8">
        <f t="shared" si="171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0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8">
        <f t="shared" si="171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0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8">
        <f t="shared" si="171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0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8">
        <f t="shared" si="171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0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8">
        <f t="shared" si="171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8">
        <f t="shared" si="171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0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8">
        <f t="shared" si="171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0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8">
        <f t="shared" si="171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0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8">
        <f t="shared" si="171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0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8">
        <f t="shared" si="171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0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8">
        <f t="shared" si="171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0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8">
        <f t="shared" si="171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0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8">
        <f t="shared" si="171"/>
        <v>42745.744618055556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0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8">
        <f t="shared" si="171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0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8">
        <f t="shared" si="171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8">
        <f t="shared" si="171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0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8">
        <f t="shared" si="171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0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8">
        <f t="shared" si="171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0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8">
        <f t="shared" si="171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0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8">
        <f t="shared" si="171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0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8">
        <f t="shared" si="171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0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8">
        <f t="shared" si="171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0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8">
        <f t="shared" si="171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0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8">
        <f t="shared" si="171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0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8">
        <f t="shared" si="171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8">
        <f t="shared" si="171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0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8">
        <f t="shared" si="171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0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8">
        <f t="shared" si="171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0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8">
        <f t="shared" si="171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0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8">
        <f t="shared" si="171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0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8">
        <f t="shared" si="171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0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8">
        <f t="shared" si="171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0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8">
        <f t="shared" si="171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0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8">
        <f t="shared" si="171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0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8">
        <f t="shared" si="171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8">
        <f t="shared" si="171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0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8">
        <f t="shared" si="171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0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8">
        <f t="shared" si="171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0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8">
        <f t="shared" si="171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 s="10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8">
        <f t="shared" si="171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 s="10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8">
        <f t="shared" ref="T2755:T2818" si="175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0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8">
        <f t="shared" si="175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0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8">
        <f t="shared" si="175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0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8">
        <f t="shared" si="175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0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8">
        <f t="shared" si="175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8">
        <f t="shared" si="175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0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8">
        <f t="shared" si="175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0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8">
        <f t="shared" si="175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0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8">
        <f t="shared" si="175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0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8">
        <f t="shared" si="175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0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8">
        <f t="shared" si="175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0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8">
        <f t="shared" si="175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0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8">
        <f t="shared" si="175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0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8">
        <f t="shared" si="175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0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8">
        <f t="shared" si="175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8">
        <f t="shared" si="175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0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8">
        <f t="shared" si="175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0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8">
        <f t="shared" si="175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0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8">
        <f t="shared" si="175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0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8">
        <f t="shared" si="175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0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8">
        <f t="shared" si="175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0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8">
        <f t="shared" si="175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0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8">
        <f t="shared" si="175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0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8">
        <f t="shared" si="175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0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8">
        <f t="shared" si="175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8">
        <f t="shared" si="175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0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8">
        <f t="shared" si="175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0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8">
        <f t="shared" si="175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0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8">
        <f t="shared" si="175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0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8">
        <f t="shared" si="175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0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8">
        <f t="shared" si="175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0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8">
        <f t="shared" si="175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0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8">
        <f t="shared" si="175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0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8">
        <f t="shared" si="175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0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8">
        <f t="shared" si="175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8">
        <f t="shared" si="175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0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8">
        <f t="shared" si="175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0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8">
        <f t="shared" si="175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0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8">
        <f t="shared" si="175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0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8">
        <f t="shared" si="175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0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8">
        <f t="shared" si="175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10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8">
        <f t="shared" si="175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10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8">
        <f t="shared" si="175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10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8">
        <f t="shared" si="175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0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8">
        <f t="shared" si="175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8">
        <f t="shared" si="175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0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8">
        <f t="shared" si="175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0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8">
        <f t="shared" si="175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0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8">
        <f t="shared" si="175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0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8">
        <f t="shared" si="175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0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8">
        <f t="shared" si="175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0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8">
        <f t="shared" si="175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10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8">
        <f t="shared" si="175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0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8">
        <f t="shared" si="175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0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8">
        <f t="shared" si="175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8">
        <f t="shared" si="175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0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8">
        <f t="shared" si="175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0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8">
        <f t="shared" si="175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0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8">
        <f t="shared" si="175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0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8">
        <f t="shared" si="175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0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8">
        <f t="shared" si="175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0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8">
        <f t="shared" si="175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10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8">
        <f t="shared" si="175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 s="10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8">
        <f t="shared" si="175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 s="10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8">
        <f t="shared" ref="T2819:T2882" si="179"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8">
        <f t="shared" si="179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0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8">
        <f t="shared" si="179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10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8">
        <f t="shared" si="179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0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8">
        <f t="shared" si="179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0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8">
        <f t="shared" si="179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10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8">
        <f t="shared" si="179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10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8">
        <f t="shared" si="179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0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8">
        <f t="shared" si="179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0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8">
        <f t="shared" si="179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0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8">
        <f t="shared" si="179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8">
        <f t="shared" si="179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0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8">
        <f t="shared" si="179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0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8">
        <f t="shared" si="179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0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8">
        <f t="shared" si="179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0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8">
        <f t="shared" si="179"/>
        <v>41938.709421296298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0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8">
        <f t="shared" si="179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10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8">
        <f t="shared" si="179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0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8">
        <f t="shared" si="179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10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8">
        <f t="shared" si="179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10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8">
        <f t="shared" si="179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8">
        <f t="shared" si="179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0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8">
        <f t="shared" si="179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0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8">
        <f t="shared" si="179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0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8">
        <f t="shared" si="179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0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8">
        <f t="shared" si="179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0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8">
        <f t="shared" si="179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0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8">
        <f t="shared" si="179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0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8">
        <f t="shared" si="179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0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8">
        <f t="shared" si="179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0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8">
        <f t="shared" si="179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0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8">
        <f t="shared" si="179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0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8">
        <f t="shared" si="179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0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8">
        <f t="shared" si="179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0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8">
        <f t="shared" si="179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0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8">
        <f t="shared" si="179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0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8">
        <f t="shared" si="179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0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8">
        <f t="shared" si="179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0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8">
        <f t="shared" si="179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0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8">
        <f t="shared" si="179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0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8">
        <f t="shared" si="179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0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8">
        <f t="shared" si="179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0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8">
        <f t="shared" si="179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0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8">
        <f t="shared" si="179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0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8">
        <f t="shared" si="179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0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8">
        <f t="shared" si="179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0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8">
        <f t="shared" si="179"/>
        <v>41831.675034722226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0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8">
        <f t="shared" si="179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0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8">
        <f t="shared" si="179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0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8">
        <f t="shared" si="179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0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8">
        <f t="shared" si="179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0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8">
        <f t="shared" si="179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0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8">
        <f t="shared" si="179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0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8">
        <f t="shared" si="179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0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8">
        <f t="shared" si="179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0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8">
        <f t="shared" si="179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0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8">
        <f t="shared" si="179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0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8">
        <f t="shared" si="179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0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8">
        <f t="shared" si="179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0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8">
        <f t="shared" si="179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0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8">
        <f t="shared" si="179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0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8">
        <f t="shared" si="179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0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8">
        <f t="shared" si="179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 s="10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8">
        <f t="shared" si="179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 s="10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8">
        <f t="shared" ref="T2883:T2946" si="183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0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8">
        <f t="shared" si="183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0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8">
        <f t="shared" si="183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0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8">
        <f t="shared" si="183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0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8">
        <f t="shared" si="183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0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8">
        <f t="shared" si="183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0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8">
        <f t="shared" si="183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0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8">
        <f t="shared" si="183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0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8">
        <f t="shared" si="183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0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8">
        <f t="shared" si="183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0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8">
        <f t="shared" si="183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0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8">
        <f t="shared" si="183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0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8">
        <f t="shared" si="183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0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8">
        <f t="shared" si="183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0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8">
        <f t="shared" si="183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0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8">
        <f t="shared" si="183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0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8">
        <f t="shared" si="183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0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8">
        <f t="shared" si="183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0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8">
        <f t="shared" si="183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0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8">
        <f t="shared" si="183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0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8">
        <f t="shared" si="183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0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8">
        <f t="shared" si="183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0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8">
        <f t="shared" si="183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0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8">
        <f t="shared" si="183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0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8">
        <f t="shared" si="183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0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8">
        <f t="shared" si="183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0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8">
        <f t="shared" si="183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0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8">
        <f t="shared" si="183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0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8">
        <f t="shared" si="183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0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8">
        <f t="shared" si="183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0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8">
        <f t="shared" si="183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0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8">
        <f t="shared" si="183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0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8">
        <f t="shared" si="183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0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8">
        <f t="shared" si="183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0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8">
        <f t="shared" si="183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0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8">
        <f t="shared" si="183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0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8">
        <f t="shared" si="183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0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8">
        <f t="shared" si="183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0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8">
        <f t="shared" si="183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0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8">
        <f t="shared" si="183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0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8">
        <f t="shared" si="183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0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8">
        <f t="shared" si="183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0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8">
        <f t="shared" si="183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0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8">
        <f t="shared" si="183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0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8">
        <f t="shared" si="183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0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8">
        <f t="shared" si="183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0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8">
        <f t="shared" si="183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0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8">
        <f t="shared" si="183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0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8">
        <f t="shared" si="183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0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8">
        <f t="shared" si="183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0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8">
        <f t="shared" si="183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0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8">
        <f t="shared" si="183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0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8">
        <f t="shared" si="183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0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8">
        <f t="shared" si="183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0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8">
        <f t="shared" si="183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0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8">
        <f t="shared" si="183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0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8">
        <f t="shared" si="183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0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8">
        <f t="shared" si="183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0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8">
        <f t="shared" si="183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0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8">
        <f t="shared" si="183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0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8">
        <f t="shared" si="183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0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8">
        <f t="shared" si="183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0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8">
        <f t="shared" si="183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 s="10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8">
        <f t="shared" si="183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 s="10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8">
        <f t="shared" ref="T2947:T3010" si="187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0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8">
        <f t="shared" si="187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0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8">
        <f t="shared" si="187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0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8">
        <f t="shared" si="187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0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8">
        <f t="shared" si="187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0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8">
        <f t="shared" si="187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0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8">
        <f t="shared" si="187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0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8">
        <f t="shared" si="187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0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8">
        <f t="shared" si="187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0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8">
        <f t="shared" si="187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0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8">
        <f t="shared" si="187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0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8">
        <f t="shared" si="187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0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8">
        <f t="shared" si="187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0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8">
        <f t="shared" si="187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0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8">
        <f t="shared" si="187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0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8">
        <f t="shared" si="187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0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8">
        <f t="shared" si="187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0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8">
        <f t="shared" si="187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0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8">
        <f t="shared" si="187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0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8">
        <f t="shared" si="187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0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8">
        <f t="shared" si="187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0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8">
        <f t="shared" si="187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0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8">
        <f t="shared" si="187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0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8">
        <f t="shared" si="187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0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8">
        <f t="shared" si="187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0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8">
        <f t="shared" si="187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0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8">
        <f t="shared" si="187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0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8">
        <f t="shared" si="187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0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8">
        <f t="shared" si="187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0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8">
        <f t="shared" si="187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0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8">
        <f t="shared" si="187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10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8">
        <f t="shared" si="187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0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8">
        <f t="shared" si="187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10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8">
        <f t="shared" si="187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0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8">
        <f t="shared" si="187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0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8">
        <f t="shared" si="187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0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8">
        <f t="shared" si="187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0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8">
        <f t="shared" si="187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0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8">
        <f t="shared" si="187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0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8">
        <f t="shared" si="187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0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8">
        <f t="shared" si="187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0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8">
        <f t="shared" si="187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0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8">
        <f t="shared" si="187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0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8">
        <f t="shared" si="187"/>
        <v>42511.362048611118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0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8">
        <f t="shared" si="187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0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8">
        <f t="shared" si="187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0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8">
        <f t="shared" si="187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0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8">
        <f t="shared" si="187"/>
        <v>42622.767476851848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0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8">
        <f t="shared" si="187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0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8">
        <f t="shared" si="187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0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8">
        <f t="shared" si="187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0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8">
        <f t="shared" si="187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0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8">
        <f t="shared" si="187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0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8">
        <f t="shared" si="187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0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8">
        <f t="shared" si="187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0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8">
        <f t="shared" si="187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0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8">
        <f t="shared" si="187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0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8">
        <f t="shared" si="187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0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8">
        <f t="shared" si="187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0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8">
        <f t="shared" si="187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0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8">
        <f t="shared" si="187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0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8">
        <f t="shared" si="187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0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8">
        <f t="shared" si="187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 s="10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8">
        <f t="shared" si="187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 s="10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8">
        <f t="shared" ref="T3011:T3074" si="191"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0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8">
        <f t="shared" si="191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0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8">
        <f t="shared" si="191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0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8">
        <f t="shared" si="191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0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8">
        <f t="shared" si="191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0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8">
        <f t="shared" si="191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0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8">
        <f t="shared" si="191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0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8">
        <f t="shared" si="191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0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8">
        <f t="shared" si="191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0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8">
        <f t="shared" si="191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0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8">
        <f t="shared" si="191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0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8">
        <f t="shared" si="191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0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8">
        <f t="shared" si="191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0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8">
        <f t="shared" si="191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0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8">
        <f t="shared" si="191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0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8">
        <f t="shared" si="191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0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8">
        <f t="shared" si="191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0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8">
        <f t="shared" si="191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0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8">
        <f t="shared" si="191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0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8">
        <f t="shared" si="191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0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8">
        <f t="shared" si="191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0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8">
        <f t="shared" si="191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0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8">
        <f t="shared" si="191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0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8">
        <f t="shared" si="191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0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8">
        <f t="shared" si="191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0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8">
        <f t="shared" si="191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0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8">
        <f t="shared" si="191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0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8">
        <f t="shared" si="191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0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8">
        <f t="shared" si="191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0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8">
        <f t="shared" si="191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0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8">
        <f t="shared" si="191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0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8">
        <f t="shared" si="191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0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8">
        <f t="shared" si="191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0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8">
        <f t="shared" si="191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0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8">
        <f t="shared" si="191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0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8">
        <f t="shared" si="191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0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8">
        <f t="shared" si="191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0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8">
        <f t="shared" si="191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0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8">
        <f t="shared" si="191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0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8">
        <f t="shared" si="191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0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8">
        <f t="shared" si="191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0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8">
        <f t="shared" si="191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0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8">
        <f t="shared" si="191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0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8">
        <f t="shared" si="191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0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8">
        <f t="shared" si="191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0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8">
        <f t="shared" si="191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0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8">
        <f t="shared" si="191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0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8">
        <f t="shared" si="191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0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8">
        <f t="shared" si="191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0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8">
        <f t="shared" si="191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0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8">
        <f t="shared" si="191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0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8">
        <f t="shared" si="191"/>
        <v>42245.274699074071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0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8">
        <f t="shared" si="191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0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8">
        <f t="shared" si="191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0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8">
        <f t="shared" si="191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0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8">
        <f t="shared" si="191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0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8">
        <f t="shared" si="191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0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8">
        <f t="shared" si="191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0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8">
        <f t="shared" si="191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0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8">
        <f t="shared" si="191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0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8">
        <f t="shared" si="191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0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8">
        <f t="shared" si="191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0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8">
        <f t="shared" si="191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 s="10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8">
        <f t="shared" si="191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 s="10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8">
        <f t="shared" ref="T3075:T3138" si="195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0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8">
        <f t="shared" si="195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0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8">
        <f t="shared" si="195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0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8">
        <f t="shared" si="195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0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8">
        <f t="shared" si="195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0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8">
        <f t="shared" si="195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0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8">
        <f t="shared" si="195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0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8">
        <f t="shared" si="195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0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8">
        <f t="shared" si="195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0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8">
        <f t="shared" si="195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0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8">
        <f t="shared" si="195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0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8">
        <f t="shared" si="195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0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8">
        <f t="shared" si="195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0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8">
        <f t="shared" si="195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0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8">
        <f t="shared" si="195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0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8">
        <f t="shared" si="195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0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8">
        <f t="shared" si="195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0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8">
        <f t="shared" si="195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0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8">
        <f t="shared" si="195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0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8">
        <f t="shared" si="195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0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8">
        <f t="shared" si="195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0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8">
        <f t="shared" si="195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0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8">
        <f t="shared" si="195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0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8">
        <f t="shared" si="195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0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8">
        <f t="shared" si="195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0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8">
        <f t="shared" si="195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0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8">
        <f t="shared" si="195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0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8">
        <f t="shared" si="195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0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8">
        <f t="shared" si="195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0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8">
        <f t="shared" si="195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0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8">
        <f t="shared" si="195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0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8">
        <f t="shared" si="195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0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8">
        <f t="shared" si="195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0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8">
        <f t="shared" si="195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0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8">
        <f t="shared" si="195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0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8">
        <f t="shared" si="195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0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8">
        <f t="shared" si="195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0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8">
        <f t="shared" si="195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0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8">
        <f t="shared" si="195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0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8">
        <f t="shared" si="195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0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8">
        <f t="shared" si="195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0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8">
        <f t="shared" si="195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0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8">
        <f t="shared" si="195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0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8">
        <f t="shared" si="195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0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8">
        <f t="shared" si="195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0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8">
        <f t="shared" si="195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0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8">
        <f t="shared" si="195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0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8">
        <f t="shared" si="195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0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8">
        <f t="shared" si="195"/>
        <v>41848.679803240739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0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8">
        <f t="shared" si="195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0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8">
        <f t="shared" si="195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0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8">
        <f t="shared" si="195"/>
        <v>41977.780104166668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0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8">
        <f t="shared" si="195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0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8">
        <f t="shared" si="195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0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8">
        <f t="shared" si="195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0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8">
        <f t="shared" si="195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0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8">
        <f t="shared" si="195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0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8">
        <f t="shared" si="195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0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8">
        <f t="shared" si="195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0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8">
        <f t="shared" si="195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0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8">
        <f t="shared" si="195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0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8">
        <f t="shared" si="195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0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8">
        <f t="shared" si="195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 s="10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8">
        <f t="shared" si="195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 s="10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8">
        <f t="shared" ref="T3139:T3202" si="199"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0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8">
        <f t="shared" si="19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0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8">
        <f t="shared" si="19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0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8">
        <f t="shared" si="19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0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8">
        <f t="shared" si="19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0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8">
        <f t="shared" si="19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0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8">
        <f t="shared" si="19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0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8">
        <f t="shared" si="19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0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8">
        <f t="shared" si="19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0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8">
        <f t="shared" si="19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0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8">
        <f t="shared" si="19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0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8">
        <f t="shared" si="19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0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8">
        <f t="shared" si="19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0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8">
        <f t="shared" si="19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0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8">
        <f t="shared" si="19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0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8">
        <f t="shared" si="19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0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8">
        <f t="shared" si="19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0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8">
        <f t="shared" si="19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0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8">
        <f t="shared" si="19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0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8">
        <f t="shared" si="19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0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8">
        <f t="shared" si="19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0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8">
        <f t="shared" si="19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0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8">
        <f t="shared" si="19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0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8">
        <f t="shared" si="19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0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8">
        <f t="shared" si="19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0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8">
        <f t="shared" si="19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0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8">
        <f t="shared" si="19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0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8">
        <f t="shared" si="19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10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8">
        <f t="shared" si="19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0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8">
        <f t="shared" si="19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0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8">
        <f t="shared" si="19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0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8">
        <f t="shared" si="19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0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8">
        <f t="shared" si="19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0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8">
        <f t="shared" si="19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0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8">
        <f t="shared" si="19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0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8">
        <f t="shared" si="19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0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8">
        <f t="shared" si="19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0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8">
        <f t="shared" si="19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0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8">
        <f t="shared" si="19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0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8">
        <f t="shared" si="19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0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8">
        <f t="shared" si="19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0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8">
        <f t="shared" si="19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0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8">
        <f t="shared" si="19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0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8">
        <f t="shared" si="19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0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8">
        <f t="shared" si="19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0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8">
        <f t="shared" si="19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0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8">
        <f t="shared" si="19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0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8">
        <f t="shared" si="19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0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8">
        <f t="shared" si="19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0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8">
        <f t="shared" si="19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0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8">
        <f t="shared" si="1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0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8">
        <f t="shared" si="19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0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8">
        <f t="shared" si="19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0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8">
        <f t="shared" si="19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0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8">
        <f t="shared" si="1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0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8">
        <f t="shared" si="1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0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8">
        <f t="shared" si="19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0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8">
        <f t="shared" si="19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0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8">
        <f t="shared" si="19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0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8">
        <f t="shared" si="19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0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8">
        <f t="shared" si="19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0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8">
        <f t="shared" si="19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0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8">
        <f t="shared" si="19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 s="10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8">
        <f t="shared" si="1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 s="10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8">
        <f t="shared" ref="T3203:T3266" si="203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10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8">
        <f t="shared" si="203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10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8">
        <f t="shared" si="203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0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8">
        <f t="shared" si="203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10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8">
        <f t="shared" si="203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0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8">
        <f t="shared" si="203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10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8">
        <f t="shared" si="203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10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8">
        <f t="shared" si="203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10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8">
        <f t="shared" si="203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10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8">
        <f t="shared" si="203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10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8">
        <f t="shared" si="203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10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8">
        <f t="shared" si="203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10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8">
        <f t="shared" si="203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10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8">
        <f t="shared" si="203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10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8">
        <f t="shared" si="203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10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8">
        <f t="shared" si="203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10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8">
        <f t="shared" si="203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10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8">
        <f t="shared" si="203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10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8">
        <f t="shared" si="203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10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8">
        <f t="shared" si="203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10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8">
        <f t="shared" si="203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10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8">
        <f t="shared" si="203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10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8">
        <f t="shared" si="203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10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8">
        <f t="shared" si="203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10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8">
        <f t="shared" si="203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10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8">
        <f t="shared" si="203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10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8">
        <f t="shared" si="203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10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8">
        <f t="shared" si="203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10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8">
        <f t="shared" si="203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10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8">
        <f t="shared" si="203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10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8">
        <f t="shared" si="203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10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8">
        <f t="shared" si="203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10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8">
        <f t="shared" si="203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10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8">
        <f t="shared" si="203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10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8">
        <f t="shared" si="203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10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8">
        <f t="shared" si="203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10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8">
        <f t="shared" si="203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10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8">
        <f t="shared" si="203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10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8">
        <f t="shared" si="203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10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8">
        <f t="shared" si="203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10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8">
        <f t="shared" si="203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10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8">
        <f t="shared" si="203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10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8">
        <f t="shared" si="203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10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8">
        <f t="shared" si="203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10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8">
        <f t="shared" si="203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10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8">
        <f t="shared" si="203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10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8">
        <f t="shared" si="203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10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8">
        <f t="shared" si="203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10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8">
        <f t="shared" si="203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10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8">
        <f t="shared" si="203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10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8">
        <f t="shared" si="203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10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8">
        <f t="shared" si="203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10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8">
        <f t="shared" si="203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10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8">
        <f t="shared" si="203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10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8">
        <f t="shared" si="203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10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8">
        <f t="shared" si="203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10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8">
        <f t="shared" si="203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10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8">
        <f t="shared" si="203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10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8">
        <f t="shared" si="203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10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8">
        <f t="shared" si="203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10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8">
        <f t="shared" si="203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10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8">
        <f t="shared" si="203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10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8">
        <f t="shared" si="203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 s="10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8">
        <f t="shared" si="203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 s="10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8">
        <f t="shared" ref="T3267:T3330" si="207"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10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8">
        <f t="shared" si="207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10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8">
        <f t="shared" si="207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10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8">
        <f t="shared" si="207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10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8">
        <f t="shared" si="207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10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8">
        <f t="shared" si="207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10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8">
        <f t="shared" si="207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10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8">
        <f t="shared" si="207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10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8">
        <f t="shared" si="207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10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8">
        <f t="shared" si="207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10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8">
        <f t="shared" si="207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10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8">
        <f t="shared" si="207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10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8">
        <f t="shared" si="207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10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8">
        <f t="shared" si="207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10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8">
        <f t="shared" si="207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10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8">
        <f t="shared" si="207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10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8">
        <f t="shared" si="207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10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8">
        <f t="shared" si="207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10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8">
        <f t="shared" si="207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10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8">
        <f t="shared" si="207"/>
        <v>42380.884872685187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10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8">
        <f t="shared" si="207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10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8">
        <f t="shared" si="207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10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8">
        <f t="shared" si="207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10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8">
        <f t="shared" si="207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10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8">
        <f t="shared" si="207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10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8">
        <f t="shared" si="207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10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8">
        <f t="shared" si="207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10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8">
        <f t="shared" si="207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10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8">
        <f t="shared" si="207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10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8">
        <f t="shared" si="207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10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8">
        <f t="shared" si="207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10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8">
        <f t="shared" si="207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10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8">
        <f t="shared" si="207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10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8">
        <f t="shared" si="207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10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8">
        <f t="shared" si="207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10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8">
        <f t="shared" si="207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10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8">
        <f t="shared" si="207"/>
        <v>42538.73583333334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10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8">
        <f t="shared" si="207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10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8">
        <f t="shared" si="207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10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8">
        <f t="shared" si="207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10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8">
        <f t="shared" si="207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10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8">
        <f t="shared" si="207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10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8">
        <f t="shared" si="207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10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8">
        <f t="shared" si="207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10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8">
        <f t="shared" si="207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10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8">
        <f t="shared" si="207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10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8">
        <f t="shared" si="207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10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8">
        <f t="shared" si="207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10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8">
        <f t="shared" si="207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10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8">
        <f t="shared" si="207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10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8">
        <f t="shared" si="207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10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8">
        <f t="shared" si="207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10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8">
        <f t="shared" si="207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10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8">
        <f t="shared" si="207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10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8">
        <f t="shared" si="207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10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8">
        <f t="shared" si="207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10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8">
        <f t="shared" si="207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10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8">
        <f t="shared" si="207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10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8">
        <f t="shared" si="207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10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8">
        <f t="shared" si="207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10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8">
        <f t="shared" si="207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10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8">
        <f t="shared" si="207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10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8">
        <f t="shared" si="207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 s="10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8">
        <f t="shared" si="207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 s="10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8">
        <f t="shared" ref="T3331:T3394" si="211"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10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8">
        <f t="shared" si="211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10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8">
        <f t="shared" si="211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10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8">
        <f t="shared" si="211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10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8">
        <f t="shared" si="211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10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8">
        <f t="shared" si="211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10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8">
        <f t="shared" si="211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10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8">
        <f t="shared" si="211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10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8">
        <f t="shared" si="211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10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8">
        <f t="shared" si="211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10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8">
        <f t="shared" si="211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10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8">
        <f t="shared" si="211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10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8">
        <f t="shared" si="211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10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8">
        <f t="shared" si="211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10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8">
        <f t="shared" si="211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10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8">
        <f t="shared" si="211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10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8">
        <f t="shared" si="211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10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8">
        <f t="shared" si="211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10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8">
        <f t="shared" si="211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10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8">
        <f t="shared" si="211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10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8">
        <f t="shared" si="211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10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8">
        <f t="shared" si="211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10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8">
        <f t="shared" si="211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10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8">
        <f t="shared" si="211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10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8">
        <f t="shared" si="211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10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8">
        <f t="shared" si="211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10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8">
        <f t="shared" si="211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10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8">
        <f t="shared" si="211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10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8">
        <f t="shared" si="211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10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8">
        <f t="shared" si="211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10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8">
        <f t="shared" si="211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10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8">
        <f t="shared" si="211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10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8">
        <f t="shared" si="211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10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8">
        <f t="shared" si="211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10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8">
        <f t="shared" si="211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10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8">
        <f t="shared" si="211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10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8">
        <f t="shared" si="211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10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8">
        <f t="shared" si="211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10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8">
        <f t="shared" si="211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10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8">
        <f t="shared" si="211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10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8">
        <f t="shared" si="211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10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8">
        <f t="shared" si="211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10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8">
        <f t="shared" si="211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10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8">
        <f t="shared" si="211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10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8">
        <f t="shared" si="211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10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8">
        <f t="shared" si="211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10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8">
        <f t="shared" si="211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10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8">
        <f t="shared" si="211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10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8">
        <f t="shared" si="211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10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8">
        <f t="shared" si="211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10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8">
        <f t="shared" si="211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10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8">
        <f t="shared" si="211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10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8">
        <f t="shared" si="211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10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8">
        <f t="shared" si="211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10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8">
        <f t="shared" si="211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10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8">
        <f t="shared" si="211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10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8">
        <f t="shared" si="211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10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8">
        <f t="shared" si="211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10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8">
        <f t="shared" si="211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10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8">
        <f t="shared" si="211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10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8">
        <f t="shared" si="211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10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8">
        <f t="shared" si="211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10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8">
        <f t="shared" si="211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 s="10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8">
        <f t="shared" si="211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 s="10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8">
        <f t="shared" ref="T3395:T3458" si="215"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10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8">
        <f t="shared" si="215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10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8">
        <f t="shared" si="215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10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8">
        <f t="shared" si="215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10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8">
        <f t="shared" si="215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10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8">
        <f t="shared" si="215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10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8">
        <f t="shared" si="215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10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8">
        <f t="shared" si="215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10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8">
        <f t="shared" si="215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10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8">
        <f t="shared" si="215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10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8">
        <f t="shared" si="215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10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8">
        <f t="shared" si="215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10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8">
        <f t="shared" si="215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10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8">
        <f t="shared" si="215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10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8">
        <f t="shared" si="215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10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8">
        <f t="shared" si="215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10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8">
        <f t="shared" si="215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10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8">
        <f t="shared" si="215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10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8">
        <f t="shared" si="215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10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8">
        <f t="shared" si="215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10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8">
        <f t="shared" si="215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10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8">
        <f t="shared" si="215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10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8">
        <f t="shared" si="215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10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8">
        <f t="shared" si="215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10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8">
        <f t="shared" si="215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10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8">
        <f t="shared" si="215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10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8">
        <f t="shared" si="215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10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8">
        <f t="shared" si="215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10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8">
        <f t="shared" si="215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10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8">
        <f t="shared" si="215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10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8">
        <f t="shared" si="215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10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8">
        <f t="shared" si="215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10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8">
        <f t="shared" si="215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10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8">
        <f t="shared" si="215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10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8">
        <f t="shared" si="215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10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8">
        <f t="shared" si="215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10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8">
        <f t="shared" si="215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10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8">
        <f t="shared" si="215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10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8">
        <f t="shared" si="215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10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8">
        <f t="shared" si="215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10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8">
        <f t="shared" si="215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10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8">
        <f t="shared" si="215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10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8">
        <f t="shared" si="215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10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8">
        <f t="shared" si="215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10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8">
        <f t="shared" si="215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10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8">
        <f t="shared" si="215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10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8">
        <f t="shared" si="215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10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8">
        <f t="shared" si="215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10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8">
        <f t="shared" si="215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10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8">
        <f t="shared" si="215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10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8">
        <f t="shared" si="215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10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8">
        <f t="shared" si="215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10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8">
        <f t="shared" si="215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10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8">
        <f t="shared" si="215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10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8">
        <f t="shared" si="215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10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8">
        <f t="shared" si="215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10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8">
        <f t="shared" si="215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10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8">
        <f t="shared" si="215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10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8">
        <f t="shared" si="215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10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8">
        <f t="shared" si="215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10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8">
        <f t="shared" si="215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10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8">
        <f t="shared" si="215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10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8">
        <f t="shared" si="215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 s="10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8">
        <f t="shared" si="215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 s="10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8">
        <f t="shared" ref="T3459:T3522" si="219">(((J3459/60)/60)/24)+DATE(1970,1,1)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10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8">
        <f t="shared" si="219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10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8">
        <f t="shared" si="219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10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8">
        <f t="shared" si="219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10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8">
        <f t="shared" si="219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10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8">
        <f t="shared" si="219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10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8">
        <f t="shared" si="219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10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8">
        <f t="shared" si="219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10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8">
        <f t="shared" si="219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10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8">
        <f t="shared" si="219"/>
        <v>42420.019097222219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10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8">
        <f t="shared" si="219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10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8">
        <f t="shared" si="219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10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8">
        <f t="shared" si="219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10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8">
        <f t="shared" si="219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10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8">
        <f t="shared" si="219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10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8">
        <f t="shared" si="219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10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8">
        <f t="shared" si="219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10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8">
        <f t="shared" si="219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10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8">
        <f t="shared" si="219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10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8">
        <f t="shared" si="219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10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8">
        <f t="shared" si="219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10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8">
        <f t="shared" si="219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10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8">
        <f t="shared" si="219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10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8">
        <f t="shared" si="219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10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8">
        <f t="shared" si="219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10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8">
        <f t="shared" si="219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10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8">
        <f t="shared" si="219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10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8">
        <f t="shared" si="219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10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8">
        <f t="shared" si="219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10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8">
        <f t="shared" si="219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10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8">
        <f t="shared" si="219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10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8">
        <f t="shared" si="219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10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8">
        <f t="shared" si="219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10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8">
        <f t="shared" si="219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10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8">
        <f t="shared" si="219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10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8">
        <f t="shared" si="219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10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8">
        <f t="shared" si="219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10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8">
        <f t="shared" si="219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10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8">
        <f t="shared" si="219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10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8">
        <f t="shared" si="219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10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8">
        <f t="shared" si="219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10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8">
        <f t="shared" si="219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10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8">
        <f t="shared" si="219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10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8">
        <f t="shared" si="219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10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8">
        <f t="shared" si="219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10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8">
        <f t="shared" si="219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10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8">
        <f t="shared" si="219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10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8">
        <f t="shared" si="219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10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8">
        <f t="shared" si="219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10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8">
        <f t="shared" si="219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10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8">
        <f t="shared" si="219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10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8">
        <f t="shared" si="219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10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8">
        <f t="shared" si="219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10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8">
        <f t="shared" si="219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10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8">
        <f t="shared" si="219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10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8">
        <f t="shared" si="219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10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8">
        <f t="shared" si="219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10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8">
        <f t="shared" si="219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10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8">
        <f t="shared" si="219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10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8">
        <f t="shared" si="219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10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8">
        <f t="shared" si="219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10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8">
        <f t="shared" si="219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10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8">
        <f t="shared" si="219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 s="10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8">
        <f t="shared" si="219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 s="10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8">
        <f t="shared" ref="T3523:T3586" si="223"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10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8">
        <f t="shared" si="223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10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8">
        <f t="shared" si="223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10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8">
        <f t="shared" si="223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10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8">
        <f t="shared" si="223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10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8">
        <f t="shared" si="223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10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8">
        <f t="shared" si="223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10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8">
        <f t="shared" si="223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10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8">
        <f t="shared" si="223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10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8">
        <f t="shared" si="223"/>
        <v>42442.623344907406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10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8">
        <f t="shared" si="223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10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8">
        <f t="shared" si="223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10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8">
        <f t="shared" si="223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10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8">
        <f t="shared" si="223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10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8">
        <f t="shared" si="223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10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8">
        <f t="shared" si="223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10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8">
        <f t="shared" si="223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10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8">
        <f t="shared" si="223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10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8">
        <f t="shared" si="223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10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8">
        <f t="shared" si="223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10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8">
        <f t="shared" si="223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10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8">
        <f t="shared" si="223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10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8">
        <f t="shared" si="223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10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8">
        <f t="shared" si="223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10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8">
        <f t="shared" si="223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10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8">
        <f t="shared" si="223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10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8">
        <f t="shared" si="223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10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8">
        <f t="shared" si="223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10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8">
        <f t="shared" si="223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10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8">
        <f t="shared" si="223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10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8">
        <f t="shared" si="223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10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8">
        <f t="shared" si="223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10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8">
        <f t="shared" si="223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10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8">
        <f t="shared" si="223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10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8">
        <f t="shared" si="223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10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8">
        <f t="shared" si="223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10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8">
        <f t="shared" si="223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10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8">
        <f t="shared" si="223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10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8">
        <f t="shared" si="223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10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8">
        <f t="shared" si="223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10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8">
        <f t="shared" si="223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10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8">
        <f t="shared" si="223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10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8">
        <f t="shared" si="223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10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8">
        <f t="shared" si="223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10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8">
        <f t="shared" si="223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10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8">
        <f t="shared" si="223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10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8">
        <f t="shared" si="223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10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8">
        <f t="shared" si="223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10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8">
        <f t="shared" si="223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10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8">
        <f t="shared" si="223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10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8">
        <f t="shared" si="223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10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8">
        <f t="shared" si="223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10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8">
        <f t="shared" si="223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10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8">
        <f t="shared" si="223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10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8">
        <f t="shared" si="223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10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8">
        <f t="shared" si="223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10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8">
        <f t="shared" si="223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10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8">
        <f t="shared" si="223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10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8">
        <f t="shared" si="223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10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8">
        <f t="shared" si="223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10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8">
        <f t="shared" si="223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10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8">
        <f t="shared" si="223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10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8">
        <f t="shared" si="223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 s="10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8">
        <f t="shared" si="223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 s="10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8">
        <f t="shared" ref="T3587:T3650" si="227"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10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8">
        <f t="shared" si="227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10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8">
        <f t="shared" si="227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10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8">
        <f t="shared" si="227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10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8">
        <f t="shared" si="227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10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8">
        <f t="shared" si="227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10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8">
        <f t="shared" si="227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10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8">
        <f t="shared" si="227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10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8">
        <f t="shared" si="227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10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8">
        <f t="shared" si="227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10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8">
        <f t="shared" si="227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10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8">
        <f t="shared" si="227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10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8">
        <f t="shared" si="227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10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8">
        <f t="shared" si="227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10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8">
        <f t="shared" si="227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10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8">
        <f t="shared" si="227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10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8">
        <f t="shared" si="227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10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8">
        <f t="shared" si="227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10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8">
        <f t="shared" si="227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10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8">
        <f t="shared" si="227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10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8">
        <f t="shared" si="227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10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8">
        <f t="shared" si="227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10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8">
        <f t="shared" si="227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10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8">
        <f t="shared" si="227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10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8">
        <f t="shared" si="227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10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8">
        <f t="shared" si="227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10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8">
        <f t="shared" si="227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10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8">
        <f t="shared" si="227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10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8">
        <f t="shared" si="227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10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8">
        <f t="shared" si="227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10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8">
        <f t="shared" si="227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10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8">
        <f t="shared" si="227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10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8">
        <f t="shared" si="227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10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8">
        <f t="shared" si="227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10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8">
        <f t="shared" si="227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10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8">
        <f t="shared" si="227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10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8">
        <f t="shared" si="227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10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8">
        <f t="shared" si="227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10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8">
        <f t="shared" si="227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10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8">
        <f t="shared" si="227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10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8">
        <f t="shared" si="227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10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8">
        <f t="shared" si="227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10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8">
        <f t="shared" si="227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0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8">
        <f t="shared" si="227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10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8">
        <f t="shared" si="227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10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8">
        <f t="shared" si="227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10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8">
        <f t="shared" si="227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10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8">
        <f t="shared" si="227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10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8">
        <f t="shared" si="227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10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8">
        <f t="shared" si="227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10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8">
        <f t="shared" si="227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0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8">
        <f t="shared" si="227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10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8">
        <f t="shared" si="227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10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8">
        <f t="shared" si="227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10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8">
        <f t="shared" si="227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10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8">
        <f t="shared" si="227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0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8">
        <f t="shared" si="227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10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8">
        <f t="shared" si="227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0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8">
        <f t="shared" si="227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10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8">
        <f t="shared" si="227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0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8">
        <f t="shared" si="227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10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8">
        <f t="shared" si="227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10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8">
        <f t="shared" si="227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 s="10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8">
        <f t="shared" si="227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 s="10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8">
        <f t="shared" ref="T3651:T3714" si="231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10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8">
        <f t="shared" si="231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10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8">
        <f t="shared" si="231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10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8">
        <f t="shared" si="231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10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8">
        <f t="shared" si="231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10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8">
        <f t="shared" si="231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10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8">
        <f t="shared" si="231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10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8">
        <f t="shared" si="231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10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8">
        <f t="shared" si="231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10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8">
        <f t="shared" si="231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10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8">
        <f t="shared" si="231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10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8">
        <f t="shared" si="231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10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8">
        <f t="shared" si="231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10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8">
        <f t="shared" si="231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10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8">
        <f t="shared" si="231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10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8">
        <f t="shared" si="231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10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8">
        <f t="shared" si="231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10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8">
        <f t="shared" si="231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10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8">
        <f t="shared" si="231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10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8">
        <f t="shared" si="231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10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8">
        <f t="shared" si="231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10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8">
        <f t="shared" si="231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10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8">
        <f t="shared" si="231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10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8">
        <f t="shared" si="231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10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8">
        <f t="shared" si="231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10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8">
        <f t="shared" si="231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10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8">
        <f t="shared" si="231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10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8">
        <f t="shared" si="231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10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8">
        <f t="shared" si="231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10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8">
        <f t="shared" si="231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10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8">
        <f t="shared" si="231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10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8">
        <f t="shared" si="231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10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8">
        <f t="shared" si="231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10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8">
        <f t="shared" si="231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10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8">
        <f t="shared" si="231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10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8">
        <f t="shared" si="231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10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8">
        <f t="shared" si="231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10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8">
        <f t="shared" si="231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10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8">
        <f t="shared" si="231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10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8">
        <f t="shared" si="231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10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8">
        <f t="shared" si="231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10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8">
        <f t="shared" si="231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10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8">
        <f t="shared" si="231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10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8">
        <f t="shared" si="231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10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8">
        <f t="shared" si="231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10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8">
        <f t="shared" si="231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10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8">
        <f t="shared" si="231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10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8">
        <f t="shared" si="231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10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8">
        <f t="shared" si="231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10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8">
        <f t="shared" si="231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10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8">
        <f t="shared" si="231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10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8">
        <f t="shared" si="231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10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8">
        <f t="shared" si="231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10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8">
        <f t="shared" si="231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10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8">
        <f t="shared" si="231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10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8">
        <f t="shared" si="231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10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8">
        <f t="shared" si="231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10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8">
        <f t="shared" si="231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10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8">
        <f t="shared" si="231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10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8">
        <f t="shared" si="231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10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8">
        <f t="shared" si="231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10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8">
        <f t="shared" si="231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10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8">
        <f t="shared" si="231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 s="10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8">
        <f t="shared" si="231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 s="10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8">
        <f t="shared" ref="T3715:T3778" si="235"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10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8">
        <f t="shared" si="235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10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8">
        <f t="shared" si="235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10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8">
        <f t="shared" si="235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10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8">
        <f t="shared" si="235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10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8">
        <f t="shared" si="235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10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8">
        <f t="shared" si="235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10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8">
        <f t="shared" si="235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10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8">
        <f t="shared" si="235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10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8">
        <f t="shared" si="235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10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8">
        <f t="shared" si="235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10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8">
        <f t="shared" si="235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10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8">
        <f t="shared" si="235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10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8">
        <f t="shared" si="235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10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8">
        <f t="shared" si="235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10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8">
        <f t="shared" si="235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10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8">
        <f t="shared" si="235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10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8">
        <f t="shared" si="235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10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8">
        <f t="shared" si="235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10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8">
        <f t="shared" si="235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0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8">
        <f t="shared" si="235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10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8">
        <f t="shared" si="235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10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8">
        <f t="shared" si="235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10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8">
        <f t="shared" si="235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10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8">
        <f t="shared" si="235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10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8">
        <f t="shared" si="235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10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8">
        <f t="shared" si="235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10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8">
        <f t="shared" si="235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0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8">
        <f t="shared" si="235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10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8">
        <f t="shared" si="235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0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8">
        <f t="shared" si="235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0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8">
        <f t="shared" si="235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10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8">
        <f t="shared" si="235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10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8">
        <f t="shared" si="235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10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8">
        <f t="shared" si="235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10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8">
        <f t="shared" si="235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10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8">
        <f t="shared" si="235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10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8">
        <f t="shared" si="235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10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8">
        <f t="shared" si="235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10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8">
        <f t="shared" si="235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10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8">
        <f t="shared" si="235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10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8">
        <f t="shared" si="235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10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8">
        <f t="shared" si="235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10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8">
        <f t="shared" si="235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10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8">
        <f t="shared" si="235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10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8">
        <f t="shared" si="235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10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8">
        <f t="shared" si="235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10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8">
        <f t="shared" si="235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10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8">
        <f t="shared" si="235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10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8">
        <f t="shared" si="235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10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8">
        <f t="shared" si="235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10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8">
        <f t="shared" si="235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10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8">
        <f t="shared" si="235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10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8">
        <f t="shared" si="235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10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8">
        <f t="shared" si="235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10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8">
        <f t="shared" si="235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10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8">
        <f t="shared" si="235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10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8">
        <f t="shared" si="235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10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8">
        <f t="shared" si="235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10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8">
        <f t="shared" si="235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10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8">
        <f t="shared" si="235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10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8">
        <f t="shared" si="235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10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8">
        <f t="shared" si="235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 s="10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8">
        <f t="shared" si="235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 s="10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8">
        <f t="shared" ref="T3779:T3842" si="239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10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8">
        <f t="shared" si="23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10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8">
        <f t="shared" si="23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10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8">
        <f t="shared" si="23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10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8">
        <f t="shared" si="23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10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8">
        <f t="shared" si="23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10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8">
        <f t="shared" si="23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10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8">
        <f t="shared" si="23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10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8">
        <f t="shared" si="23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10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8">
        <f t="shared" si="23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10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8">
        <f t="shared" si="23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10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8">
        <f t="shared" si="23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10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8">
        <f t="shared" si="23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0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8">
        <f t="shared" si="23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0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8">
        <f t="shared" si="23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10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8">
        <f t="shared" si="23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10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8">
        <f t="shared" si="23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10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8">
        <f t="shared" si="23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10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8">
        <f t="shared" si="23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10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8">
        <f t="shared" si="23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10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8">
        <f t="shared" si="23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10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8">
        <f t="shared" si="23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10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8">
        <f t="shared" si="23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10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8">
        <f t="shared" si="23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10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8">
        <f t="shared" si="23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0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8">
        <f t="shared" si="23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10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8">
        <f t="shared" si="23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0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8">
        <f t="shared" si="23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10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8">
        <f t="shared" si="23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10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8">
        <f t="shared" si="23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10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8">
        <f t="shared" si="23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10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8">
        <f t="shared" si="23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10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8">
        <f t="shared" si="23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10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8">
        <f t="shared" si="23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10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8">
        <f t="shared" si="23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10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8">
        <f t="shared" si="23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10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8">
        <f t="shared" si="23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10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8">
        <f t="shared" si="23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10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8">
        <f t="shared" si="23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10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8">
        <f t="shared" si="23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10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8">
        <f t="shared" si="23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10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8">
        <f t="shared" si="23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10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8">
        <f t="shared" si="23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10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8">
        <f t="shared" si="23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10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8">
        <f t="shared" si="23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10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8">
        <f t="shared" si="23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10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8">
        <f t="shared" si="23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10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8">
        <f t="shared" si="23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10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8">
        <f t="shared" si="23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10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8">
        <f t="shared" si="23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10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8">
        <f t="shared" si="23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10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8">
        <f t="shared" si="23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10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8">
        <f t="shared" si="23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10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8">
        <f t="shared" si="23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10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8">
        <f t="shared" si="23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10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8">
        <f t="shared" si="23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10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8">
        <f t="shared" si="23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10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8">
        <f t="shared" si="23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10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8">
        <f t="shared" si="23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10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8">
        <f t="shared" si="23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10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8">
        <f t="shared" si="23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10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8">
        <f t="shared" si="23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10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8">
        <f t="shared" si="23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 s="10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8">
        <f t="shared" si="23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 s="10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8">
        <f t="shared" ref="T3843:T3906" si="243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10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8">
        <f t="shared" si="243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10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8">
        <f t="shared" si="243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10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8">
        <f t="shared" si="243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10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8">
        <f t="shared" si="243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10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8">
        <f t="shared" si="243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10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8">
        <f t="shared" si="243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10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8">
        <f t="shared" si="243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10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8">
        <f t="shared" si="243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10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8">
        <f t="shared" si="243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10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8">
        <f t="shared" si="243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10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8">
        <f t="shared" si="243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10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8">
        <f t="shared" si="243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10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8">
        <f t="shared" si="243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10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8">
        <f t="shared" si="243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10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8">
        <f t="shared" si="243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10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8">
        <f t="shared" si="243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10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8">
        <f t="shared" si="243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10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8">
        <f t="shared" si="243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10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8">
        <f t="shared" si="243"/>
        <v>41833.660995370366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10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8">
        <f t="shared" si="243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10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8">
        <f t="shared" si="243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0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8">
        <f t="shared" si="243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10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8">
        <f t="shared" si="243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10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8">
        <f t="shared" si="243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10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8">
        <f t="shared" si="243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10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8">
        <f t="shared" si="243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10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8">
        <f t="shared" si="243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10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8">
        <f t="shared" si="243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10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8">
        <f t="shared" si="243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10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8">
        <f t="shared" si="243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0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8">
        <f t="shared" si="243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0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8">
        <f t="shared" si="243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0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8">
        <f t="shared" si="243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0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8">
        <f t="shared" si="243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10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8">
        <f t="shared" si="243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10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8">
        <f t="shared" si="243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10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8">
        <f t="shared" si="243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0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8">
        <f t="shared" si="243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10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8">
        <f t="shared" si="243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10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8">
        <f t="shared" si="243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0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8">
        <f t="shared" si="243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0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8">
        <f t="shared" si="243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0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8">
        <f t="shared" si="243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0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8">
        <f t="shared" si="243"/>
        <v>42469.951284722221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0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8">
        <f t="shared" si="243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10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8">
        <f t="shared" si="243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10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8">
        <f t="shared" si="243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10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8">
        <f t="shared" si="243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10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8">
        <f t="shared" si="243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10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8">
        <f t="shared" si="243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0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8">
        <f t="shared" si="243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10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8">
        <f t="shared" si="243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10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8">
        <f t="shared" si="243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10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8">
        <f t="shared" si="243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10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8">
        <f t="shared" si="243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10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8">
        <f t="shared" si="243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10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8">
        <f t="shared" si="243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10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8">
        <f t="shared" si="243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10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8">
        <f t="shared" si="243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10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8">
        <f t="shared" si="243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10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8">
        <f t="shared" si="243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0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8">
        <f t="shared" si="243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 s="10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8">
        <f t="shared" si="243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 s="10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8">
        <f t="shared" ref="T3907:T3970" si="247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10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8">
        <f t="shared" si="247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10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8">
        <f t="shared" si="247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10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8">
        <f t="shared" si="247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10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8">
        <f t="shared" si="247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10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8">
        <f t="shared" si="247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10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8">
        <f t="shared" si="247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10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8">
        <f t="shared" si="247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10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8">
        <f t="shared" si="247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10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8">
        <f t="shared" si="247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10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8">
        <f t="shared" si="247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0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8">
        <f t="shared" si="247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10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8">
        <f t="shared" si="247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10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8">
        <f t="shared" si="247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10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8">
        <f t="shared" si="247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10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8">
        <f t="shared" si="247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0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8">
        <f t="shared" si="247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10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8">
        <f t="shared" si="247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10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8">
        <f t="shared" si="247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10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8">
        <f t="shared" si="247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10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8">
        <f t="shared" si="247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10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8">
        <f t="shared" si="247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10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8">
        <f t="shared" si="247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10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8">
        <f t="shared" si="247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10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8">
        <f t="shared" si="247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0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8">
        <f t="shared" si="247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0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8">
        <f t="shared" si="247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10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8">
        <f t="shared" si="247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10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8">
        <f t="shared" si="247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10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8">
        <f t="shared" si="247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10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8">
        <f t="shared" si="247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0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8">
        <f t="shared" si="247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10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8">
        <f t="shared" si="247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10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8">
        <f t="shared" si="247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10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8">
        <f t="shared" si="247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10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8">
        <f t="shared" si="247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10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8">
        <f t="shared" si="247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0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8">
        <f t="shared" si="247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10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8">
        <f t="shared" si="247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0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8">
        <f t="shared" si="247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0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8">
        <f t="shared" si="247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10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8">
        <f t="shared" si="247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10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8">
        <f t="shared" si="247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0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8">
        <f t="shared" si="247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10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8">
        <f t="shared" si="247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10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8">
        <f t="shared" si="247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10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8">
        <f t="shared" si="247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10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8">
        <f t="shared" si="247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0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8">
        <f t="shared" si="247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0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8">
        <f t="shared" si="247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10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8">
        <f t="shared" si="247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0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8">
        <f t="shared" si="247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10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8">
        <f t="shared" si="247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10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8">
        <f t="shared" si="247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10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8">
        <f t="shared" si="247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10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8">
        <f t="shared" si="247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10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8">
        <f t="shared" si="247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10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8">
        <f t="shared" si="247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0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8">
        <f t="shared" si="247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10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8">
        <f t="shared" si="247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10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8">
        <f t="shared" si="247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10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8">
        <f t="shared" si="247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10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8">
        <f t="shared" si="247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 s="10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8">
        <f t="shared" si="247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 s="10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8">
        <f t="shared" ref="T3971:T4034" si="251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10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8">
        <f t="shared" si="251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10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8">
        <f t="shared" si="251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10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8">
        <f t="shared" si="251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10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8">
        <f t="shared" si="251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10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8">
        <f t="shared" si="251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0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8">
        <f t="shared" si="251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10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8">
        <f t="shared" si="251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10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8">
        <f t="shared" si="251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10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8">
        <f t="shared" si="251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10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8">
        <f t="shared" si="251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10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8">
        <f t="shared" si="251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10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8">
        <f t="shared" si="251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10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8">
        <f t="shared" si="251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10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8">
        <f t="shared" si="251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10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8">
        <f t="shared" si="251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10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8">
        <f t="shared" si="251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10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8">
        <f t="shared" si="251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10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8">
        <f t="shared" si="251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10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8">
        <f t="shared" si="251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0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8">
        <f t="shared" si="251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10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8">
        <f t="shared" si="251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10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8">
        <f t="shared" si="251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10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8">
        <f t="shared" si="251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10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8">
        <f t="shared" si="251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10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8">
        <f t="shared" si="251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10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8">
        <f t="shared" si="251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10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8">
        <f t="shared" si="251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0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8">
        <f t="shared" si="251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10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8">
        <f t="shared" si="251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10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8">
        <f t="shared" si="251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10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8">
        <f t="shared" si="251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10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8">
        <f t="shared" si="251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10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8">
        <f t="shared" si="251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10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8">
        <f t="shared" si="251"/>
        <v>42020.587349537032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10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8">
        <f t="shared" si="251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10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8">
        <f t="shared" si="251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10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8">
        <f t="shared" si="251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10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8">
        <f t="shared" si="251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10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8">
        <f t="shared" si="251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10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8">
        <f t="shared" si="251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10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8">
        <f t="shared" si="251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10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8">
        <f t="shared" si="251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0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8">
        <f t="shared" si="251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10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8">
        <f t="shared" si="251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0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8">
        <f t="shared" si="251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10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8">
        <f t="shared" si="251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10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8">
        <f t="shared" si="251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10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8">
        <f t="shared" si="251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10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8">
        <f t="shared" si="251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10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8">
        <f t="shared" si="251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10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8">
        <f t="shared" si="251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10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8">
        <f t="shared" si="251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10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8">
        <f t="shared" si="251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0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8">
        <f t="shared" si="251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10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8">
        <f t="shared" si="251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10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8">
        <f t="shared" si="251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0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8">
        <f t="shared" si="251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10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8">
        <f t="shared" si="251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10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8">
        <f t="shared" si="251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0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8">
        <f t="shared" si="251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10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8">
        <f t="shared" si="251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0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8">
        <f t="shared" si="251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 s="10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8">
        <f t="shared" si="251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 s="10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8">
        <f t="shared" ref="T4035:T4098" si="255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10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8">
        <f t="shared" si="255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10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8">
        <f t="shared" si="255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10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8">
        <f t="shared" si="255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10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8">
        <f t="shared" si="255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10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8">
        <f t="shared" si="255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10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8">
        <f t="shared" si="255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10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8">
        <f t="shared" si="255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10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8">
        <f t="shared" si="255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10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8">
        <f t="shared" si="255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0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8">
        <f t="shared" si="255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10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8">
        <f t="shared" si="255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0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8">
        <f t="shared" si="255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10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8">
        <f t="shared" si="255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10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8">
        <f t="shared" si="255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10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8">
        <f t="shared" si="255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10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8">
        <f t="shared" si="255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10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8">
        <f t="shared" si="255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0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8">
        <f t="shared" si="255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10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8">
        <f t="shared" si="255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10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8">
        <f t="shared" si="255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0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8">
        <f t="shared" si="255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10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8">
        <f t="shared" si="255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10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8">
        <f t="shared" si="255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10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8">
        <f t="shared" si="255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10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8">
        <f t="shared" si="255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10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8">
        <f t="shared" si="255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10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8">
        <f t="shared" si="255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0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8">
        <f t="shared" si="255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10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8">
        <f t="shared" si="255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10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8">
        <f t="shared" si="255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10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8">
        <f t="shared" si="255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10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8">
        <f t="shared" si="255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10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8">
        <f t="shared" si="255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10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8">
        <f t="shared" si="255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10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8">
        <f t="shared" si="255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10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8">
        <f t="shared" si="255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10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8">
        <f t="shared" si="255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0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8">
        <f t="shared" si="255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10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8">
        <f t="shared" si="255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10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8">
        <f t="shared" si="255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10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8">
        <f t="shared" si="255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10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8">
        <f t="shared" si="255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0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8">
        <f t="shared" si="255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10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8">
        <f t="shared" si="255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0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8">
        <f t="shared" si="255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0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8">
        <f t="shared" si="255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0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8">
        <f t="shared" si="255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10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8">
        <f t="shared" si="255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10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8">
        <f t="shared" si="255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10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8">
        <f t="shared" si="255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10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8">
        <f t="shared" si="255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10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8">
        <f t="shared" si="255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10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8">
        <f t="shared" si="255"/>
        <v>42304.940960648149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0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8">
        <f t="shared" si="255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10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8">
        <f t="shared" si="255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10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8">
        <f t="shared" si="255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10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8">
        <f t="shared" si="255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10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8">
        <f t="shared" si="255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0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8">
        <f t="shared" si="255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10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8">
        <f t="shared" si="255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10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8">
        <f t="shared" si="255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10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8">
        <f t="shared" si="255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 s="10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8">
        <f t="shared" si="255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 s="10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8">
        <f t="shared" ref="T4099:T4115" si="259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0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8">
        <f t="shared" si="259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10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8">
        <f t="shared" si="259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0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8">
        <f t="shared" si="259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0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8">
        <f t="shared" si="259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10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8">
        <f t="shared" si="259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10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8">
        <f t="shared" si="259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10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8">
        <f t="shared" si="259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10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8">
        <f t="shared" si="259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10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8">
        <f t="shared" si="259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10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8">
        <f t="shared" si="259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10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8">
        <f t="shared" si="259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0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8">
        <f t="shared" si="259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10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8">
        <f t="shared" si="259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10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8">
        <f t="shared" si="259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0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8">
        <f t="shared" si="259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0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8">
        <f t="shared" si="259"/>
        <v>42358.573182870372</v>
      </c>
    </row>
  </sheetData>
  <autoFilter ref="A1:T4115" xr:uid="{BDBB6FF5-5A57-40C8-93F7-4690BE9BFAF1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9378D-6A3B-49CA-9554-AD311DB123A3}">
  <dimension ref="A1:E17"/>
  <sheetViews>
    <sheetView tabSelected="1" workbookViewId="0">
      <selection activeCell="I9" sqref="I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1394" width="11" bestFit="1" customWidth="1"/>
    <col min="1395" max="1395" width="11.28515625" bestFit="1" customWidth="1"/>
  </cols>
  <sheetData>
    <row r="1" spans="1:5" x14ac:dyDescent="0.25">
      <c r="A1" s="14" t="s">
        <v>8358</v>
      </c>
      <c r="B1" t="s">
        <v>8315</v>
      </c>
    </row>
    <row r="3" spans="1:5" x14ac:dyDescent="0.25">
      <c r="A3" s="14" t="s">
        <v>8363</v>
      </c>
      <c r="B3" s="14" t="s">
        <v>8360</v>
      </c>
    </row>
    <row r="4" spans="1:5" x14ac:dyDescent="0.25">
      <c r="A4" s="14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5">
      <c r="A5" s="20" t="s">
        <v>8375</v>
      </c>
      <c r="B5" s="9">
        <v>7</v>
      </c>
      <c r="C5" s="9">
        <v>33</v>
      </c>
      <c r="D5" s="9">
        <v>56</v>
      </c>
      <c r="E5" s="9">
        <v>96</v>
      </c>
    </row>
    <row r="6" spans="1:5" x14ac:dyDescent="0.25">
      <c r="A6" s="20" t="s">
        <v>8376</v>
      </c>
      <c r="B6" s="9">
        <v>3</v>
      </c>
      <c r="C6" s="9">
        <v>39</v>
      </c>
      <c r="D6" s="9">
        <v>71</v>
      </c>
      <c r="E6" s="9">
        <v>113</v>
      </c>
    </row>
    <row r="7" spans="1:5" x14ac:dyDescent="0.25">
      <c r="A7" s="20" t="s">
        <v>8377</v>
      </c>
      <c r="B7" s="9">
        <v>3</v>
      </c>
      <c r="C7" s="9">
        <v>33</v>
      </c>
      <c r="D7" s="9">
        <v>56</v>
      </c>
      <c r="E7" s="9">
        <v>92</v>
      </c>
    </row>
    <row r="8" spans="1:5" x14ac:dyDescent="0.25">
      <c r="A8" s="20" t="s">
        <v>8378</v>
      </c>
      <c r="B8" s="9">
        <v>2</v>
      </c>
      <c r="C8" s="9">
        <v>40</v>
      </c>
      <c r="D8" s="9">
        <v>71</v>
      </c>
      <c r="E8" s="9">
        <v>113</v>
      </c>
    </row>
    <row r="9" spans="1:5" x14ac:dyDescent="0.25">
      <c r="A9" s="20" t="s">
        <v>8368</v>
      </c>
      <c r="B9" s="9">
        <v>3</v>
      </c>
      <c r="C9" s="9">
        <v>52</v>
      </c>
      <c r="D9" s="9">
        <v>111</v>
      </c>
      <c r="E9" s="9">
        <v>166</v>
      </c>
    </row>
    <row r="10" spans="1:5" x14ac:dyDescent="0.25">
      <c r="A10" s="20" t="s">
        <v>8379</v>
      </c>
      <c r="B10" s="9">
        <v>4</v>
      </c>
      <c r="C10" s="9">
        <v>49</v>
      </c>
      <c r="D10" s="9">
        <v>100</v>
      </c>
      <c r="E10" s="9">
        <v>153</v>
      </c>
    </row>
    <row r="11" spans="1:5" x14ac:dyDescent="0.25">
      <c r="A11" s="20" t="s">
        <v>8369</v>
      </c>
      <c r="B11" s="9">
        <v>1</v>
      </c>
      <c r="C11" s="9">
        <v>50</v>
      </c>
      <c r="D11" s="9">
        <v>87</v>
      </c>
      <c r="E11" s="9">
        <v>138</v>
      </c>
    </row>
    <row r="12" spans="1:5" x14ac:dyDescent="0.25">
      <c r="A12" s="20" t="s">
        <v>8370</v>
      </c>
      <c r="B12" s="9">
        <v>4</v>
      </c>
      <c r="C12" s="9">
        <v>47</v>
      </c>
      <c r="D12" s="9">
        <v>72</v>
      </c>
      <c r="E12" s="9">
        <v>123</v>
      </c>
    </row>
    <row r="13" spans="1:5" x14ac:dyDescent="0.25">
      <c r="A13" s="20" t="s">
        <v>8371</v>
      </c>
      <c r="B13" s="9">
        <v>4</v>
      </c>
      <c r="C13" s="9">
        <v>34</v>
      </c>
      <c r="D13" s="9">
        <v>59</v>
      </c>
      <c r="E13" s="9">
        <v>97</v>
      </c>
    </row>
    <row r="14" spans="1:5" x14ac:dyDescent="0.25">
      <c r="A14" s="20" t="s">
        <v>8372</v>
      </c>
      <c r="B14" s="9"/>
      <c r="C14" s="9">
        <v>50</v>
      </c>
      <c r="D14" s="9">
        <v>65</v>
      </c>
      <c r="E14" s="9">
        <v>115</v>
      </c>
    </row>
    <row r="15" spans="1:5" x14ac:dyDescent="0.25">
      <c r="A15" s="20" t="s">
        <v>8373</v>
      </c>
      <c r="B15" s="9">
        <v>3</v>
      </c>
      <c r="C15" s="9">
        <v>31</v>
      </c>
      <c r="D15" s="9">
        <v>54</v>
      </c>
      <c r="E15" s="9">
        <v>88</v>
      </c>
    </row>
    <row r="16" spans="1:5" x14ac:dyDescent="0.25">
      <c r="A16" s="20" t="s">
        <v>8380</v>
      </c>
      <c r="B16" s="9">
        <v>3</v>
      </c>
      <c r="C16" s="9">
        <v>35</v>
      </c>
      <c r="D16" s="9">
        <v>37</v>
      </c>
      <c r="E16" s="9">
        <v>75</v>
      </c>
    </row>
    <row r="17" spans="1:5" x14ac:dyDescent="0.25">
      <c r="A17" s="20" t="s">
        <v>8361</v>
      </c>
      <c r="B17" s="9">
        <v>37</v>
      </c>
      <c r="C17" s="9">
        <v>493</v>
      </c>
      <c r="D17" s="9">
        <v>839</v>
      </c>
      <c r="E17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6C1-5BB0-4756-88A1-30F1B4F8BCE2}">
  <dimension ref="A1:H13"/>
  <sheetViews>
    <sheetView topLeftCell="G1" workbookViewId="0">
      <selection activeCell="L7" sqref="L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2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8391</v>
      </c>
      <c r="B1" t="s">
        <v>8407</v>
      </c>
      <c r="C1" t="s">
        <v>8408</v>
      </c>
      <c r="D1" t="s">
        <v>8409</v>
      </c>
      <c r="E1" t="s">
        <v>8410</v>
      </c>
      <c r="F1" s="22" t="s">
        <v>8411</v>
      </c>
      <c r="G1" t="s">
        <v>8412</v>
      </c>
      <c r="H1" t="s">
        <v>8413</v>
      </c>
    </row>
    <row r="2" spans="1:8" x14ac:dyDescent="0.25">
      <c r="A2" t="s">
        <v>8414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453</v>
      </c>
      <c r="F2" s="22">
        <f>B2/E2</f>
        <v>0.71081677704194257</v>
      </c>
      <c r="G2" s="22">
        <f>C2/E2</f>
        <v>0.24944812362030905</v>
      </c>
      <c r="H2" s="22">
        <f>D2/E2</f>
        <v>3.9735099337748346E-2</v>
      </c>
    </row>
    <row r="3" spans="1:8" x14ac:dyDescent="0.25">
      <c r="A3" t="s">
        <v>8415</v>
      </c>
      <c r="B3">
        <f>COUNTIFS(Kickstarter!$D:$D,"&gt;1000",Kickstarter!$D:$D,"&lt;4999",Kickstarter!$F:$F,"successful")</f>
        <v>815</v>
      </c>
      <c r="C3">
        <f>COUNTIFS(Kickstarter!$D:$D,"&gt;1000",Kickstarter!$D:$D,"&lt;4999",Kickstarter!$F:$F,"failed")</f>
        <v>357</v>
      </c>
      <c r="D3">
        <f>COUNTIFS(Kickstarter!$D:$D,"&gt;1000",Kickstarter!$D:$D,"&lt;4999",Kickstarter!$F:$F,"canceled")</f>
        <v>52</v>
      </c>
      <c r="E3">
        <f t="shared" ref="E3:E13" si="0">SUM(B3:D3)</f>
        <v>1224</v>
      </c>
      <c r="F3" s="22">
        <f t="shared" ref="F3:F13" si="1">B3/E3</f>
        <v>0.66584967320261434</v>
      </c>
      <c r="G3" s="22">
        <f t="shared" ref="G3:G13" si="2">C3/E3</f>
        <v>0.29166666666666669</v>
      </c>
      <c r="H3" s="22">
        <f t="shared" ref="H3:H13" si="3">D3/E3</f>
        <v>4.2483660130718956E-2</v>
      </c>
    </row>
    <row r="4" spans="1:8" x14ac:dyDescent="0.25">
      <c r="A4" t="s">
        <v>8416</v>
      </c>
      <c r="B4">
        <f>COUNTIFS(Kickstarter!$D:$D,"&gt;5000",Kickstarter!$D:$D,"&lt;9999",Kickstarter!$F:$F,"successful")</f>
        <v>230</v>
      </c>
      <c r="C4">
        <f>COUNTIFS(Kickstarter!$D:$D,"&gt;5000",Kickstarter!$D:$D,"&lt;9999",Kickstarter!$F:$F,"failed")</f>
        <v>160</v>
      </c>
      <c r="D4">
        <f>COUNTIFS(Kickstarter!$D:$D,"&gt;5000",Kickstarter!$D:$D,"&lt;9999",Kickstarter!$F:$F,"canceled")</f>
        <v>27</v>
      </c>
      <c r="E4">
        <f t="shared" si="0"/>
        <v>417</v>
      </c>
      <c r="F4" s="22">
        <f t="shared" si="1"/>
        <v>0.55155875299760193</v>
      </c>
      <c r="G4" s="22">
        <f t="shared" si="2"/>
        <v>0.38369304556354916</v>
      </c>
      <c r="H4" s="22">
        <f t="shared" si="3"/>
        <v>6.4748201438848921E-2</v>
      </c>
    </row>
    <row r="5" spans="1:8" x14ac:dyDescent="0.25">
      <c r="A5" t="s">
        <v>8417</v>
      </c>
      <c r="B5">
        <f>COUNTIFS(Kickstarter!$D:$D,"&gt;10000",Kickstarter!$D:$D,"&lt;14999",Kickstarter!$F:$F,"successful")</f>
        <v>65</v>
      </c>
      <c r="C5">
        <f>COUNTIFS(Kickstarter!$D:$D,"&gt;10000",Kickstarter!$D:$D,"&lt;14999",Kickstarter!$F:$F,"failed")</f>
        <v>59</v>
      </c>
      <c r="D5">
        <f>COUNTIFS(Kickstarter!$D:$D,"&gt;10000",Kickstarter!$D:$D,"&lt;14999",Kickstarter!$F:$F,"canceled")</f>
        <v>12</v>
      </c>
      <c r="E5">
        <f t="shared" si="0"/>
        <v>136</v>
      </c>
      <c r="F5" s="22">
        <f t="shared" si="1"/>
        <v>0.47794117647058826</v>
      </c>
      <c r="G5" s="22">
        <f t="shared" si="2"/>
        <v>0.43382352941176472</v>
      </c>
      <c r="H5" s="22">
        <f t="shared" si="3"/>
        <v>8.8235294117647065E-2</v>
      </c>
    </row>
    <row r="6" spans="1:8" x14ac:dyDescent="0.25">
      <c r="A6" t="s">
        <v>8418</v>
      </c>
      <c r="B6">
        <f>COUNTIFS(Kickstarter!$D:$D,"&gt;15000",Kickstarter!$D:$D,"&lt;19999",Kickstarter!$F:$F,"successful")</f>
        <v>38</v>
      </c>
      <c r="C6">
        <f>COUNTIFS(Kickstarter!$D:$D,"&gt;15000",Kickstarter!$D:$D,"&lt;19999",Kickstarter!$F:$F,"failed")</f>
        <v>32</v>
      </c>
      <c r="D6">
        <f>COUNTIFS(Kickstarter!$D:$D,"&gt;15000",Kickstarter!$D:$D,"&lt;19999",Kickstarter!$F:$F,"canceled")</f>
        <v>4</v>
      </c>
      <c r="E6">
        <f t="shared" si="0"/>
        <v>74</v>
      </c>
      <c r="F6" s="22">
        <f t="shared" si="1"/>
        <v>0.51351351351351349</v>
      </c>
      <c r="G6" s="22">
        <f t="shared" si="2"/>
        <v>0.43243243243243246</v>
      </c>
      <c r="H6" s="22">
        <f t="shared" si="3"/>
        <v>5.4054054054054057E-2</v>
      </c>
    </row>
    <row r="7" spans="1:8" x14ac:dyDescent="0.25">
      <c r="A7" t="s">
        <v>8419</v>
      </c>
      <c r="B7">
        <f>COUNTIFS(Kickstarter!$D:$D,"&gt;20000",Kickstarter!$D:$D,"&lt;24999",Kickstarter!$F:$F,"successful")</f>
        <v>18</v>
      </c>
      <c r="C7">
        <f>COUNTIFS(Kickstarter!$D:$D,"&gt;20000",Kickstarter!$D:$D,"&lt;24999",Kickstarter!$F:$F,"failed")</f>
        <v>16</v>
      </c>
      <c r="D7">
        <f>COUNTIFS(Kickstarter!$D:$D,"&gt;20000",Kickstarter!$D:$D,"&lt;24999",Kickstarter!$F:$F,"canceled")</f>
        <v>1</v>
      </c>
      <c r="E7">
        <f t="shared" si="0"/>
        <v>35</v>
      </c>
      <c r="F7" s="22">
        <f t="shared" si="1"/>
        <v>0.51428571428571423</v>
      </c>
      <c r="G7" s="22">
        <f t="shared" si="2"/>
        <v>0.45714285714285713</v>
      </c>
      <c r="H7" s="22">
        <f t="shared" si="3"/>
        <v>2.8571428571428571E-2</v>
      </c>
    </row>
    <row r="8" spans="1:8" x14ac:dyDescent="0.25">
      <c r="A8" t="s">
        <v>8420</v>
      </c>
      <c r="B8">
        <f>COUNTIFS(Kickstarter!$D:$D,"&gt;25000",Kickstarter!$D:$D,"&lt;29999",Kickstarter!$F:$F,"successful")</f>
        <v>8</v>
      </c>
      <c r="C8">
        <f>COUNTIFS(Kickstarter!$D:$D,"&gt;25000",Kickstarter!$D:$D,"&lt;29999",Kickstarter!$F:$F,"failed")</f>
        <v>15</v>
      </c>
      <c r="D8">
        <f>COUNTIFS(Kickstarter!$D:$D,"&gt;25000",Kickstarter!$D:$D,"&lt;29999",Kickstarter!$F:$F,"canceled")</f>
        <v>1</v>
      </c>
      <c r="E8">
        <f t="shared" si="0"/>
        <v>24</v>
      </c>
      <c r="F8" s="22">
        <f t="shared" si="1"/>
        <v>0.33333333333333331</v>
      </c>
      <c r="G8" s="22">
        <f t="shared" si="2"/>
        <v>0.625</v>
      </c>
      <c r="H8" s="22">
        <f t="shared" si="3"/>
        <v>4.1666666666666664E-2</v>
      </c>
    </row>
    <row r="9" spans="1:8" x14ac:dyDescent="0.25">
      <c r="A9" t="s">
        <v>8421</v>
      </c>
      <c r="B9">
        <f>COUNTIFS(Kickstarter!$D:$D,"&gt;30000",Kickstarter!$D:$D,"&lt;34999",Kickstarter!$F:$F,"successful")</f>
        <v>6</v>
      </c>
      <c r="C9">
        <f>COUNTIFS(Kickstarter!$D:$D,"&gt;30000",Kickstarter!$D:$D,"&lt;34999",Kickstarter!$F:$F,"failed")</f>
        <v>6</v>
      </c>
      <c r="D9">
        <f>COUNTIFS(Kickstarter!$D:$D,"&gt;30000",Kickstarter!$D:$D,"&lt;34999",Kickstarter!$F:$F,"canceled")</f>
        <v>1</v>
      </c>
      <c r="E9">
        <f t="shared" si="0"/>
        <v>13</v>
      </c>
      <c r="F9" s="22">
        <f t="shared" si="1"/>
        <v>0.46153846153846156</v>
      </c>
      <c r="G9" s="22">
        <f t="shared" si="2"/>
        <v>0.46153846153846156</v>
      </c>
      <c r="H9" s="22">
        <f t="shared" si="3"/>
        <v>7.6923076923076927E-2</v>
      </c>
    </row>
    <row r="10" spans="1:8" x14ac:dyDescent="0.25">
      <c r="A10" t="s">
        <v>8425</v>
      </c>
      <c r="B10">
        <f>COUNTIFS(Kickstarter!$D:$D,"&gt;35000",Kickstarter!$D:$D,"&lt;39999",Kickstarter!$F:$F,"successful")</f>
        <v>4</v>
      </c>
      <c r="C10">
        <f>COUNTIFS(Kickstarter!$D:$D,"&gt;35000",Kickstarter!$D:$D,"&lt;39999",Kickstarter!$F:$F,"failed")</f>
        <v>8</v>
      </c>
      <c r="D10">
        <f>COUNTIFS(Kickstarter!$D:$D,"&gt;35000",Kickstarter!$D:$D,"&lt;39999",Kickstarter!$F:$F,"canceled")</f>
        <v>2</v>
      </c>
      <c r="E10">
        <f t="shared" si="0"/>
        <v>14</v>
      </c>
      <c r="F10" s="22">
        <f t="shared" si="1"/>
        <v>0.2857142857142857</v>
      </c>
      <c r="G10" s="22">
        <f t="shared" si="2"/>
        <v>0.5714285714285714</v>
      </c>
      <c r="H10" s="22">
        <f t="shared" si="3"/>
        <v>0.14285714285714285</v>
      </c>
    </row>
    <row r="11" spans="1:8" x14ac:dyDescent="0.25">
      <c r="A11" t="s">
        <v>8422</v>
      </c>
      <c r="B11">
        <f>COUNTIFS(Kickstarter!$D:$D,"&gt;40000",Kickstarter!$D:$D,"&lt;44999",Kickstarter!$F:$F,"successful")</f>
        <v>5</v>
      </c>
      <c r="C11">
        <f>COUNTIFS(Kickstarter!$D:$D,"&gt;40000",Kickstarter!$D:$D,"&lt;44999",Kickstarter!$F:$F,"failed")</f>
        <v>3</v>
      </c>
      <c r="D11">
        <f>COUNTIFS(Kickstarter!$D:$D,"&gt;40000",Kickstarter!$D:$D,"&lt;44999",Kickstarter!$F:$F,"canceled")</f>
        <v>0</v>
      </c>
      <c r="E11">
        <f t="shared" si="0"/>
        <v>8</v>
      </c>
      <c r="F11" s="22">
        <f t="shared" si="1"/>
        <v>0.625</v>
      </c>
      <c r="G11" s="22">
        <f t="shared" si="2"/>
        <v>0.375</v>
      </c>
      <c r="H11" s="22">
        <f t="shared" si="3"/>
        <v>0</v>
      </c>
    </row>
    <row r="12" spans="1:8" x14ac:dyDescent="0.25">
      <c r="A12" t="s">
        <v>8423</v>
      </c>
      <c r="B12">
        <f>COUNTIFS(Kickstarter!$D:$D,"&gt;45000",Kickstarter!$D:$D,"&lt;49999",Kickstarter!$F:$F,"successful")</f>
        <v>3</v>
      </c>
      <c r="C12">
        <f>COUNTIFS(Kickstarter!$D:$D,"&gt;45000",Kickstarter!$D:$D,"&lt;49999",Kickstarter!$F:$F,"failed")</f>
        <v>5</v>
      </c>
      <c r="D12">
        <f>COUNTIFS(Kickstarter!$D:$D,"&gt;45000",Kickstarter!$D:$D,"&lt;49999",Kickstarter!$F:$F,"canceled")</f>
        <v>2</v>
      </c>
      <c r="E12">
        <f t="shared" si="0"/>
        <v>10</v>
      </c>
      <c r="F12" s="22">
        <f t="shared" si="1"/>
        <v>0.3</v>
      </c>
      <c r="G12" s="22">
        <f t="shared" si="2"/>
        <v>0.5</v>
      </c>
      <c r="H12" s="22">
        <f t="shared" si="3"/>
        <v>0.2</v>
      </c>
    </row>
    <row r="13" spans="1:8" x14ac:dyDescent="0.25">
      <c r="A13" t="s">
        <v>8424</v>
      </c>
      <c r="B13">
        <f>COUNTIFS(Kickstarter!$D:$D,"&gt;50000",Kickstarter!$F:$F,"successful")</f>
        <v>55</v>
      </c>
      <c r="C13">
        <f>COUNTIFS(Kickstarter!$D:$D,"&gt;50000",Kickstarter!$F:$F,"failed")</f>
        <v>198</v>
      </c>
      <c r="D13">
        <f>COUNTIFS(Kickstarter!$D:$D,"&gt;50000",Kickstarter!$F:$F,"canceled")</f>
        <v>83</v>
      </c>
      <c r="E13">
        <f t="shared" si="0"/>
        <v>336</v>
      </c>
      <c r="F13" s="22">
        <f t="shared" si="1"/>
        <v>0.16369047619047619</v>
      </c>
      <c r="G13" s="22">
        <f t="shared" si="2"/>
        <v>0.5892857142857143</v>
      </c>
      <c r="H13" s="22">
        <f t="shared" si="3"/>
        <v>0.24702380952380953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5A82C-C97C-4725-8AC4-9CA8E2BB8C76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10">
        <v>0</v>
      </c>
      <c r="Q2" s="13" t="s">
        <v>8315</v>
      </c>
      <c r="R2" t="s">
        <v>8316</v>
      </c>
      <c r="S2" s="17">
        <v>42492.737847222219</v>
      </c>
      <c r="T2" s="18">
        <v>42492.737847222219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 s="10">
        <v>60.67</v>
      </c>
      <c r="Q3" s="13" t="s">
        <v>8315</v>
      </c>
      <c r="R3" t="s">
        <v>8316</v>
      </c>
      <c r="S3" s="17">
        <v>42103.016585648147</v>
      </c>
      <c r="T3" s="18">
        <v>42103.016585648147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10">
        <v>0</v>
      </c>
      <c r="Q4" s="13" t="s">
        <v>8315</v>
      </c>
      <c r="R4" t="s">
        <v>8316</v>
      </c>
      <c r="S4" s="17">
        <v>42108.692060185189</v>
      </c>
      <c r="T4" s="18">
        <v>42108.692060185189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10">
        <v>0</v>
      </c>
      <c r="Q5" s="13" t="s">
        <v>8315</v>
      </c>
      <c r="R5" t="s">
        <v>8316</v>
      </c>
      <c r="S5" s="17">
        <v>42453.806307870371</v>
      </c>
      <c r="T5" s="18">
        <v>42453.806307870371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10">
        <v>23.33</v>
      </c>
      <c r="Q6" s="13" t="s">
        <v>8315</v>
      </c>
      <c r="R6" t="s">
        <v>8316</v>
      </c>
      <c r="S6" s="17">
        <v>42123.648831018523</v>
      </c>
      <c r="T6" s="18">
        <v>42123.648831018523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 s="10">
        <v>23.92</v>
      </c>
      <c r="Q7" s="13" t="s">
        <v>8315</v>
      </c>
      <c r="R7" t="s">
        <v>8316</v>
      </c>
      <c r="S7" s="17">
        <v>41858.007071759261</v>
      </c>
      <c r="T7" s="18">
        <v>41858.007071759261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 s="10">
        <v>15.83</v>
      </c>
      <c r="Q8" s="13" t="s">
        <v>8315</v>
      </c>
      <c r="R8" t="s">
        <v>8316</v>
      </c>
      <c r="S8" s="17">
        <v>41781.045173611114</v>
      </c>
      <c r="T8" s="18">
        <v>41781.045173611114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 s="10">
        <v>60</v>
      </c>
      <c r="Q9" s="13" t="s">
        <v>8315</v>
      </c>
      <c r="R9" t="s">
        <v>8316</v>
      </c>
      <c r="S9" s="17">
        <v>42370.007766203707</v>
      </c>
      <c r="T9" s="18">
        <v>42370.007766203707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 s="10">
        <v>24.33</v>
      </c>
      <c r="Q10" s="13" t="s">
        <v>8315</v>
      </c>
      <c r="R10" t="s">
        <v>8316</v>
      </c>
      <c r="S10" s="17">
        <v>42165.037581018521</v>
      </c>
      <c r="T10" s="18">
        <v>42165.037581018521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 s="10">
        <v>29.56</v>
      </c>
      <c r="Q11" s="13" t="s">
        <v>8315</v>
      </c>
      <c r="R11" t="s">
        <v>8316</v>
      </c>
      <c r="S11" s="17">
        <v>42480.800648148142</v>
      </c>
      <c r="T11" s="18">
        <v>42480.800648148142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10">
        <v>18.329999999999998</v>
      </c>
      <c r="Q12" s="13" t="s">
        <v>8315</v>
      </c>
      <c r="R12" t="s">
        <v>8316</v>
      </c>
      <c r="S12" s="17">
        <v>41784.789687500001</v>
      </c>
      <c r="T12" s="18">
        <v>41784.789687500001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10">
        <v>20</v>
      </c>
      <c r="Q13" s="13" t="s">
        <v>8315</v>
      </c>
      <c r="R13" t="s">
        <v>8316</v>
      </c>
      <c r="S13" s="17">
        <v>41831.675034722226</v>
      </c>
      <c r="T13" s="18">
        <v>41831.675034722226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10">
        <v>0</v>
      </c>
      <c r="Q14" s="13" t="s">
        <v>8315</v>
      </c>
      <c r="R14" t="s">
        <v>8316</v>
      </c>
      <c r="S14" s="17">
        <v>41950.114108796297</v>
      </c>
      <c r="T14" s="18">
        <v>41950.114108796297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 s="10">
        <v>22.5</v>
      </c>
      <c r="Q15" s="13" t="s">
        <v>8315</v>
      </c>
      <c r="R15" t="s">
        <v>8316</v>
      </c>
      <c r="S15" s="17">
        <v>42627.955104166671</v>
      </c>
      <c r="T15" s="18">
        <v>42627.955104166671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 s="10">
        <v>50.4</v>
      </c>
      <c r="Q16" s="13" t="s">
        <v>8315</v>
      </c>
      <c r="R16" t="s">
        <v>8316</v>
      </c>
      <c r="S16" s="17">
        <v>42531.195277777777</v>
      </c>
      <c r="T16" s="18">
        <v>42531.195277777777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 s="10">
        <v>105.03</v>
      </c>
      <c r="Q17" s="13" t="s">
        <v>8315</v>
      </c>
      <c r="R17" t="s">
        <v>8316</v>
      </c>
      <c r="S17" s="17">
        <v>42618.827013888891</v>
      </c>
      <c r="T17" s="18">
        <v>42618.827013888891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 s="10">
        <v>35.4</v>
      </c>
      <c r="Q18" s="13" t="s">
        <v>8315</v>
      </c>
      <c r="R18" t="s">
        <v>8316</v>
      </c>
      <c r="S18" s="17">
        <v>42540.593530092592</v>
      </c>
      <c r="T18" s="18">
        <v>42540.593530092592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 s="10">
        <v>83.33</v>
      </c>
      <c r="Q19" s="13" t="s">
        <v>8315</v>
      </c>
      <c r="R19" t="s">
        <v>8316</v>
      </c>
      <c r="S19" s="17">
        <v>41746.189409722225</v>
      </c>
      <c r="T19" s="18">
        <v>41746.189409722225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 s="10">
        <v>35.92</v>
      </c>
      <c r="Q20" s="13" t="s">
        <v>8315</v>
      </c>
      <c r="R20" t="s">
        <v>8316</v>
      </c>
      <c r="S20" s="17">
        <v>41974.738576388889</v>
      </c>
      <c r="T20" s="18">
        <v>41974.738576388889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10">
        <v>0</v>
      </c>
      <c r="Q21" s="13" t="s">
        <v>8315</v>
      </c>
      <c r="R21" t="s">
        <v>8316</v>
      </c>
      <c r="S21" s="17">
        <v>42115.11618055556</v>
      </c>
      <c r="T21" s="18">
        <v>42115.11618055556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 s="10">
        <v>119.13</v>
      </c>
      <c r="Q22" s="13" t="s">
        <v>8315</v>
      </c>
      <c r="R22" t="s">
        <v>8316</v>
      </c>
      <c r="S22" s="17">
        <v>42002.817488425921</v>
      </c>
      <c r="T22" s="18">
        <v>42002.817488425921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 s="10">
        <v>90.33</v>
      </c>
      <c r="Q23" s="13" t="s">
        <v>8315</v>
      </c>
      <c r="R23" t="s">
        <v>8316</v>
      </c>
      <c r="S23" s="17">
        <v>42722.84474537037</v>
      </c>
      <c r="T23" s="18">
        <v>42722.84474537037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10">
        <v>2.33</v>
      </c>
      <c r="Q24" s="13" t="s">
        <v>8315</v>
      </c>
      <c r="R24" t="s">
        <v>8316</v>
      </c>
      <c r="S24" s="17">
        <v>42465.128391203703</v>
      </c>
      <c r="T24" s="18">
        <v>42465.128391203703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10">
        <v>0</v>
      </c>
      <c r="Q25" s="13" t="s">
        <v>8315</v>
      </c>
      <c r="R25" t="s">
        <v>8316</v>
      </c>
      <c r="S25" s="17">
        <v>42171.743969907402</v>
      </c>
      <c r="T25" s="18">
        <v>42171.743969907402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 s="10">
        <v>108.33</v>
      </c>
      <c r="Q26" s="13" t="s">
        <v>8315</v>
      </c>
      <c r="R26" t="s">
        <v>8316</v>
      </c>
      <c r="S26" s="17">
        <v>42672.955138888887</v>
      </c>
      <c r="T26" s="18">
        <v>42672.955138888887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10">
        <v>29</v>
      </c>
      <c r="Q27" s="13" t="s">
        <v>8315</v>
      </c>
      <c r="R27" t="s">
        <v>8316</v>
      </c>
      <c r="S27" s="17">
        <v>42359.725243055553</v>
      </c>
      <c r="T27" s="18">
        <v>42359.725243055553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 s="10">
        <v>96.55</v>
      </c>
      <c r="Q28" s="13" t="s">
        <v>8315</v>
      </c>
      <c r="R28" t="s">
        <v>8316</v>
      </c>
      <c r="S28" s="17">
        <v>42192.905694444446</v>
      </c>
      <c r="T28" s="18">
        <v>42192.905694444446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10">
        <v>0</v>
      </c>
      <c r="Q29" s="13" t="s">
        <v>8315</v>
      </c>
      <c r="R29" t="s">
        <v>8316</v>
      </c>
      <c r="S29" s="17">
        <v>41916.597638888888</v>
      </c>
      <c r="T29" s="18">
        <v>41916.597638888888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 s="10">
        <v>63</v>
      </c>
      <c r="Q30" s="13" t="s">
        <v>8315</v>
      </c>
      <c r="R30" t="s">
        <v>8316</v>
      </c>
      <c r="S30" s="17">
        <v>42461.596273148149</v>
      </c>
      <c r="T30" s="18">
        <v>42461.596273148149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 s="10">
        <v>381.6</v>
      </c>
      <c r="Q31" s="13" t="s">
        <v>8315</v>
      </c>
      <c r="R31" t="s">
        <v>8316</v>
      </c>
      <c r="S31" s="17">
        <v>42370.90320601852</v>
      </c>
      <c r="T31" s="18">
        <v>42370.90320601852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10">
        <v>46.25</v>
      </c>
      <c r="Q32" s="13" t="s">
        <v>8315</v>
      </c>
      <c r="R32" t="s">
        <v>8316</v>
      </c>
      <c r="S32" s="17">
        <v>41948.727256944447</v>
      </c>
      <c r="T32" s="18">
        <v>41948.727256944447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 s="10">
        <v>26</v>
      </c>
      <c r="Q33" s="13" t="s">
        <v>8315</v>
      </c>
      <c r="R33" t="s">
        <v>8316</v>
      </c>
      <c r="S33" s="17">
        <v>42047.07640046296</v>
      </c>
      <c r="T33" s="18">
        <v>42047.07640046296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 s="10">
        <v>10</v>
      </c>
      <c r="Q34" s="13" t="s">
        <v>8315</v>
      </c>
      <c r="R34" t="s">
        <v>8316</v>
      </c>
      <c r="S34" s="17">
        <v>42261.632916666669</v>
      </c>
      <c r="T34" s="18">
        <v>42261.632916666669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10">
        <v>5</v>
      </c>
      <c r="Q35" s="13" t="s">
        <v>8315</v>
      </c>
      <c r="R35" t="s">
        <v>8316</v>
      </c>
      <c r="S35" s="17">
        <v>41985.427361111113</v>
      </c>
      <c r="T35" s="18">
        <v>41985.427361111113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10">
        <v>0</v>
      </c>
      <c r="Q36" s="13" t="s">
        <v>8315</v>
      </c>
      <c r="R36" t="s">
        <v>8316</v>
      </c>
      <c r="S36" s="17">
        <v>41922.535185185188</v>
      </c>
      <c r="T36" s="18">
        <v>41922.535185185188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 s="10">
        <v>81.569999999999993</v>
      </c>
      <c r="Q37" s="13" t="s">
        <v>8315</v>
      </c>
      <c r="R37" t="s">
        <v>8316</v>
      </c>
      <c r="S37" s="17">
        <v>41850.863252314812</v>
      </c>
      <c r="T37" s="18">
        <v>41850.863252314812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 s="10">
        <v>7</v>
      </c>
      <c r="Q38" s="13" t="s">
        <v>8315</v>
      </c>
      <c r="R38" t="s">
        <v>8316</v>
      </c>
      <c r="S38" s="17">
        <v>41831.742962962962</v>
      </c>
      <c r="T38" s="18">
        <v>41831.742962962962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 s="10">
        <v>27.3</v>
      </c>
      <c r="Q39" s="13" t="s">
        <v>8315</v>
      </c>
      <c r="R39" t="s">
        <v>8316</v>
      </c>
      <c r="S39" s="17">
        <v>42415.883425925931</v>
      </c>
      <c r="T39" s="18">
        <v>42415.883425925931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 s="10">
        <v>29.41</v>
      </c>
      <c r="Q40" s="13" t="s">
        <v>8315</v>
      </c>
      <c r="R40" t="s">
        <v>8316</v>
      </c>
      <c r="S40" s="17">
        <v>41869.714166666665</v>
      </c>
      <c r="T40" s="18">
        <v>41869.714166666665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 s="10">
        <v>12.5</v>
      </c>
      <c r="Q41" s="13" t="s">
        <v>8315</v>
      </c>
      <c r="R41" t="s">
        <v>8316</v>
      </c>
      <c r="S41" s="17">
        <v>41953.773090277777</v>
      </c>
      <c r="T41" s="18">
        <v>41953.773090277777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10">
        <v>0</v>
      </c>
      <c r="Q42" s="13" t="s">
        <v>8315</v>
      </c>
      <c r="R42" t="s">
        <v>8316</v>
      </c>
      <c r="S42" s="17">
        <v>42037.986284722225</v>
      </c>
      <c r="T42" s="18">
        <v>42037.986284722225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 s="10">
        <v>5.75</v>
      </c>
      <c r="Q43" s="13" t="s">
        <v>8315</v>
      </c>
      <c r="R43" t="s">
        <v>8316</v>
      </c>
      <c r="S43" s="17">
        <v>41811.555462962962</v>
      </c>
      <c r="T43" s="18">
        <v>41811.555462962962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 s="10">
        <v>52.08</v>
      </c>
      <c r="Q44" s="13" t="s">
        <v>8315</v>
      </c>
      <c r="R44" t="s">
        <v>8316</v>
      </c>
      <c r="S44" s="17">
        <v>42701.908807870372</v>
      </c>
      <c r="T44" s="18">
        <v>42701.908807870372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 s="10">
        <v>183.33</v>
      </c>
      <c r="Q45" s="13" t="s">
        <v>8315</v>
      </c>
      <c r="R45" t="s">
        <v>8316</v>
      </c>
      <c r="S45" s="17">
        <v>42258.646504629629</v>
      </c>
      <c r="T45" s="18">
        <v>42258.646504629629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 s="10">
        <v>26.33</v>
      </c>
      <c r="Q46" s="13" t="s">
        <v>8315</v>
      </c>
      <c r="R46" t="s">
        <v>8316</v>
      </c>
      <c r="S46" s="17">
        <v>42278.664965277778</v>
      </c>
      <c r="T46" s="18">
        <v>42278.664965277778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10">
        <v>0</v>
      </c>
      <c r="Q47" s="13" t="s">
        <v>8315</v>
      </c>
      <c r="R47" t="s">
        <v>8316</v>
      </c>
      <c r="S47" s="17">
        <v>42515.078217592592</v>
      </c>
      <c r="T47" s="18">
        <v>42515.078217592592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 s="10">
        <v>486.43</v>
      </c>
      <c r="Q48" s="13" t="s">
        <v>8315</v>
      </c>
      <c r="R48" t="s">
        <v>8316</v>
      </c>
      <c r="S48" s="17">
        <v>41830.234166666669</v>
      </c>
      <c r="T48" s="18">
        <v>41830.234166666669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 s="10">
        <v>3</v>
      </c>
      <c r="Q49" s="13" t="s">
        <v>8315</v>
      </c>
      <c r="R49" t="s">
        <v>8316</v>
      </c>
      <c r="S49" s="17">
        <v>41982.904386574075</v>
      </c>
      <c r="T49" s="18">
        <v>41982.904386574075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10">
        <v>25</v>
      </c>
      <c r="Q50" s="13" t="s">
        <v>8315</v>
      </c>
      <c r="R50" t="s">
        <v>8316</v>
      </c>
      <c r="S50" s="17">
        <v>42210.439768518518</v>
      </c>
      <c r="T50" s="18">
        <v>42210.439768518518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 s="10">
        <v>9.75</v>
      </c>
      <c r="Q51" s="13" t="s">
        <v>8315</v>
      </c>
      <c r="R51" t="s">
        <v>8316</v>
      </c>
      <c r="S51" s="17">
        <v>42196.166874999995</v>
      </c>
      <c r="T51" s="18">
        <v>42196.166874999995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10">
        <v>36.590000000000003</v>
      </c>
      <c r="Q52" s="13" t="s">
        <v>8315</v>
      </c>
      <c r="R52" t="s">
        <v>8316</v>
      </c>
      <c r="S52" s="17">
        <v>42606.056863425925</v>
      </c>
      <c r="T52" s="18">
        <v>42606.056863425925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 s="10">
        <v>80.709999999999994</v>
      </c>
      <c r="Q53" s="13" t="s">
        <v>8315</v>
      </c>
      <c r="R53" t="s">
        <v>8316</v>
      </c>
      <c r="S53" s="17">
        <v>42199.648912037039</v>
      </c>
      <c r="T53" s="18">
        <v>42199.648912037039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10">
        <v>1</v>
      </c>
      <c r="Q54" s="13" t="s">
        <v>8315</v>
      </c>
      <c r="R54" t="s">
        <v>8316</v>
      </c>
      <c r="S54" s="17">
        <v>42444.877743055549</v>
      </c>
      <c r="T54" s="18">
        <v>42444.877743055549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 s="10">
        <v>52.8</v>
      </c>
      <c r="Q55" s="13" t="s">
        <v>8315</v>
      </c>
      <c r="R55" t="s">
        <v>8316</v>
      </c>
      <c r="S55" s="17">
        <v>42499.731701388882</v>
      </c>
      <c r="T55" s="18">
        <v>42499.731701388882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10">
        <v>20</v>
      </c>
      <c r="Q56" s="13" t="s">
        <v>8315</v>
      </c>
      <c r="R56" t="s">
        <v>8316</v>
      </c>
      <c r="S56" s="17">
        <v>41929.266215277778</v>
      </c>
      <c r="T56" s="18">
        <v>41929.266215277778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 s="10">
        <v>46.93</v>
      </c>
      <c r="Q57" s="13" t="s">
        <v>8315</v>
      </c>
      <c r="R57" t="s">
        <v>8316</v>
      </c>
      <c r="S57" s="17">
        <v>42142.768819444449</v>
      </c>
      <c r="T57" s="18">
        <v>42142.768819444449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 s="10">
        <v>78.08</v>
      </c>
      <c r="Q58" s="13" t="s">
        <v>8315</v>
      </c>
      <c r="R58" t="s">
        <v>8316</v>
      </c>
      <c r="S58" s="17">
        <v>42354.131643518514</v>
      </c>
      <c r="T58" s="18">
        <v>42354.131643518514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10">
        <v>1</v>
      </c>
      <c r="Q59" s="13" t="s">
        <v>8315</v>
      </c>
      <c r="R59" t="s">
        <v>8316</v>
      </c>
      <c r="S59" s="17">
        <v>41828.922905092593</v>
      </c>
      <c r="T59" s="18">
        <v>41828.922905092593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 s="10">
        <v>48.56</v>
      </c>
      <c r="Q60" s="13" t="s">
        <v>8315</v>
      </c>
      <c r="R60" t="s">
        <v>8316</v>
      </c>
      <c r="S60" s="17">
        <v>42245.234340277777</v>
      </c>
      <c r="T60" s="18">
        <v>42245.234340277777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 s="10">
        <v>68.099999999999994</v>
      </c>
      <c r="Q61" s="13" t="s">
        <v>8315</v>
      </c>
      <c r="R61" t="s">
        <v>8316</v>
      </c>
      <c r="S61" s="17">
        <v>42278.629710648151</v>
      </c>
      <c r="T61" s="18">
        <v>42278.629710648151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 s="10">
        <v>8.5</v>
      </c>
      <c r="Q62" s="13" t="s">
        <v>8315</v>
      </c>
      <c r="R62" t="s">
        <v>8316</v>
      </c>
      <c r="S62" s="17">
        <v>41826.61954861111</v>
      </c>
      <c r="T62" s="18">
        <v>41826.61954861111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 s="10">
        <v>60.06</v>
      </c>
      <c r="Q63" s="13" t="s">
        <v>8315</v>
      </c>
      <c r="R63" t="s">
        <v>8316</v>
      </c>
      <c r="S63" s="17">
        <v>42205.171018518522</v>
      </c>
      <c r="T63" s="18">
        <v>42205.171018518522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 s="10">
        <v>72.400000000000006</v>
      </c>
      <c r="Q64" s="13" t="s">
        <v>8315</v>
      </c>
      <c r="R64" t="s">
        <v>8316</v>
      </c>
      <c r="S64" s="17">
        <v>42041.205000000002</v>
      </c>
      <c r="T64" s="18">
        <v>42041.205000000002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 s="10">
        <v>100</v>
      </c>
      <c r="Q65" s="13" t="s">
        <v>8315</v>
      </c>
      <c r="R65" t="s">
        <v>8316</v>
      </c>
      <c r="S65" s="17">
        <v>42203.677766203706</v>
      </c>
      <c r="T65" s="18">
        <v>42203.677766203706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 s="10">
        <v>51.67</v>
      </c>
      <c r="Q66" s="13" t="s">
        <v>8315</v>
      </c>
      <c r="R66" t="s">
        <v>8316</v>
      </c>
      <c r="S66" s="17">
        <v>41983.752847222218</v>
      </c>
      <c r="T66" s="18">
        <v>41983.752847222218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10">
        <v>0</v>
      </c>
      <c r="Q67" s="13" t="s">
        <v>8315</v>
      </c>
      <c r="R67" t="s">
        <v>8316</v>
      </c>
      <c r="S67" s="17">
        <v>42103.024398148147</v>
      </c>
      <c r="T67" s="18">
        <v>42103.024398148147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 s="10">
        <v>61</v>
      </c>
      <c r="Q68" s="13" t="s">
        <v>8315</v>
      </c>
      <c r="R68" t="s">
        <v>8316</v>
      </c>
      <c r="S68" s="17">
        <v>42089.901574074072</v>
      </c>
      <c r="T68" s="18">
        <v>42089.901574074072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 s="10">
        <v>37.5</v>
      </c>
      <c r="Q69" s="13" t="s">
        <v>8315</v>
      </c>
      <c r="R69" t="s">
        <v>8316</v>
      </c>
      <c r="S69" s="17">
        <v>42297.691006944442</v>
      </c>
      <c r="T69" s="18">
        <v>42297.691006944442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 s="10">
        <v>25.57</v>
      </c>
      <c r="Q70" s="13" t="s">
        <v>8315</v>
      </c>
      <c r="R70" t="s">
        <v>8316</v>
      </c>
      <c r="S70" s="17">
        <v>41833.089756944442</v>
      </c>
      <c r="T70" s="18">
        <v>41833.089756944442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10">
        <v>0</v>
      </c>
      <c r="Q71" s="13" t="s">
        <v>8315</v>
      </c>
      <c r="R71" t="s">
        <v>8316</v>
      </c>
      <c r="S71" s="17">
        <v>42325.920717592591</v>
      </c>
      <c r="T71" s="18">
        <v>42325.920717592591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 s="10">
        <v>25</v>
      </c>
      <c r="Q72" s="13" t="s">
        <v>8315</v>
      </c>
      <c r="R72" t="s">
        <v>8316</v>
      </c>
      <c r="S72" s="17">
        <v>41858.214629629627</v>
      </c>
      <c r="T72" s="18">
        <v>41858.214629629627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10">
        <v>0</v>
      </c>
      <c r="Q73" s="13" t="s">
        <v>8315</v>
      </c>
      <c r="R73" t="s">
        <v>8316</v>
      </c>
      <c r="S73" s="17">
        <v>41793.710231481484</v>
      </c>
      <c r="T73" s="18">
        <v>41793.710231481484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10">
        <v>0</v>
      </c>
      <c r="Q74" s="13" t="s">
        <v>8315</v>
      </c>
      <c r="R74" t="s">
        <v>8316</v>
      </c>
      <c r="S74" s="17">
        <v>41793.814259259263</v>
      </c>
      <c r="T74" s="18">
        <v>41793.814259259263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 s="10">
        <v>10</v>
      </c>
      <c r="Q75" s="13" t="s">
        <v>8315</v>
      </c>
      <c r="R75" t="s">
        <v>8316</v>
      </c>
      <c r="S75" s="17">
        <v>41831.697939814818</v>
      </c>
      <c r="T75" s="18">
        <v>41831.697939814818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 s="10">
        <v>202</v>
      </c>
      <c r="Q76" s="13" t="s">
        <v>8315</v>
      </c>
      <c r="R76" t="s">
        <v>8316</v>
      </c>
      <c r="S76" s="17">
        <v>42621.389340277776</v>
      </c>
      <c r="T76" s="18">
        <v>42621.389340277776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 s="10">
        <v>25.65</v>
      </c>
      <c r="Q77" s="13" t="s">
        <v>8315</v>
      </c>
      <c r="R77" t="s">
        <v>8316</v>
      </c>
      <c r="S77" s="17">
        <v>41780.785729166666</v>
      </c>
      <c r="T77" s="18">
        <v>41780.785729166666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 s="10">
        <v>56.05</v>
      </c>
      <c r="Q78" s="13" t="s">
        <v>8315</v>
      </c>
      <c r="R78" t="s">
        <v>8316</v>
      </c>
      <c r="S78" s="17">
        <v>41766.072500000002</v>
      </c>
      <c r="T78" s="18">
        <v>41766.072500000002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 s="10">
        <v>81.319999999999993</v>
      </c>
      <c r="Q79" s="13" t="s">
        <v>8315</v>
      </c>
      <c r="R79" t="s">
        <v>8316</v>
      </c>
      <c r="S79" s="17">
        <v>41766.617291666669</v>
      </c>
      <c r="T79" s="18">
        <v>41766.617291666669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 s="10">
        <v>70.17</v>
      </c>
      <c r="Q80" s="13" t="s">
        <v>8315</v>
      </c>
      <c r="R80" t="s">
        <v>8316</v>
      </c>
      <c r="S80" s="17">
        <v>42248.627013888887</v>
      </c>
      <c r="T80" s="18">
        <v>42248.627013888887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 s="10">
        <v>23.63</v>
      </c>
      <c r="Q81" s="13" t="s">
        <v>8315</v>
      </c>
      <c r="R81" t="s">
        <v>8316</v>
      </c>
      <c r="S81" s="17">
        <v>41885.221550925926</v>
      </c>
      <c r="T81" s="18">
        <v>41885.221550925926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 s="10">
        <v>188.56</v>
      </c>
      <c r="Q82" s="13" t="s">
        <v>8315</v>
      </c>
      <c r="R82" t="s">
        <v>8316</v>
      </c>
      <c r="S82" s="17">
        <v>42159.224432870367</v>
      </c>
      <c r="T82" s="18">
        <v>42159.224432870367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 s="10">
        <v>49.51</v>
      </c>
      <c r="Q83" s="13" t="s">
        <v>8315</v>
      </c>
      <c r="R83" t="s">
        <v>8316</v>
      </c>
      <c r="S83" s="17">
        <v>42265.817002314812</v>
      </c>
      <c r="T83" s="18">
        <v>42265.817002314812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 s="10">
        <v>9.5</v>
      </c>
      <c r="Q84" s="13" t="s">
        <v>8315</v>
      </c>
      <c r="R84" t="s">
        <v>8316</v>
      </c>
      <c r="S84" s="17">
        <v>41975.124340277776</v>
      </c>
      <c r="T84" s="18">
        <v>41975.124340277776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10">
        <v>10</v>
      </c>
      <c r="Q85" s="13" t="s">
        <v>8315</v>
      </c>
      <c r="R85" t="s">
        <v>8316</v>
      </c>
      <c r="S85" s="17">
        <v>42065.190694444449</v>
      </c>
      <c r="T85" s="18">
        <v>42065.190694444449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10">
        <v>13</v>
      </c>
      <c r="Q86" s="13" t="s">
        <v>8315</v>
      </c>
      <c r="R86" t="s">
        <v>8316</v>
      </c>
      <c r="S86" s="17">
        <v>41848.84002314815</v>
      </c>
      <c r="T86" s="18">
        <v>41848.84002314815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 s="10">
        <v>89.4</v>
      </c>
      <c r="Q87" s="13" t="s">
        <v>8315</v>
      </c>
      <c r="R87" t="s">
        <v>8316</v>
      </c>
      <c r="S87" s="17">
        <v>42103.884930555556</v>
      </c>
      <c r="T87" s="18">
        <v>42103.884930555556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 s="10">
        <v>25</v>
      </c>
      <c r="Q88" s="13" t="s">
        <v>8315</v>
      </c>
      <c r="R88" t="s">
        <v>8316</v>
      </c>
      <c r="S88" s="17">
        <v>42059.970729166671</v>
      </c>
      <c r="T88" s="18">
        <v>42059.970729166671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10">
        <v>1</v>
      </c>
      <c r="Q89" s="13" t="s">
        <v>8315</v>
      </c>
      <c r="R89" t="s">
        <v>8316</v>
      </c>
      <c r="S89" s="17">
        <v>42041.743090277778</v>
      </c>
      <c r="T89" s="18">
        <v>42041.743090277778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 s="10">
        <v>65</v>
      </c>
      <c r="Q90" s="13" t="s">
        <v>8315</v>
      </c>
      <c r="R90" t="s">
        <v>8316</v>
      </c>
      <c r="S90" s="17">
        <v>41829.73715277778</v>
      </c>
      <c r="T90" s="18">
        <v>41829.73715277778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10">
        <v>1</v>
      </c>
      <c r="Q91" s="13" t="s">
        <v>8315</v>
      </c>
      <c r="R91" t="s">
        <v>8316</v>
      </c>
      <c r="S91" s="17">
        <v>41789.893599537041</v>
      </c>
      <c r="T91" s="18">
        <v>41789.893599537041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 s="10">
        <v>81.540000000000006</v>
      </c>
      <c r="Q92" s="13" t="s">
        <v>8315</v>
      </c>
      <c r="R92" t="s">
        <v>8316</v>
      </c>
      <c r="S92" s="17">
        <v>41833.660995370366</v>
      </c>
      <c r="T92" s="18">
        <v>41833.660995370366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 s="10">
        <v>100</v>
      </c>
      <c r="Q93" s="13" t="s">
        <v>8315</v>
      </c>
      <c r="R93" t="s">
        <v>8316</v>
      </c>
      <c r="S93" s="17">
        <v>41914.590011574073</v>
      </c>
      <c r="T93" s="18">
        <v>41914.590011574073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10">
        <v>1</v>
      </c>
      <c r="Q94" s="13" t="s">
        <v>8315</v>
      </c>
      <c r="R94" t="s">
        <v>8316</v>
      </c>
      <c r="S94" s="17">
        <v>42611.261064814811</v>
      </c>
      <c r="T94" s="18">
        <v>42611.261064814811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10">
        <v>0</v>
      </c>
      <c r="Q95" s="13" t="s">
        <v>8315</v>
      </c>
      <c r="R95" t="s">
        <v>8316</v>
      </c>
      <c r="S95" s="17">
        <v>42253.633159722223</v>
      </c>
      <c r="T95" s="18">
        <v>42253.633159722223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 s="10">
        <v>20</v>
      </c>
      <c r="Q96" s="13" t="s">
        <v>8315</v>
      </c>
      <c r="R96" t="s">
        <v>8316</v>
      </c>
      <c r="S96" s="17">
        <v>42295.891828703709</v>
      </c>
      <c r="T96" s="18">
        <v>42295.891828703709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10">
        <v>5.5</v>
      </c>
      <c r="Q97" s="13" t="s">
        <v>8315</v>
      </c>
      <c r="R97" t="s">
        <v>8316</v>
      </c>
      <c r="S97" s="17">
        <v>42402.947002314817</v>
      </c>
      <c r="T97" s="18">
        <v>42402.947002314817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 s="10">
        <v>50.2</v>
      </c>
      <c r="Q98" s="13" t="s">
        <v>8315</v>
      </c>
      <c r="R98" t="s">
        <v>8316</v>
      </c>
      <c r="S98" s="17">
        <v>42509.814108796301</v>
      </c>
      <c r="T98" s="18">
        <v>42509.814108796301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 s="10">
        <v>13.11</v>
      </c>
      <c r="Q99" s="13" t="s">
        <v>8315</v>
      </c>
      <c r="R99" t="s">
        <v>8316</v>
      </c>
      <c r="S99" s="17">
        <v>41977.004976851851</v>
      </c>
      <c r="T99" s="18">
        <v>41977.004976851851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 s="10">
        <v>315.5</v>
      </c>
      <c r="Q100" s="13" t="s">
        <v>8315</v>
      </c>
      <c r="R100" t="s">
        <v>8316</v>
      </c>
      <c r="S100" s="17">
        <v>42171.758611111116</v>
      </c>
      <c r="T100" s="18">
        <v>42171.758611111116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 s="10">
        <v>37.14</v>
      </c>
      <c r="Q101" s="13" t="s">
        <v>8315</v>
      </c>
      <c r="R101" t="s">
        <v>8316</v>
      </c>
      <c r="S101" s="17">
        <v>42056.1324537037</v>
      </c>
      <c r="T101" s="18">
        <v>42056.1324537037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10">
        <v>0</v>
      </c>
      <c r="Q102" s="13" t="s">
        <v>8315</v>
      </c>
      <c r="R102" t="s">
        <v>8316</v>
      </c>
      <c r="S102" s="17">
        <v>41867.652280092596</v>
      </c>
      <c r="T102" s="18">
        <v>41867.652280092596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 s="10">
        <v>128.27000000000001</v>
      </c>
      <c r="Q103" s="13" t="s">
        <v>8315</v>
      </c>
      <c r="R103" t="s">
        <v>8316</v>
      </c>
      <c r="S103" s="17">
        <v>41779.657870370371</v>
      </c>
      <c r="T103" s="18">
        <v>41779.657870370371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 s="10">
        <v>47.27</v>
      </c>
      <c r="Q104" s="13" t="s">
        <v>8315</v>
      </c>
      <c r="R104" t="s">
        <v>8316</v>
      </c>
      <c r="S104" s="17">
        <v>42679.958472222221</v>
      </c>
      <c r="T104" s="18">
        <v>42679.958472222221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 s="10">
        <v>50</v>
      </c>
      <c r="Q105" s="13" t="s">
        <v>8315</v>
      </c>
      <c r="R105" t="s">
        <v>8316</v>
      </c>
      <c r="S105" s="17">
        <v>42032.250208333338</v>
      </c>
      <c r="T105" s="18">
        <v>42032.250208333338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 s="10">
        <v>42.5</v>
      </c>
      <c r="Q106" s="13" t="s">
        <v>8315</v>
      </c>
      <c r="R106" t="s">
        <v>8316</v>
      </c>
      <c r="S106" s="17">
        <v>41793.191875000004</v>
      </c>
      <c r="T106" s="18">
        <v>41793.191875000004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 s="10">
        <v>62.5</v>
      </c>
      <c r="Q107" s="13" t="s">
        <v>8315</v>
      </c>
      <c r="R107" t="s">
        <v>8316</v>
      </c>
      <c r="S107" s="17">
        <v>41843.775011574071</v>
      </c>
      <c r="T107" s="18">
        <v>41843.775011574071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 s="10">
        <v>27</v>
      </c>
      <c r="Q108" s="13" t="s">
        <v>8315</v>
      </c>
      <c r="R108" t="s">
        <v>8316</v>
      </c>
      <c r="S108" s="17">
        <v>42136.092488425929</v>
      </c>
      <c r="T108" s="18">
        <v>42136.092488425929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 s="10">
        <v>25</v>
      </c>
      <c r="Q109" s="13" t="s">
        <v>8315</v>
      </c>
      <c r="R109" t="s">
        <v>8316</v>
      </c>
      <c r="S109" s="17">
        <v>42317.826377314821</v>
      </c>
      <c r="T109" s="18">
        <v>42317.826377314821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10">
        <v>0</v>
      </c>
      <c r="Q110" s="13" t="s">
        <v>8315</v>
      </c>
      <c r="R110" t="s">
        <v>8316</v>
      </c>
      <c r="S110" s="17">
        <v>42186.01116898148</v>
      </c>
      <c r="T110" s="18">
        <v>42186.01116898148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10">
        <v>1.5</v>
      </c>
      <c r="Q111" s="13" t="s">
        <v>8315</v>
      </c>
      <c r="R111" t="s">
        <v>8316</v>
      </c>
      <c r="S111" s="17">
        <v>42095.229166666672</v>
      </c>
      <c r="T111" s="18">
        <v>42095.229166666672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 s="10">
        <v>38.25</v>
      </c>
      <c r="Q112" s="13" t="s">
        <v>8315</v>
      </c>
      <c r="R112" t="s">
        <v>8316</v>
      </c>
      <c r="S112" s="17">
        <v>41906.819513888891</v>
      </c>
      <c r="T112" s="18">
        <v>41906.819513888891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 s="10">
        <v>16.25</v>
      </c>
      <c r="Q113" s="13" t="s">
        <v>8315</v>
      </c>
      <c r="R113" t="s">
        <v>8316</v>
      </c>
      <c r="S113" s="17">
        <v>41834.135370370372</v>
      </c>
      <c r="T113" s="18">
        <v>41834.135370370372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10">
        <v>33.75</v>
      </c>
      <c r="Q114" s="13" t="s">
        <v>8315</v>
      </c>
      <c r="R114" t="s">
        <v>8316</v>
      </c>
      <c r="S114" s="17">
        <v>41863.359282407408</v>
      </c>
      <c r="T114" s="18">
        <v>41863.359282407408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 s="10">
        <v>61.67</v>
      </c>
      <c r="Q115" s="13" t="s">
        <v>8315</v>
      </c>
      <c r="R115" t="s">
        <v>8316</v>
      </c>
      <c r="S115" s="17">
        <v>42224.756909722222</v>
      </c>
      <c r="T115" s="18">
        <v>42224.756909722222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 s="10">
        <v>83.14</v>
      </c>
      <c r="Q116" s="13" t="s">
        <v>8315</v>
      </c>
      <c r="R116" t="s">
        <v>8316</v>
      </c>
      <c r="S116" s="17">
        <v>41939.8122337963</v>
      </c>
      <c r="T116" s="18">
        <v>41939.8122337963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10">
        <v>1</v>
      </c>
      <c r="Q117" s="13" t="s">
        <v>8315</v>
      </c>
      <c r="R117" t="s">
        <v>8316</v>
      </c>
      <c r="S117" s="17">
        <v>42059.270023148143</v>
      </c>
      <c r="T117" s="18">
        <v>42059.270023148143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 s="10">
        <v>142.86000000000001</v>
      </c>
      <c r="Q118" s="13" t="s">
        <v>8315</v>
      </c>
      <c r="R118" t="s">
        <v>8316</v>
      </c>
      <c r="S118" s="17">
        <v>42308.211215277777</v>
      </c>
      <c r="T118" s="18">
        <v>42308.211215277777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 s="10">
        <v>10.17</v>
      </c>
      <c r="Q119" s="13" t="s">
        <v>8315</v>
      </c>
      <c r="R119" t="s">
        <v>8316</v>
      </c>
      <c r="S119" s="17">
        <v>42020.768634259264</v>
      </c>
      <c r="T119" s="18">
        <v>42020.768634259264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 s="10">
        <v>57.25</v>
      </c>
      <c r="Q120" s="13" t="s">
        <v>8315</v>
      </c>
      <c r="R120" t="s">
        <v>8316</v>
      </c>
      <c r="S120" s="17">
        <v>41786.959745370368</v>
      </c>
      <c r="T120" s="18">
        <v>41786.959745370368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 s="10">
        <v>5</v>
      </c>
      <c r="Q121" s="13" t="s">
        <v>8315</v>
      </c>
      <c r="R121" t="s">
        <v>8316</v>
      </c>
      <c r="S121" s="17">
        <v>41820.870821759258</v>
      </c>
      <c r="T121" s="18">
        <v>41820.870821759258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 s="10">
        <v>93</v>
      </c>
      <c r="Q122" s="13" t="s">
        <v>8315</v>
      </c>
      <c r="R122" t="s">
        <v>8316</v>
      </c>
      <c r="S122" s="17">
        <v>42265.683182870373</v>
      </c>
      <c r="T122" s="18">
        <v>42265.683182870373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 s="10">
        <v>32.36</v>
      </c>
      <c r="Q123" s="13" t="s">
        <v>8315</v>
      </c>
      <c r="R123" t="s">
        <v>8316</v>
      </c>
      <c r="S123" s="17">
        <v>42601.827141203699</v>
      </c>
      <c r="T123" s="18">
        <v>42601.827141203699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10">
        <v>0</v>
      </c>
      <c r="Q124" s="13" t="s">
        <v>8315</v>
      </c>
      <c r="R124" t="s">
        <v>8316</v>
      </c>
      <c r="S124" s="17">
        <v>42228.151701388888</v>
      </c>
      <c r="T124" s="18">
        <v>42228.151701388888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10">
        <v>1</v>
      </c>
      <c r="Q125" s="13" t="s">
        <v>8315</v>
      </c>
      <c r="R125" t="s">
        <v>8316</v>
      </c>
      <c r="S125" s="17">
        <v>42415.168564814812</v>
      </c>
      <c r="T125" s="18">
        <v>42415.168564814812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 s="10">
        <v>91.83</v>
      </c>
      <c r="Q126" s="13" t="s">
        <v>8315</v>
      </c>
      <c r="R126" t="s">
        <v>8316</v>
      </c>
      <c r="S126" s="17">
        <v>42538.968310185184</v>
      </c>
      <c r="T126" s="18">
        <v>42538.968310185184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 s="10">
        <v>45.83</v>
      </c>
      <c r="Q127" s="13" t="s">
        <v>8315</v>
      </c>
      <c r="R127" t="s">
        <v>8316</v>
      </c>
      <c r="S127" s="17">
        <v>42233.671747685185</v>
      </c>
      <c r="T127" s="18">
        <v>42233.671747685185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10">
        <v>0</v>
      </c>
      <c r="Q128" s="13" t="s">
        <v>8315</v>
      </c>
      <c r="R128" t="s">
        <v>8316</v>
      </c>
      <c r="S128" s="17">
        <v>42675.262962962966</v>
      </c>
      <c r="T128" s="18">
        <v>42675.262962962966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 s="10">
        <v>248.5</v>
      </c>
      <c r="Q129" s="13" t="s">
        <v>8315</v>
      </c>
      <c r="R129" t="s">
        <v>8316</v>
      </c>
      <c r="S129" s="17">
        <v>42534.631481481483</v>
      </c>
      <c r="T129" s="18">
        <v>42534.631481481483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 s="10">
        <v>79.400000000000006</v>
      </c>
      <c r="Q130" s="13" t="s">
        <v>8315</v>
      </c>
      <c r="R130" t="s">
        <v>8316</v>
      </c>
      <c r="S130" s="17">
        <v>42151.905717592599</v>
      </c>
      <c r="T130" s="18">
        <v>42151.905717592599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10">
        <v>5.5</v>
      </c>
      <c r="Q131" s="13" t="s">
        <v>8315</v>
      </c>
      <c r="R131" t="s">
        <v>8316</v>
      </c>
      <c r="S131" s="17">
        <v>41961.492488425924</v>
      </c>
      <c r="T131" s="18">
        <v>41961.492488425924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 s="10">
        <v>25</v>
      </c>
      <c r="Q132" s="13" t="s">
        <v>8315</v>
      </c>
      <c r="R132" t="s">
        <v>8316</v>
      </c>
      <c r="S132" s="17">
        <v>41940.587233796294</v>
      </c>
      <c r="T132" s="18">
        <v>41940.587233796294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10">
        <v>0</v>
      </c>
      <c r="Q133" s="13" t="s">
        <v>8315</v>
      </c>
      <c r="R133" t="s">
        <v>8316</v>
      </c>
      <c r="S133" s="17">
        <v>42111.904097222221</v>
      </c>
      <c r="T133" s="18">
        <v>42111.904097222221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 s="10">
        <v>137.08000000000001</v>
      </c>
      <c r="Q134" s="13" t="s">
        <v>8315</v>
      </c>
      <c r="R134" t="s">
        <v>8316</v>
      </c>
      <c r="S134" s="17">
        <v>42279.778564814813</v>
      </c>
      <c r="T134" s="18">
        <v>42279.778564814813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10">
        <v>0</v>
      </c>
      <c r="Q135" s="13" t="s">
        <v>8315</v>
      </c>
      <c r="R135" t="s">
        <v>8316</v>
      </c>
      <c r="S135" s="17">
        <v>42213.662905092591</v>
      </c>
      <c r="T135" s="18">
        <v>42213.662905092591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10">
        <v>5</v>
      </c>
      <c r="Q136" s="13" t="s">
        <v>8315</v>
      </c>
      <c r="R136" t="s">
        <v>8316</v>
      </c>
      <c r="S136" s="17">
        <v>42109.801712962959</v>
      </c>
      <c r="T136" s="18">
        <v>42109.801712962959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 s="10">
        <v>39</v>
      </c>
      <c r="Q137" s="13" t="s">
        <v>8315</v>
      </c>
      <c r="R137" t="s">
        <v>8316</v>
      </c>
      <c r="S137" s="17">
        <v>42031.833587962959</v>
      </c>
      <c r="T137" s="18">
        <v>42031.833587962959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 s="10">
        <v>50.5</v>
      </c>
      <c r="Q138" s="13" t="s">
        <v>8315</v>
      </c>
      <c r="R138" t="s">
        <v>8316</v>
      </c>
      <c r="S138" s="17">
        <v>42615.142870370371</v>
      </c>
      <c r="T138" s="18">
        <v>42615.142870370371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 s="10">
        <v>25</v>
      </c>
      <c r="Q139" s="13" t="s">
        <v>8315</v>
      </c>
      <c r="R139" t="s">
        <v>8316</v>
      </c>
      <c r="S139" s="17">
        <v>42439.702314814815</v>
      </c>
      <c r="T139" s="18">
        <v>42439.702314814815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10">
        <v>25</v>
      </c>
      <c r="Q140" s="13" t="s">
        <v>8315</v>
      </c>
      <c r="R140" t="s">
        <v>8316</v>
      </c>
      <c r="S140" s="17">
        <v>42243.790393518517</v>
      </c>
      <c r="T140" s="18">
        <v>42243.790393518517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10">
        <v>0</v>
      </c>
      <c r="Q141" s="13" t="s">
        <v>8315</v>
      </c>
      <c r="R141" t="s">
        <v>8316</v>
      </c>
      <c r="S141" s="17">
        <v>42550.048449074078</v>
      </c>
      <c r="T141" s="18">
        <v>42550.048449074078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 s="10">
        <v>53.13</v>
      </c>
      <c r="Q142" s="13" t="s">
        <v>8315</v>
      </c>
      <c r="R142" t="s">
        <v>8316</v>
      </c>
      <c r="S142" s="17">
        <v>42306.848854166667</v>
      </c>
      <c r="T142" s="18">
        <v>42306.848854166667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10">
        <v>0</v>
      </c>
      <c r="Q143" s="13" t="s">
        <v>8315</v>
      </c>
      <c r="R143" t="s">
        <v>8316</v>
      </c>
      <c r="S143" s="17">
        <v>42457.932025462964</v>
      </c>
      <c r="T143" s="18">
        <v>42457.932025462964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10">
        <v>7</v>
      </c>
      <c r="Q144" s="13" t="s">
        <v>8315</v>
      </c>
      <c r="R144" t="s">
        <v>8316</v>
      </c>
      <c r="S144" s="17">
        <v>42513.976319444439</v>
      </c>
      <c r="T144" s="18">
        <v>42513.976319444439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 s="10">
        <v>40.06</v>
      </c>
      <c r="Q145" s="13" t="s">
        <v>8315</v>
      </c>
      <c r="R145" t="s">
        <v>8316</v>
      </c>
      <c r="S145" s="17">
        <v>41816.950370370374</v>
      </c>
      <c r="T145" s="18">
        <v>41816.950370370374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 s="10">
        <v>24.33</v>
      </c>
      <c r="Q146" s="13" t="s">
        <v>8315</v>
      </c>
      <c r="R146" t="s">
        <v>8316</v>
      </c>
      <c r="S146" s="17">
        <v>41880.788842592592</v>
      </c>
      <c r="T146" s="18">
        <v>41880.788842592592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 s="10">
        <v>11.25</v>
      </c>
      <c r="Q147" s="13" t="s">
        <v>8315</v>
      </c>
      <c r="R147" t="s">
        <v>8316</v>
      </c>
      <c r="S147" s="17">
        <v>42342.845555555556</v>
      </c>
      <c r="T147" s="18">
        <v>42342.845555555556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 s="10">
        <v>42</v>
      </c>
      <c r="Q148" s="13" t="s">
        <v>8315</v>
      </c>
      <c r="R148" t="s">
        <v>8316</v>
      </c>
      <c r="S148" s="17">
        <v>42053.722060185188</v>
      </c>
      <c r="T148" s="18">
        <v>42053.722060185188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 s="10">
        <v>71.25</v>
      </c>
      <c r="Q149" s="13" t="s">
        <v>8315</v>
      </c>
      <c r="R149" t="s">
        <v>8316</v>
      </c>
      <c r="S149" s="17">
        <v>42414.235879629632</v>
      </c>
      <c r="T149" s="18">
        <v>42414.235879629632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10">
        <v>22.5</v>
      </c>
      <c r="Q150" s="13" t="s">
        <v>8315</v>
      </c>
      <c r="R150" t="s">
        <v>8316</v>
      </c>
      <c r="S150" s="17">
        <v>41801.711550925924</v>
      </c>
      <c r="T150" s="18">
        <v>41801.711550925924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 s="10">
        <v>41</v>
      </c>
      <c r="Q151" s="13" t="s">
        <v>8315</v>
      </c>
      <c r="R151" t="s">
        <v>8316</v>
      </c>
      <c r="S151" s="17">
        <v>42770.290590277778</v>
      </c>
      <c r="T151" s="18">
        <v>42770.290590277778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 s="10">
        <v>47.91</v>
      </c>
      <c r="Q152" s="13" t="s">
        <v>8315</v>
      </c>
      <c r="R152" t="s">
        <v>8316</v>
      </c>
      <c r="S152" s="17">
        <v>42452.815659722226</v>
      </c>
      <c r="T152" s="18">
        <v>42452.815659722226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 s="10">
        <v>35.17</v>
      </c>
      <c r="Q153" s="13" t="s">
        <v>8315</v>
      </c>
      <c r="R153" t="s">
        <v>8316</v>
      </c>
      <c r="S153" s="17">
        <v>42601.854699074072</v>
      </c>
      <c r="T153" s="18">
        <v>42601.854699074072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10">
        <v>5.5</v>
      </c>
      <c r="Q154" s="13" t="s">
        <v>8315</v>
      </c>
      <c r="R154" t="s">
        <v>8316</v>
      </c>
      <c r="S154" s="17">
        <v>42447.863553240735</v>
      </c>
      <c r="T154" s="18">
        <v>42447.863553240735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 s="10">
        <v>22.67</v>
      </c>
      <c r="Q155" s="13" t="s">
        <v>8315</v>
      </c>
      <c r="R155" t="s">
        <v>8316</v>
      </c>
      <c r="S155" s="17">
        <v>41811.536180555559</v>
      </c>
      <c r="T155" s="18">
        <v>41811.536180555559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 s="10">
        <v>26.38</v>
      </c>
      <c r="Q156" s="13" t="s">
        <v>8315</v>
      </c>
      <c r="R156" t="s">
        <v>8316</v>
      </c>
      <c r="S156" s="17">
        <v>41981.067523148144</v>
      </c>
      <c r="T156" s="18">
        <v>41981.067523148144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 s="10">
        <v>105.54</v>
      </c>
      <c r="Q157" s="13" t="s">
        <v>8315</v>
      </c>
      <c r="R157" t="s">
        <v>8316</v>
      </c>
      <c r="S157" s="17">
        <v>42469.68414351852</v>
      </c>
      <c r="T157" s="18">
        <v>42469.68414351852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10">
        <v>0</v>
      </c>
      <c r="Q158" s="13" t="s">
        <v>8315</v>
      </c>
      <c r="R158" t="s">
        <v>8316</v>
      </c>
      <c r="S158" s="17">
        <v>42534.866875</v>
      </c>
      <c r="T158" s="18">
        <v>42534.866875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 s="10">
        <v>62</v>
      </c>
      <c r="Q159" s="13" t="s">
        <v>8315</v>
      </c>
      <c r="R159" t="s">
        <v>8316</v>
      </c>
      <c r="S159" s="17">
        <v>41830.858344907407</v>
      </c>
      <c r="T159" s="18">
        <v>41830.858344907407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10">
        <v>217.5</v>
      </c>
      <c r="Q160" s="13" t="s">
        <v>8315</v>
      </c>
      <c r="R160" t="s">
        <v>8316</v>
      </c>
      <c r="S160" s="17">
        <v>42543.788564814815</v>
      </c>
      <c r="T160" s="18">
        <v>42543.788564814815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 s="10">
        <v>26.75</v>
      </c>
      <c r="Q161" s="13" t="s">
        <v>8315</v>
      </c>
      <c r="R161" t="s">
        <v>8316</v>
      </c>
      <c r="S161" s="17">
        <v>41975.642974537041</v>
      </c>
      <c r="T161" s="18">
        <v>41975.642974537041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 s="10">
        <v>64.290000000000006</v>
      </c>
      <c r="Q162" s="13" t="s">
        <v>8315</v>
      </c>
      <c r="R162" t="s">
        <v>8316</v>
      </c>
      <c r="S162" s="17">
        <v>41795.598923611113</v>
      </c>
      <c r="T162" s="18">
        <v>41795.598923611113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 s="10">
        <v>175</v>
      </c>
      <c r="Q163" s="13" t="s">
        <v>8315</v>
      </c>
      <c r="R163" t="s">
        <v>8316</v>
      </c>
      <c r="S163" s="17">
        <v>42508.179965277777</v>
      </c>
      <c r="T163" s="18">
        <v>42508.179965277777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 s="10">
        <v>84.28</v>
      </c>
      <c r="Q164" s="13" t="s">
        <v>8315</v>
      </c>
      <c r="R164" t="s">
        <v>8316</v>
      </c>
      <c r="S164" s="17">
        <v>41747.86986111111</v>
      </c>
      <c r="T164" s="18">
        <v>41747.86986111111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 s="10">
        <v>33.74</v>
      </c>
      <c r="Q165" s="13" t="s">
        <v>8315</v>
      </c>
      <c r="R165" t="s">
        <v>8316</v>
      </c>
      <c r="S165" s="17">
        <v>42399.707407407404</v>
      </c>
      <c r="T165" s="18">
        <v>42399.707407407404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 s="10">
        <v>8</v>
      </c>
      <c r="Q166" s="13" t="s">
        <v>8315</v>
      </c>
      <c r="R166" t="s">
        <v>8316</v>
      </c>
      <c r="S166" s="17">
        <v>42230.08116898148</v>
      </c>
      <c r="T166" s="18">
        <v>42230.08116898148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10">
        <v>0</v>
      </c>
      <c r="Q167" s="13" t="s">
        <v>8315</v>
      </c>
      <c r="R167" t="s">
        <v>8316</v>
      </c>
      <c r="S167" s="17">
        <v>42286.749780092592</v>
      </c>
      <c r="T167" s="18">
        <v>42286.749780092592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 s="10">
        <v>100</v>
      </c>
      <c r="Q168" s="13" t="s">
        <v>8315</v>
      </c>
      <c r="R168" t="s">
        <v>8316</v>
      </c>
      <c r="S168" s="17">
        <v>42125.644467592589</v>
      </c>
      <c r="T168" s="18">
        <v>42125.644467592589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 s="10">
        <v>60.11</v>
      </c>
      <c r="Q169" s="13" t="s">
        <v>8315</v>
      </c>
      <c r="R169" t="s">
        <v>8316</v>
      </c>
      <c r="S169" s="17">
        <v>42289.94049768518</v>
      </c>
      <c r="T169" s="18">
        <v>42289.94049768518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10">
        <v>3</v>
      </c>
      <c r="Q170" s="13" t="s">
        <v>8315</v>
      </c>
      <c r="R170" t="s">
        <v>8316</v>
      </c>
      <c r="S170" s="17">
        <v>42107.864722222221</v>
      </c>
      <c r="T170" s="18">
        <v>42107.864722222221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10">
        <v>5</v>
      </c>
      <c r="Q171" s="13" t="s">
        <v>8315</v>
      </c>
      <c r="R171" t="s">
        <v>8316</v>
      </c>
      <c r="S171" s="17">
        <v>41809.389930555553</v>
      </c>
      <c r="T171" s="18">
        <v>41809.389930555553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 s="10">
        <v>29.24</v>
      </c>
      <c r="Q172" s="13" t="s">
        <v>8315</v>
      </c>
      <c r="R172" t="s">
        <v>8316</v>
      </c>
      <c r="S172" s="17">
        <v>41950.26694444444</v>
      </c>
      <c r="T172" s="18">
        <v>41950.26694444444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 s="10">
        <v>59.58</v>
      </c>
      <c r="Q173" s="13" t="s">
        <v>8315</v>
      </c>
      <c r="R173" t="s">
        <v>8316</v>
      </c>
      <c r="S173" s="17">
        <v>42061.963263888887</v>
      </c>
      <c r="T173" s="18">
        <v>42061.963263888887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 s="10">
        <v>82.57</v>
      </c>
      <c r="Q174" s="13" t="s">
        <v>8315</v>
      </c>
      <c r="R174" t="s">
        <v>8316</v>
      </c>
      <c r="S174" s="17">
        <v>41842.828680555554</v>
      </c>
      <c r="T174" s="18">
        <v>41842.828680555554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10">
        <v>10</v>
      </c>
      <c r="Q175" s="13" t="s">
        <v>8315</v>
      </c>
      <c r="R175" t="s">
        <v>8316</v>
      </c>
      <c r="S175" s="17">
        <v>42437.64534722222</v>
      </c>
      <c r="T175" s="18">
        <v>42437.64534722222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 s="10">
        <v>5.75</v>
      </c>
      <c r="Q176" s="13" t="s">
        <v>8315</v>
      </c>
      <c r="R176" t="s">
        <v>8316</v>
      </c>
      <c r="S176" s="17">
        <v>41879.043530092589</v>
      </c>
      <c r="T176" s="18">
        <v>41879.043530092589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 s="10">
        <v>100.5</v>
      </c>
      <c r="Q177" s="13" t="s">
        <v>8315</v>
      </c>
      <c r="R177" t="s">
        <v>8316</v>
      </c>
      <c r="S177" s="17">
        <v>42020.587349537032</v>
      </c>
      <c r="T177" s="18">
        <v>42020.587349537032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10">
        <v>1</v>
      </c>
      <c r="Q178" s="13" t="s">
        <v>8315</v>
      </c>
      <c r="R178" t="s">
        <v>8316</v>
      </c>
      <c r="S178" s="17">
        <v>41890.16269675926</v>
      </c>
      <c r="T178" s="18">
        <v>41890.16269675926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 s="10">
        <v>20</v>
      </c>
      <c r="Q179" s="13" t="s">
        <v>8315</v>
      </c>
      <c r="R179" t="s">
        <v>8316</v>
      </c>
      <c r="S179" s="17">
        <v>41872.807696759257</v>
      </c>
      <c r="T179" s="18">
        <v>41872.807696759257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10">
        <v>2</v>
      </c>
      <c r="Q180" s="13" t="s">
        <v>8315</v>
      </c>
      <c r="R180" t="s">
        <v>8316</v>
      </c>
      <c r="S180" s="17">
        <v>42391.772997685184</v>
      </c>
      <c r="T180" s="18">
        <v>42391.772997685184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10">
        <v>5</v>
      </c>
      <c r="Q181" s="13" t="s">
        <v>8315</v>
      </c>
      <c r="R181" t="s">
        <v>8316</v>
      </c>
      <c r="S181" s="17">
        <v>41848.772928240738</v>
      </c>
      <c r="T181" s="18">
        <v>41848.772928240738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 s="10">
        <v>45.84</v>
      </c>
      <c r="Q182" s="13" t="s">
        <v>8315</v>
      </c>
      <c r="R182" t="s">
        <v>8316</v>
      </c>
      <c r="S182" s="17">
        <v>41921.770439814813</v>
      </c>
      <c r="T182" s="18">
        <v>41921.770439814813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 s="10">
        <v>13</v>
      </c>
      <c r="Q183" s="13" t="s">
        <v>8315</v>
      </c>
      <c r="R183" t="s">
        <v>8316</v>
      </c>
      <c r="S183" s="17">
        <v>42021.301192129627</v>
      </c>
      <c r="T183" s="18">
        <v>42021.301192129627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10">
        <v>0</v>
      </c>
      <c r="Q184" s="13" t="s">
        <v>8315</v>
      </c>
      <c r="R184" t="s">
        <v>8316</v>
      </c>
      <c r="S184" s="17">
        <v>42419.246168981481</v>
      </c>
      <c r="T184" s="18">
        <v>42419.246168981481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10">
        <v>1</v>
      </c>
      <c r="Q185" s="13" t="s">
        <v>8315</v>
      </c>
      <c r="R185" t="s">
        <v>8316</v>
      </c>
      <c r="S185" s="17">
        <v>42174.780821759254</v>
      </c>
      <c r="T185" s="18">
        <v>42174.780821759254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 s="10">
        <v>52.5</v>
      </c>
      <c r="Q186" s="13" t="s">
        <v>8315</v>
      </c>
      <c r="R186" t="s">
        <v>8316</v>
      </c>
      <c r="S186" s="17">
        <v>41856.672152777777</v>
      </c>
      <c r="T186" s="18">
        <v>41856.672152777777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 s="10">
        <v>7.25</v>
      </c>
      <c r="Q187" s="13" t="s">
        <v>8315</v>
      </c>
      <c r="R187" t="s">
        <v>8316</v>
      </c>
      <c r="S187" s="17">
        <v>42417.675879629634</v>
      </c>
      <c r="T187" s="18">
        <v>42417.675879629634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 s="10">
        <v>33.33</v>
      </c>
      <c r="Q188" s="13" t="s">
        <v>8315</v>
      </c>
      <c r="R188" t="s">
        <v>8316</v>
      </c>
      <c r="S188" s="17">
        <v>42057.190960648149</v>
      </c>
      <c r="T188" s="18">
        <v>42057.190960648149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 s="10">
        <v>62.5</v>
      </c>
      <c r="Q189" s="13" t="s">
        <v>8315</v>
      </c>
      <c r="R189" t="s">
        <v>8316</v>
      </c>
      <c r="S189" s="17">
        <v>41878.911550925928</v>
      </c>
      <c r="T189" s="18">
        <v>41878.911550925928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 s="10">
        <v>63.56</v>
      </c>
      <c r="Q190" s="13" t="s">
        <v>8315</v>
      </c>
      <c r="R190" t="s">
        <v>8316</v>
      </c>
      <c r="S190" s="17">
        <v>41990.584108796291</v>
      </c>
      <c r="T190" s="18">
        <v>41990.584108796291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10">
        <v>0</v>
      </c>
      <c r="Q191" s="13" t="s">
        <v>8315</v>
      </c>
      <c r="R191" t="s">
        <v>8316</v>
      </c>
      <c r="S191" s="17">
        <v>42408.999571759254</v>
      </c>
      <c r="T191" s="18">
        <v>42408.999571759254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 s="10">
        <v>10</v>
      </c>
      <c r="Q192" s="13" t="s">
        <v>8315</v>
      </c>
      <c r="R192" t="s">
        <v>8316</v>
      </c>
      <c r="S192" s="17">
        <v>42217.670104166667</v>
      </c>
      <c r="T192" s="18">
        <v>42217.670104166667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10">
        <v>0</v>
      </c>
      <c r="Q193" s="13" t="s">
        <v>8315</v>
      </c>
      <c r="R193" t="s">
        <v>8316</v>
      </c>
      <c r="S193" s="17">
        <v>42282.655543981484</v>
      </c>
      <c r="T193" s="18">
        <v>42282.655543981484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 s="10">
        <v>30.71</v>
      </c>
      <c r="Q194" s="13" t="s">
        <v>8315</v>
      </c>
      <c r="R194" t="s">
        <v>8316</v>
      </c>
      <c r="S194" s="17">
        <v>42768.97084490741</v>
      </c>
      <c r="T194" s="18">
        <v>42768.97084490741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 s="10">
        <v>51</v>
      </c>
      <c r="Q195" s="13" t="s">
        <v>8315</v>
      </c>
      <c r="R195" t="s">
        <v>8316</v>
      </c>
      <c r="S195" s="17">
        <v>41765.938657407409</v>
      </c>
      <c r="T195" s="18">
        <v>41765.938657407409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10">
        <v>0</v>
      </c>
      <c r="Q196" s="13" t="s">
        <v>8315</v>
      </c>
      <c r="R196" t="s">
        <v>8316</v>
      </c>
      <c r="S196" s="17">
        <v>42322.025115740747</v>
      </c>
      <c r="T196" s="18">
        <v>42322.025115740747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 s="10">
        <v>66.67</v>
      </c>
      <c r="Q197" s="13" t="s">
        <v>8315</v>
      </c>
      <c r="R197" t="s">
        <v>8316</v>
      </c>
      <c r="S197" s="17">
        <v>42374.655081018514</v>
      </c>
      <c r="T197" s="18">
        <v>42374.655081018514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10">
        <v>0</v>
      </c>
      <c r="Q198" s="13" t="s">
        <v>8315</v>
      </c>
      <c r="R198" t="s">
        <v>8316</v>
      </c>
      <c r="S198" s="17">
        <v>41941.585231481484</v>
      </c>
      <c r="T198" s="18">
        <v>41941.585231481484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 s="10">
        <v>59</v>
      </c>
      <c r="Q199" s="13" t="s">
        <v>8315</v>
      </c>
      <c r="R199" t="s">
        <v>8316</v>
      </c>
      <c r="S199" s="17">
        <v>42293.809212962966</v>
      </c>
      <c r="T199" s="18">
        <v>42293.809212962966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 s="10">
        <v>100</v>
      </c>
      <c r="Q200" s="13" t="s">
        <v>8315</v>
      </c>
      <c r="R200" t="s">
        <v>8316</v>
      </c>
      <c r="S200" s="17">
        <v>42067.947337962964</v>
      </c>
      <c r="T200" s="18">
        <v>42067.947337962964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 s="10">
        <v>147.4</v>
      </c>
      <c r="Q201" s="13" t="s">
        <v>8315</v>
      </c>
      <c r="R201" t="s">
        <v>8316</v>
      </c>
      <c r="S201" s="17">
        <v>41903.882951388885</v>
      </c>
      <c r="T201" s="18">
        <v>41903.882951388885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 s="10">
        <v>166.06</v>
      </c>
      <c r="Q202" s="13" t="s">
        <v>8315</v>
      </c>
      <c r="R202" t="s">
        <v>8316</v>
      </c>
      <c r="S202" s="17">
        <v>41804.937083333331</v>
      </c>
      <c r="T202" s="18">
        <v>41804.937083333331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 s="10">
        <v>40</v>
      </c>
      <c r="Q203" s="13" t="s">
        <v>8315</v>
      </c>
      <c r="R203" t="s">
        <v>8316</v>
      </c>
      <c r="S203" s="17">
        <v>42497.070775462969</v>
      </c>
      <c r="T203" s="18">
        <v>42497.070775462969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10">
        <v>75.25</v>
      </c>
      <c r="Q204" s="13" t="s">
        <v>8315</v>
      </c>
      <c r="R204" t="s">
        <v>8316</v>
      </c>
      <c r="S204" s="17">
        <v>41869.798726851855</v>
      </c>
      <c r="T204" s="18">
        <v>41869.798726851855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 s="10">
        <v>60</v>
      </c>
      <c r="Q205" s="13" t="s">
        <v>8315</v>
      </c>
      <c r="R205" t="s">
        <v>8316</v>
      </c>
      <c r="S205" s="17">
        <v>42305.670914351853</v>
      </c>
      <c r="T205" s="18">
        <v>42305.670914351853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 s="10">
        <v>1250</v>
      </c>
      <c r="Q206" s="13" t="s">
        <v>8315</v>
      </c>
      <c r="R206" t="s">
        <v>8316</v>
      </c>
      <c r="S206" s="17">
        <v>42144.231527777782</v>
      </c>
      <c r="T206" s="18">
        <v>42144.231527777782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10">
        <v>7</v>
      </c>
      <c r="Q207" s="13" t="s">
        <v>8315</v>
      </c>
      <c r="R207" t="s">
        <v>8316</v>
      </c>
      <c r="S207" s="17">
        <v>41995.084074074075</v>
      </c>
      <c r="T207" s="18">
        <v>41995.084074074075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 s="10">
        <v>56.25</v>
      </c>
      <c r="Q208" s="13" t="s">
        <v>8315</v>
      </c>
      <c r="R208" t="s">
        <v>8316</v>
      </c>
      <c r="S208" s="17">
        <v>42074.219699074078</v>
      </c>
      <c r="T208" s="18">
        <v>42074.219699074078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 s="10">
        <v>38.33</v>
      </c>
      <c r="Q209" s="13" t="s">
        <v>8315</v>
      </c>
      <c r="R209" t="s">
        <v>8316</v>
      </c>
      <c r="S209" s="17">
        <v>41904.650578703702</v>
      </c>
      <c r="T209" s="18">
        <v>41904.650578703702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 s="10">
        <v>27.5</v>
      </c>
      <c r="Q210" s="13" t="s">
        <v>8315</v>
      </c>
      <c r="R210" t="s">
        <v>8316</v>
      </c>
      <c r="S210" s="17">
        <v>41991.022488425922</v>
      </c>
      <c r="T210" s="18">
        <v>41991.022488425922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10">
        <v>16</v>
      </c>
      <c r="Q211" s="13" t="s">
        <v>8315</v>
      </c>
      <c r="R211" t="s">
        <v>8316</v>
      </c>
      <c r="S211" s="17">
        <v>42169.958506944444</v>
      </c>
      <c r="T211" s="18">
        <v>42169.958506944444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10">
        <v>1</v>
      </c>
      <c r="Q212" s="13" t="s">
        <v>8315</v>
      </c>
      <c r="R212" t="s">
        <v>8316</v>
      </c>
      <c r="S212" s="17">
        <v>41905.636469907404</v>
      </c>
      <c r="T212" s="18">
        <v>41905.636469907404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10">
        <v>0</v>
      </c>
      <c r="Q213" s="13" t="s">
        <v>8315</v>
      </c>
      <c r="R213" t="s">
        <v>8316</v>
      </c>
      <c r="S213" s="17">
        <v>41761.810150462967</v>
      </c>
      <c r="T213" s="18">
        <v>41761.810150462967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 s="10">
        <v>86.62</v>
      </c>
      <c r="Q214" s="13" t="s">
        <v>8315</v>
      </c>
      <c r="R214" t="s">
        <v>8316</v>
      </c>
      <c r="S214" s="17">
        <v>41865.878657407404</v>
      </c>
      <c r="T214" s="18">
        <v>41865.878657407404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10">
        <v>0</v>
      </c>
      <c r="Q215" s="13" t="s">
        <v>8315</v>
      </c>
      <c r="R215" t="s">
        <v>8316</v>
      </c>
      <c r="S215" s="17">
        <v>42613.841261574074</v>
      </c>
      <c r="T215" s="18">
        <v>42613.841261574074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10">
        <v>88.33</v>
      </c>
      <c r="Q216" s="13" t="s">
        <v>8315</v>
      </c>
      <c r="R216" t="s">
        <v>8316</v>
      </c>
      <c r="S216" s="17">
        <v>42534.933321759265</v>
      </c>
      <c r="T216" s="18">
        <v>42534.933321759265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 s="10">
        <v>23.75</v>
      </c>
      <c r="Q217" s="13" t="s">
        <v>8315</v>
      </c>
      <c r="R217" t="s">
        <v>8316</v>
      </c>
      <c r="S217" s="17">
        <v>42446.060694444444</v>
      </c>
      <c r="T217" s="18">
        <v>42446.060694444444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10">
        <v>0</v>
      </c>
      <c r="Q218" s="13" t="s">
        <v>8315</v>
      </c>
      <c r="R218" t="s">
        <v>8316</v>
      </c>
      <c r="S218" s="17">
        <v>42421.141469907408</v>
      </c>
      <c r="T218" s="18">
        <v>42421.141469907408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 s="10">
        <v>163.33000000000001</v>
      </c>
      <c r="Q219" s="13" t="s">
        <v>8315</v>
      </c>
      <c r="R219" t="s">
        <v>8316</v>
      </c>
      <c r="S219" s="17">
        <v>42523.739212962959</v>
      </c>
      <c r="T219" s="18">
        <v>42523.739212962959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 s="10">
        <v>6.75</v>
      </c>
      <c r="Q220" s="13" t="s">
        <v>8315</v>
      </c>
      <c r="R220" t="s">
        <v>8316</v>
      </c>
      <c r="S220" s="17">
        <v>41833.951516203706</v>
      </c>
      <c r="T220" s="18">
        <v>41833.951516203706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10">
        <v>25</v>
      </c>
      <c r="Q221" s="13" t="s">
        <v>8315</v>
      </c>
      <c r="R221" t="s">
        <v>8316</v>
      </c>
      <c r="S221" s="17">
        <v>42479.039212962962</v>
      </c>
      <c r="T221" s="18">
        <v>42479.039212962962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 s="10">
        <v>179.12</v>
      </c>
      <c r="Q222" s="13" t="s">
        <v>8315</v>
      </c>
      <c r="R222" t="s">
        <v>8316</v>
      </c>
      <c r="S222" s="17">
        <v>42235.117476851854</v>
      </c>
      <c r="T222" s="18">
        <v>42235.117476851854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 s="10">
        <v>34.950000000000003</v>
      </c>
      <c r="Q223" s="13" t="s">
        <v>8315</v>
      </c>
      <c r="R223" t="s">
        <v>8316</v>
      </c>
      <c r="S223" s="17">
        <v>42718.963599537034</v>
      </c>
      <c r="T223" s="18">
        <v>42718.963599537034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 s="10">
        <v>27.5</v>
      </c>
      <c r="Q224" s="13" t="s">
        <v>8315</v>
      </c>
      <c r="R224" t="s">
        <v>8316</v>
      </c>
      <c r="S224" s="17">
        <v>42031.666898148149</v>
      </c>
      <c r="T224" s="18">
        <v>42031.666898148149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 s="10">
        <v>18.5</v>
      </c>
      <c r="Q225" s="13" t="s">
        <v>8315</v>
      </c>
      <c r="R225" t="s">
        <v>8316</v>
      </c>
      <c r="S225" s="17">
        <v>42078.34520833334</v>
      </c>
      <c r="T225" s="18">
        <v>42078.34520833334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10">
        <v>0</v>
      </c>
      <c r="Q226" s="13" t="s">
        <v>8315</v>
      </c>
      <c r="R226" t="s">
        <v>8316</v>
      </c>
      <c r="S226" s="17">
        <v>41905.795706018522</v>
      </c>
      <c r="T226" s="18">
        <v>41905.795706018522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 s="10">
        <v>222.5</v>
      </c>
      <c r="Q227" s="13" t="s">
        <v>8315</v>
      </c>
      <c r="R227" t="s">
        <v>8316</v>
      </c>
      <c r="S227" s="17">
        <v>42695.7105787037</v>
      </c>
      <c r="T227" s="18">
        <v>42695.7105787037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10">
        <v>5</v>
      </c>
      <c r="Q228" s="13" t="s">
        <v>8315</v>
      </c>
      <c r="R228" t="s">
        <v>8316</v>
      </c>
      <c r="S228" s="17">
        <v>42510.938900462963</v>
      </c>
      <c r="T228" s="18">
        <v>42510.938900462963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10">
        <v>0</v>
      </c>
      <c r="Q229" s="13" t="s">
        <v>8315</v>
      </c>
      <c r="R229" t="s">
        <v>8316</v>
      </c>
      <c r="S229" s="17">
        <v>42511.698101851856</v>
      </c>
      <c r="T229" s="18">
        <v>42511.698101851856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 s="10">
        <v>29.17</v>
      </c>
      <c r="Q230" s="13" t="s">
        <v>8315</v>
      </c>
      <c r="R230" t="s">
        <v>8316</v>
      </c>
      <c r="S230" s="17">
        <v>42041.581307870365</v>
      </c>
      <c r="T230" s="18">
        <v>42041.581307870365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10">
        <v>1.5</v>
      </c>
      <c r="Q231" s="13" t="s">
        <v>8315</v>
      </c>
      <c r="R231" t="s">
        <v>8316</v>
      </c>
      <c r="S231" s="17">
        <v>42307.189270833333</v>
      </c>
      <c r="T231" s="18">
        <v>42307.189270833333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 s="10">
        <v>126.5</v>
      </c>
      <c r="Q232" s="13" t="s">
        <v>8315</v>
      </c>
      <c r="R232" t="s">
        <v>8316</v>
      </c>
      <c r="S232" s="17">
        <v>42353.761759259258</v>
      </c>
      <c r="T232" s="18">
        <v>42353.761759259258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10">
        <v>10</v>
      </c>
      <c r="Q233" s="13" t="s">
        <v>8315</v>
      </c>
      <c r="R233" t="s">
        <v>8316</v>
      </c>
      <c r="S233" s="17">
        <v>42058.603877314818</v>
      </c>
      <c r="T233" s="18">
        <v>42058.603877314818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 s="10">
        <v>9.4</v>
      </c>
      <c r="Q234" s="13" t="s">
        <v>8315</v>
      </c>
      <c r="R234" t="s">
        <v>8316</v>
      </c>
      <c r="S234" s="17">
        <v>42304.940960648149</v>
      </c>
      <c r="T234" s="18">
        <v>42304.940960648149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10">
        <v>0</v>
      </c>
      <c r="Q235" s="13" t="s">
        <v>8315</v>
      </c>
      <c r="R235" t="s">
        <v>8316</v>
      </c>
      <c r="S235" s="17">
        <v>42538.742893518516</v>
      </c>
      <c r="T235" s="18">
        <v>42538.742893518516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 s="10">
        <v>30</v>
      </c>
      <c r="Q236" s="13" t="s">
        <v>8315</v>
      </c>
      <c r="R236" t="s">
        <v>8316</v>
      </c>
      <c r="S236" s="17">
        <v>42122.732499999998</v>
      </c>
      <c r="T236" s="18">
        <v>42122.732499999998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 s="10">
        <v>10.67</v>
      </c>
      <c r="Q237" s="13" t="s">
        <v>8315</v>
      </c>
      <c r="R237" t="s">
        <v>8316</v>
      </c>
      <c r="S237" s="17">
        <v>42209.67288194444</v>
      </c>
      <c r="T237" s="18">
        <v>42209.67288194444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 s="10">
        <v>25.5</v>
      </c>
      <c r="Q238" s="13" t="s">
        <v>8315</v>
      </c>
      <c r="R238" t="s">
        <v>8316</v>
      </c>
      <c r="S238" s="17">
        <v>41990.506377314814</v>
      </c>
      <c r="T238" s="18">
        <v>41990.506377314814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10">
        <v>20</v>
      </c>
      <c r="Q239" s="13" t="s">
        <v>8315</v>
      </c>
      <c r="R239" t="s">
        <v>8316</v>
      </c>
      <c r="S239" s="17">
        <v>42039.194988425923</v>
      </c>
      <c r="T239" s="18">
        <v>42039.194988425923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 s="10">
        <v>91.25</v>
      </c>
      <c r="Q240" s="13" t="s">
        <v>8315</v>
      </c>
      <c r="R240" t="s">
        <v>8316</v>
      </c>
      <c r="S240" s="17">
        <v>41890.086805555555</v>
      </c>
      <c r="T240" s="18">
        <v>41890.086805555555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10">
        <v>0</v>
      </c>
      <c r="Q241" s="13" t="s">
        <v>8315</v>
      </c>
      <c r="R241" t="s">
        <v>8316</v>
      </c>
      <c r="S241" s="17">
        <v>42495.722187499996</v>
      </c>
      <c r="T241" s="18">
        <v>42495.722187499996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 s="10">
        <v>50</v>
      </c>
      <c r="Q242" s="13" t="s">
        <v>8315</v>
      </c>
      <c r="R242" t="s">
        <v>8316</v>
      </c>
      <c r="S242" s="17">
        <v>42570.850381944445</v>
      </c>
      <c r="T242" s="18">
        <v>42570.850381944445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10">
        <v>0</v>
      </c>
      <c r="Q243" s="13" t="s">
        <v>8315</v>
      </c>
      <c r="R243" t="s">
        <v>8316</v>
      </c>
      <c r="S243" s="17">
        <v>41927.124884259261</v>
      </c>
      <c r="T243" s="18">
        <v>41927.124884259261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10">
        <v>0</v>
      </c>
      <c r="Q244" s="13" t="s">
        <v>8315</v>
      </c>
      <c r="R244" t="s">
        <v>8316</v>
      </c>
      <c r="S244" s="17">
        <v>42730.903726851851</v>
      </c>
      <c r="T244" s="18">
        <v>42730.903726851851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 s="10">
        <v>22.83</v>
      </c>
      <c r="Q245" s="13" t="s">
        <v>8315</v>
      </c>
      <c r="R245" t="s">
        <v>8316</v>
      </c>
      <c r="S245" s="17">
        <v>42475.848067129627</v>
      </c>
      <c r="T245" s="18">
        <v>42475.848067129627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 s="10">
        <v>16.670000000000002</v>
      </c>
      <c r="Q246" s="13" t="s">
        <v>8315</v>
      </c>
      <c r="R246" t="s">
        <v>8316</v>
      </c>
      <c r="S246" s="17">
        <v>42188.83293981482</v>
      </c>
      <c r="T246" s="18">
        <v>42188.83293981482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 s="10">
        <v>106.97</v>
      </c>
      <c r="Q247" s="13" t="s">
        <v>8315</v>
      </c>
      <c r="R247" t="s">
        <v>8316</v>
      </c>
      <c r="S247" s="17">
        <v>42053.049375000002</v>
      </c>
      <c r="T247" s="18">
        <v>42053.049375000002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 s="10">
        <v>10.25</v>
      </c>
      <c r="Q248" s="13" t="s">
        <v>8315</v>
      </c>
      <c r="R248" t="s">
        <v>8316</v>
      </c>
      <c r="S248" s="17">
        <v>41883.916678240741</v>
      </c>
      <c r="T248" s="18">
        <v>41883.916678240741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 s="10">
        <v>59</v>
      </c>
      <c r="Q249" s="13" t="s">
        <v>8315</v>
      </c>
      <c r="R249" t="s">
        <v>8316</v>
      </c>
      <c r="S249" s="17">
        <v>42767.031678240746</v>
      </c>
      <c r="T249" s="18">
        <v>42767.031678240746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 s="10">
        <v>15.67</v>
      </c>
      <c r="Q250" s="13" t="s">
        <v>8315</v>
      </c>
      <c r="R250" t="s">
        <v>8316</v>
      </c>
      <c r="S250" s="17">
        <v>42029.135879629626</v>
      </c>
      <c r="T250" s="18">
        <v>42029.135879629626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10">
        <v>1</v>
      </c>
      <c r="Q251" s="13" t="s">
        <v>8315</v>
      </c>
      <c r="R251" t="s">
        <v>8316</v>
      </c>
      <c r="S251" s="17">
        <v>42358.573182870372</v>
      </c>
      <c r="T251" s="18">
        <v>42358.573182870372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DD5F-D7B8-4754-A85F-2940B5349F37}">
  <dimension ref="A1:C14"/>
  <sheetViews>
    <sheetView workbookViewId="0">
      <selection activeCell="C13" sqref="C13"/>
    </sheetView>
  </sheetViews>
  <sheetFormatPr defaultRowHeight="15" x14ac:dyDescent="0.25"/>
  <cols>
    <col min="1" max="1" width="24.5703125" bestFit="1" customWidth="1"/>
    <col min="2" max="2" width="15.5703125" style="6" bestFit="1" customWidth="1"/>
    <col min="3" max="3" width="11.5703125" style="6" bestFit="1" customWidth="1"/>
  </cols>
  <sheetData>
    <row r="1" spans="1:3" x14ac:dyDescent="0.25">
      <c r="B1" s="6" t="s">
        <v>8397</v>
      </c>
      <c r="C1" s="6" t="s">
        <v>8398</v>
      </c>
    </row>
    <row r="2" spans="1:3" x14ac:dyDescent="0.25">
      <c r="A2" t="s">
        <v>8393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25">
      <c r="A3" t="s">
        <v>8394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25">
      <c r="A4" t="s">
        <v>8399</v>
      </c>
      <c r="B4" s="6">
        <f>_xlfn.STDEV.P('Successful US Kickstarters'!D:D)</f>
        <v>7748.7537726373303</v>
      </c>
      <c r="C4" s="6">
        <f>_xlfn.STDEV.P('Successful US Kickstarters'!E:E)</f>
        <v>8334.5731699164608</v>
      </c>
    </row>
    <row r="5" spans="1:3" x14ac:dyDescent="0.25">
      <c r="A5" t="s">
        <v>8400</v>
      </c>
      <c r="B5" s="6">
        <f>_xlfn.QUARTILE.EXC('Successful US Kickstarters'!D:D, 3)</f>
        <v>5000</v>
      </c>
      <c r="C5" s="6">
        <f>_xlfn.QUARTILE.EXC('Successful US Kickstarters'!E:E, 3)</f>
        <v>5699</v>
      </c>
    </row>
    <row r="6" spans="1:3" x14ac:dyDescent="0.25">
      <c r="A6" t="s">
        <v>8401</v>
      </c>
      <c r="B6" s="6">
        <f>_xlfn.QUARTILE.EXC('Successful US Kickstarters'!D:D, 1)</f>
        <v>1500</v>
      </c>
      <c r="C6" s="6">
        <f>_xlfn.QUARTILE.EXC('Successful US Kickstarters'!E:E, 1)</f>
        <v>1716.5074999999999</v>
      </c>
    </row>
    <row r="7" spans="1:3" x14ac:dyDescent="0.25">
      <c r="A7" t="s">
        <v>8402</v>
      </c>
      <c r="B7" s="6">
        <f>B5-B6</f>
        <v>3500</v>
      </c>
      <c r="C7" s="6">
        <f>C5-C6</f>
        <v>3982.4925000000003</v>
      </c>
    </row>
    <row r="9" spans="1:3" x14ac:dyDescent="0.25">
      <c r="A9" t="s">
        <v>8395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25">
      <c r="A10" t="s">
        <v>8396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25">
      <c r="A11" t="s">
        <v>8406</v>
      </c>
      <c r="B11" s="6">
        <f>_xlfn.STDEV.P('Failed US Kickstarters'!D:D)</f>
        <v>21967.731061515115</v>
      </c>
      <c r="C11" s="6">
        <f>_xlfn.STDEV.P('Failed US Kickstarters'!E:E)</f>
        <v>1330.5230280400915</v>
      </c>
    </row>
    <row r="12" spans="1:3" x14ac:dyDescent="0.25">
      <c r="A12" t="s">
        <v>8403</v>
      </c>
      <c r="B12" s="6">
        <f>_xlfn.QUARTILE.EXC('Failed US Kickstarters'!D:D, 3)</f>
        <v>10000</v>
      </c>
      <c r="C12" s="6">
        <f>_xlfn.QUARTILE.EXC('Failed US Kickstarters'!E:E, 3)</f>
        <v>501</v>
      </c>
    </row>
    <row r="13" spans="1:3" x14ac:dyDescent="0.25">
      <c r="A13" t="s">
        <v>8404</v>
      </c>
      <c r="B13" s="6">
        <f>_xlfn.QUARTILE.EXC('Failed US Kickstarters'!D:D, 1)</f>
        <v>2000</v>
      </c>
      <c r="C13" s="6">
        <f>_xlfn.QUARTILE.EXC('Failed US Kickstarters'!E:E, 1)</f>
        <v>9.25</v>
      </c>
    </row>
    <row r="14" spans="1:3" x14ac:dyDescent="0.25">
      <c r="A14" t="s">
        <v>8405</v>
      </c>
      <c r="B14" s="6">
        <f>B12-B13</f>
        <v>8000</v>
      </c>
      <c r="C14" s="6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EB897-F051-434D-8BB2-AB5B884C9CD8}">
  <dimension ref="A1:T413"/>
  <sheetViews>
    <sheetView workbookViewId="0">
      <selection sqref="A1:T41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16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10">
        <v>93.43</v>
      </c>
      <c r="Q2" s="13" t="s">
        <v>8315</v>
      </c>
      <c r="R2" t="s">
        <v>8316</v>
      </c>
      <c r="S2" s="17">
        <v>42646.092812499999</v>
      </c>
      <c r="T2" s="18">
        <v>42646.092812499999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10">
        <v>110.97</v>
      </c>
      <c r="Q3" s="13" t="s">
        <v>8315</v>
      </c>
      <c r="R3" t="s">
        <v>8316</v>
      </c>
      <c r="S3" s="17">
        <v>42430.040798611109</v>
      </c>
      <c r="T3" s="18">
        <v>42430.040798611109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10">
        <v>71.790000000000006</v>
      </c>
      <c r="Q4" s="13" t="s">
        <v>8315</v>
      </c>
      <c r="R4" t="s">
        <v>8316</v>
      </c>
      <c r="S4" s="17">
        <v>42238.13282407407</v>
      </c>
      <c r="T4" s="18">
        <v>42238.13282407407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10">
        <v>1000</v>
      </c>
      <c r="Q5" s="13" t="s">
        <v>8315</v>
      </c>
      <c r="R5" t="s">
        <v>8316</v>
      </c>
      <c r="S5" s="17">
        <v>41850.400937500002</v>
      </c>
      <c r="T5" s="18">
        <v>41850.400937500002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10">
        <v>63.83</v>
      </c>
      <c r="Q6" s="13" t="s">
        <v>8315</v>
      </c>
      <c r="R6" t="s">
        <v>8316</v>
      </c>
      <c r="S6" s="17">
        <v>42753.205625000002</v>
      </c>
      <c r="T6" s="18">
        <v>42753.205625000002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10">
        <v>44.33</v>
      </c>
      <c r="Q7" s="13" t="s">
        <v>8315</v>
      </c>
      <c r="R7" t="s">
        <v>8316</v>
      </c>
      <c r="S7" s="17">
        <v>42155.920219907406</v>
      </c>
      <c r="T7" s="18">
        <v>42155.920219907406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10">
        <v>126.55</v>
      </c>
      <c r="Q8" s="13" t="s">
        <v>8315</v>
      </c>
      <c r="R8" t="s">
        <v>8316</v>
      </c>
      <c r="S8" s="17">
        <v>42157.591064814813</v>
      </c>
      <c r="T8" s="18">
        <v>42157.591064814813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10">
        <v>129.03</v>
      </c>
      <c r="Q9" s="13" t="s">
        <v>8315</v>
      </c>
      <c r="R9" t="s">
        <v>8316</v>
      </c>
      <c r="S9" s="17">
        <v>42676.065150462964</v>
      </c>
      <c r="T9" s="18">
        <v>42676.065150462964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10">
        <v>71.239999999999995</v>
      </c>
      <c r="Q10" s="13" t="s">
        <v>8315</v>
      </c>
      <c r="R10" t="s">
        <v>8316</v>
      </c>
      <c r="S10" s="17">
        <v>42473.007037037038</v>
      </c>
      <c r="T10" s="18">
        <v>42473.007037037038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10">
        <v>40.85</v>
      </c>
      <c r="Q11" s="13" t="s">
        <v>8315</v>
      </c>
      <c r="R11" t="s">
        <v>8316</v>
      </c>
      <c r="S11" s="17">
        <v>42282.768414351856</v>
      </c>
      <c r="T11" s="18">
        <v>42282.768414351856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10">
        <v>252.02</v>
      </c>
      <c r="Q12" s="13" t="s">
        <v>8315</v>
      </c>
      <c r="R12" t="s">
        <v>8316</v>
      </c>
      <c r="S12" s="17">
        <v>42473.794710648144</v>
      </c>
      <c r="T12" s="18">
        <v>42473.794710648144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10">
        <v>65.16</v>
      </c>
      <c r="Q13" s="13" t="s">
        <v>8315</v>
      </c>
      <c r="R13" t="s">
        <v>8316</v>
      </c>
      <c r="S13" s="17">
        <v>42712.23474537037</v>
      </c>
      <c r="T13" s="18">
        <v>42712.23474537037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10">
        <v>65.87</v>
      </c>
      <c r="Q14" s="13" t="s">
        <v>8315</v>
      </c>
      <c r="R14" t="s">
        <v>8316</v>
      </c>
      <c r="S14" s="17">
        <v>42561.154664351852</v>
      </c>
      <c r="T14" s="18">
        <v>42561.154664351852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10">
        <v>36.08</v>
      </c>
      <c r="Q15" s="13" t="s">
        <v>8315</v>
      </c>
      <c r="R15" t="s">
        <v>8316</v>
      </c>
      <c r="S15" s="17">
        <v>42709.134780092587</v>
      </c>
      <c r="T15" s="18">
        <v>42709.134780092587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10">
        <v>44.19</v>
      </c>
      <c r="Q16" s="13" t="s">
        <v>8315</v>
      </c>
      <c r="R16" t="s">
        <v>8316</v>
      </c>
      <c r="S16" s="17">
        <v>42086.614942129629</v>
      </c>
      <c r="T16" s="18">
        <v>42086.614942129629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10">
        <v>104.07</v>
      </c>
      <c r="Q17" s="13" t="s">
        <v>8315</v>
      </c>
      <c r="R17" t="s">
        <v>8316</v>
      </c>
      <c r="S17" s="17">
        <v>42064.652673611112</v>
      </c>
      <c r="T17" s="18">
        <v>42064.652673611112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10">
        <v>127.79</v>
      </c>
      <c r="Q18" s="13" t="s">
        <v>8315</v>
      </c>
      <c r="R18" t="s">
        <v>8316</v>
      </c>
      <c r="S18" s="17">
        <v>42292.701053240744</v>
      </c>
      <c r="T18" s="18">
        <v>42292.701053240744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10">
        <v>92.04</v>
      </c>
      <c r="Q19" s="13" t="s">
        <v>8315</v>
      </c>
      <c r="R19" t="s">
        <v>8316</v>
      </c>
      <c r="S19" s="17">
        <v>42461.747199074074</v>
      </c>
      <c r="T19" s="18">
        <v>42461.747199074074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10">
        <v>135.63</v>
      </c>
      <c r="Q20" s="13" t="s">
        <v>8315</v>
      </c>
      <c r="R20" t="s">
        <v>8316</v>
      </c>
      <c r="S20" s="17">
        <v>42169.814340277779</v>
      </c>
      <c r="T20" s="18">
        <v>42169.814340277779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10">
        <v>168.75</v>
      </c>
      <c r="Q21" s="13" t="s">
        <v>8315</v>
      </c>
      <c r="R21" t="s">
        <v>8316</v>
      </c>
      <c r="S21" s="17">
        <v>42483.675208333334</v>
      </c>
      <c r="T21" s="18">
        <v>42483.675208333334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10">
        <v>70.86</v>
      </c>
      <c r="Q22" s="13" t="s">
        <v>8315</v>
      </c>
      <c r="R22" t="s">
        <v>8316</v>
      </c>
      <c r="S22" s="17">
        <v>42195.749745370369</v>
      </c>
      <c r="T22" s="18">
        <v>42195.749745370369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10">
        <v>50</v>
      </c>
      <c r="Q23" s="13" t="s">
        <v>8315</v>
      </c>
      <c r="R23" t="s">
        <v>8316</v>
      </c>
      <c r="S23" s="17">
        <v>42675.057997685188</v>
      </c>
      <c r="T23" s="18">
        <v>42675.057997685188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10">
        <v>47</v>
      </c>
      <c r="Q24" s="13" t="s">
        <v>8315</v>
      </c>
      <c r="R24" t="s">
        <v>8316</v>
      </c>
      <c r="S24" s="17">
        <v>42018.94159722222</v>
      </c>
      <c r="T24" s="18">
        <v>42018.94159722222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10">
        <v>66.67</v>
      </c>
      <c r="Q25" s="13" t="s">
        <v>8315</v>
      </c>
      <c r="R25" t="s">
        <v>8316</v>
      </c>
      <c r="S25" s="17">
        <v>42026.924976851849</v>
      </c>
      <c r="T25" s="18">
        <v>42026.924976851849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10">
        <v>66.11</v>
      </c>
      <c r="Q26" s="13" t="s">
        <v>8315</v>
      </c>
      <c r="R26" t="s">
        <v>8316</v>
      </c>
      <c r="S26" s="17">
        <v>41920.787534722222</v>
      </c>
      <c r="T26" s="18">
        <v>41920.787534722222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10">
        <v>36.86</v>
      </c>
      <c r="Q27" s="13" t="s">
        <v>8315</v>
      </c>
      <c r="R27" t="s">
        <v>8316</v>
      </c>
      <c r="S27" s="17">
        <v>42558.189432870371</v>
      </c>
      <c r="T27" s="18">
        <v>42558.189432870371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10">
        <v>31.5</v>
      </c>
      <c r="Q28" s="13" t="s">
        <v>8315</v>
      </c>
      <c r="R28" t="s">
        <v>8316</v>
      </c>
      <c r="S28" s="17">
        <v>41808.198518518519</v>
      </c>
      <c r="T28" s="18">
        <v>41808.198518518519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10">
        <v>102.5</v>
      </c>
      <c r="Q29" s="13" t="s">
        <v>8315</v>
      </c>
      <c r="R29" t="s">
        <v>8316</v>
      </c>
      <c r="S29" s="17">
        <v>42550.701886574068</v>
      </c>
      <c r="T29" s="18">
        <v>42550.701886574068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10">
        <v>126.46</v>
      </c>
      <c r="Q30" s="13" t="s">
        <v>8315</v>
      </c>
      <c r="R30" t="s">
        <v>8316</v>
      </c>
      <c r="S30" s="17">
        <v>42056.013124999998</v>
      </c>
      <c r="T30" s="18">
        <v>42056.013124999998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10">
        <v>47.88</v>
      </c>
      <c r="Q31" s="13" t="s">
        <v>8315</v>
      </c>
      <c r="R31" t="s">
        <v>8316</v>
      </c>
      <c r="S31" s="17">
        <v>42016.938692129625</v>
      </c>
      <c r="T31" s="18">
        <v>42016.938692129625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10">
        <v>73.209999999999994</v>
      </c>
      <c r="Q32" s="13" t="s">
        <v>8315</v>
      </c>
      <c r="R32" t="s">
        <v>8316</v>
      </c>
      <c r="S32" s="17">
        <v>42591.899988425925</v>
      </c>
      <c r="T32" s="18">
        <v>42591.899988425925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10">
        <v>89.67</v>
      </c>
      <c r="Q33" s="13" t="s">
        <v>8315</v>
      </c>
      <c r="R33" t="s">
        <v>8316</v>
      </c>
      <c r="S33" s="17">
        <v>42183.231006944443</v>
      </c>
      <c r="T33" s="18">
        <v>42183.231006944443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10">
        <v>36.5</v>
      </c>
      <c r="Q34" s="13" t="s">
        <v>8315</v>
      </c>
      <c r="R34" t="s">
        <v>8316</v>
      </c>
      <c r="S34" s="17">
        <v>41780.525937500002</v>
      </c>
      <c r="T34" s="18">
        <v>41780.525937500002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10">
        <v>90.74</v>
      </c>
      <c r="Q35" s="13" t="s">
        <v>8315</v>
      </c>
      <c r="R35" t="s">
        <v>8316</v>
      </c>
      <c r="S35" s="17">
        <v>42158.065694444449</v>
      </c>
      <c r="T35" s="18">
        <v>42158.065694444449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10">
        <v>67.739999999999995</v>
      </c>
      <c r="Q36" s="13" t="s">
        <v>8315</v>
      </c>
      <c r="R36" t="s">
        <v>8316</v>
      </c>
      <c r="S36" s="17">
        <v>42154.873124999998</v>
      </c>
      <c r="T36" s="18">
        <v>42154.873124999998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10">
        <v>65.38</v>
      </c>
      <c r="Q37" s="13" t="s">
        <v>8315</v>
      </c>
      <c r="R37" t="s">
        <v>8316</v>
      </c>
      <c r="S37" s="17">
        <v>42208.84646990741</v>
      </c>
      <c r="T37" s="18">
        <v>42208.84646990741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10">
        <v>121.9</v>
      </c>
      <c r="Q38" s="13" t="s">
        <v>8315</v>
      </c>
      <c r="R38" t="s">
        <v>8316</v>
      </c>
      <c r="S38" s="17">
        <v>42451.496817129635</v>
      </c>
      <c r="T38" s="18">
        <v>42451.496817129635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10">
        <v>47.46</v>
      </c>
      <c r="Q39" s="13" t="s">
        <v>8315</v>
      </c>
      <c r="R39" t="s">
        <v>8316</v>
      </c>
      <c r="S39" s="17">
        <v>41759.13962962963</v>
      </c>
      <c r="T39" s="18">
        <v>41759.13962962963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10">
        <v>37.21</v>
      </c>
      <c r="Q40" s="13" t="s">
        <v>8315</v>
      </c>
      <c r="R40" t="s">
        <v>8316</v>
      </c>
      <c r="S40" s="17">
        <v>42693.742604166662</v>
      </c>
      <c r="T40" s="18">
        <v>42693.742604166662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10">
        <v>103.95</v>
      </c>
      <c r="Q41" s="13" t="s">
        <v>8315</v>
      </c>
      <c r="R41" t="s">
        <v>8316</v>
      </c>
      <c r="S41" s="17">
        <v>42250.598217592589</v>
      </c>
      <c r="T41" s="18">
        <v>42250.598217592589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10">
        <v>63.83</v>
      </c>
      <c r="Q42" s="13" t="s">
        <v>8315</v>
      </c>
      <c r="R42" t="s">
        <v>8316</v>
      </c>
      <c r="S42" s="17">
        <v>42060.683935185181</v>
      </c>
      <c r="T42" s="18">
        <v>42060.683935185181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10">
        <v>50.67</v>
      </c>
      <c r="Q43" s="13" t="s">
        <v>8315</v>
      </c>
      <c r="R43" t="s">
        <v>8316</v>
      </c>
      <c r="S43" s="17">
        <v>42136.270787037036</v>
      </c>
      <c r="T43" s="18">
        <v>42136.270787037036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10">
        <v>113.42</v>
      </c>
      <c r="Q44" s="13" t="s">
        <v>8315</v>
      </c>
      <c r="R44" t="s">
        <v>8316</v>
      </c>
      <c r="S44" s="17">
        <v>42171.034861111111</v>
      </c>
      <c r="T44" s="18">
        <v>42171.034861111111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10">
        <v>104.57</v>
      </c>
      <c r="Q45" s="13" t="s">
        <v>8315</v>
      </c>
      <c r="R45" t="s">
        <v>8316</v>
      </c>
      <c r="S45" s="17">
        <v>42494.683634259258</v>
      </c>
      <c r="T45" s="18">
        <v>42494.683634259258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10">
        <v>272.73</v>
      </c>
      <c r="Q46" s="13" t="s">
        <v>8315</v>
      </c>
      <c r="R46" t="s">
        <v>8316</v>
      </c>
      <c r="S46" s="17">
        <v>41758.839675925927</v>
      </c>
      <c r="T46" s="18">
        <v>41758.839675925927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10">
        <v>63.85</v>
      </c>
      <c r="Q47" s="13" t="s">
        <v>8315</v>
      </c>
      <c r="R47" t="s">
        <v>8316</v>
      </c>
      <c r="S47" s="17">
        <v>42171.824884259258</v>
      </c>
      <c r="T47" s="18">
        <v>42171.824884259258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10">
        <v>83.51</v>
      </c>
      <c r="Q48" s="13" t="s">
        <v>8315</v>
      </c>
      <c r="R48" t="s">
        <v>8316</v>
      </c>
      <c r="S48" s="17">
        <v>42268.127696759257</v>
      </c>
      <c r="T48" s="18">
        <v>42268.127696759257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10">
        <v>44.09</v>
      </c>
      <c r="Q49" s="13" t="s">
        <v>8315</v>
      </c>
      <c r="R49" t="s">
        <v>8316</v>
      </c>
      <c r="S49" s="17">
        <v>42746.261782407411</v>
      </c>
      <c r="T49" s="18">
        <v>42746.261782407411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10">
        <v>44.54</v>
      </c>
      <c r="Q50" s="13" t="s">
        <v>8315</v>
      </c>
      <c r="R50" t="s">
        <v>8316</v>
      </c>
      <c r="S50" s="17">
        <v>41842.607592592591</v>
      </c>
      <c r="T50" s="18">
        <v>41842.607592592591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10">
        <v>125.81</v>
      </c>
      <c r="Q51" s="13" t="s">
        <v>8315</v>
      </c>
      <c r="R51" t="s">
        <v>8316</v>
      </c>
      <c r="S51" s="17">
        <v>41853.240208333329</v>
      </c>
      <c r="T51" s="18">
        <v>41853.240208333329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10">
        <v>50.75</v>
      </c>
      <c r="Q52" s="13" t="s">
        <v>8315</v>
      </c>
      <c r="R52" t="s">
        <v>8316</v>
      </c>
      <c r="S52" s="17">
        <v>42061.212488425925</v>
      </c>
      <c r="T52" s="18">
        <v>42061.212488425925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10">
        <v>60.9</v>
      </c>
      <c r="Q53" s="13" t="s">
        <v>8315</v>
      </c>
      <c r="R53" t="s">
        <v>8316</v>
      </c>
      <c r="S53" s="17">
        <v>42036.24428240741</v>
      </c>
      <c r="T53" s="18">
        <v>42036.24428240741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10">
        <v>109.03</v>
      </c>
      <c r="Q54" s="13" t="s">
        <v>8315</v>
      </c>
      <c r="R54" t="s">
        <v>8316</v>
      </c>
      <c r="S54" s="17">
        <v>42157.470185185186</v>
      </c>
      <c r="T54" s="18">
        <v>42157.470185185186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10">
        <v>25.69</v>
      </c>
      <c r="Q55" s="13" t="s">
        <v>8315</v>
      </c>
      <c r="R55" t="s">
        <v>8316</v>
      </c>
      <c r="S55" s="17">
        <v>41827.909942129627</v>
      </c>
      <c r="T55" s="18">
        <v>41827.909942129627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10">
        <v>41.92</v>
      </c>
      <c r="Q56" s="13" t="s">
        <v>8315</v>
      </c>
      <c r="R56" t="s">
        <v>8316</v>
      </c>
      <c r="S56" s="17">
        <v>42162.729548611111</v>
      </c>
      <c r="T56" s="18">
        <v>42162.729548611111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10">
        <v>88.77</v>
      </c>
      <c r="Q57" s="13" t="s">
        <v>8315</v>
      </c>
      <c r="R57" t="s">
        <v>8316</v>
      </c>
      <c r="S57" s="17">
        <v>42233.738564814819</v>
      </c>
      <c r="T57" s="18">
        <v>42233.738564814819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10">
        <v>80.23</v>
      </c>
      <c r="Q58" s="13" t="s">
        <v>8315</v>
      </c>
      <c r="R58" t="s">
        <v>8316</v>
      </c>
      <c r="S58" s="17">
        <v>42042.197824074072</v>
      </c>
      <c r="T58" s="18">
        <v>42042.197824074072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10">
        <v>78.94</v>
      </c>
      <c r="Q59" s="13" t="s">
        <v>8315</v>
      </c>
      <c r="R59" t="s">
        <v>8316</v>
      </c>
      <c r="S59" s="17">
        <v>42585.523842592593</v>
      </c>
      <c r="T59" s="18">
        <v>42585.523842592593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10">
        <v>69.89</v>
      </c>
      <c r="Q60" s="13" t="s">
        <v>8315</v>
      </c>
      <c r="R60" t="s">
        <v>8316</v>
      </c>
      <c r="S60" s="17">
        <v>41808.669571759259</v>
      </c>
      <c r="T60" s="18">
        <v>41808.669571759259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10">
        <v>74.53</v>
      </c>
      <c r="Q61" s="13" t="s">
        <v>8315</v>
      </c>
      <c r="R61" t="s">
        <v>8316</v>
      </c>
      <c r="S61" s="17">
        <v>41852.658310185187</v>
      </c>
      <c r="T61" s="18">
        <v>41852.658310185187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10">
        <v>123.94</v>
      </c>
      <c r="Q62" s="13" t="s">
        <v>8315</v>
      </c>
      <c r="R62" t="s">
        <v>8316</v>
      </c>
      <c r="S62" s="17">
        <v>42694.110185185185</v>
      </c>
      <c r="T62" s="18">
        <v>42694.110185185185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10">
        <v>264.85000000000002</v>
      </c>
      <c r="Q63" s="13" t="s">
        <v>8315</v>
      </c>
      <c r="R63" t="s">
        <v>8316</v>
      </c>
      <c r="S63" s="17">
        <v>42341.818379629629</v>
      </c>
      <c r="T63" s="18">
        <v>42341.818379629629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10">
        <v>58.62</v>
      </c>
      <c r="Q64" s="13" t="s">
        <v>8315</v>
      </c>
      <c r="R64" t="s">
        <v>8316</v>
      </c>
      <c r="S64" s="17">
        <v>41880.061006944445</v>
      </c>
      <c r="T64" s="18">
        <v>41880.061006944445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10">
        <v>70.88</v>
      </c>
      <c r="Q65" s="13" t="s">
        <v>8315</v>
      </c>
      <c r="R65" t="s">
        <v>8316</v>
      </c>
      <c r="S65" s="17">
        <v>41941.683865740742</v>
      </c>
      <c r="T65" s="18">
        <v>41941.683865740742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10">
        <v>113.57</v>
      </c>
      <c r="Q66" s="13" t="s">
        <v>8315</v>
      </c>
      <c r="R66" t="s">
        <v>8316</v>
      </c>
      <c r="S66" s="17">
        <v>42026.88118055556</v>
      </c>
      <c r="T66" s="18">
        <v>42026.88118055556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10">
        <v>60.69</v>
      </c>
      <c r="Q67" s="13" t="s">
        <v>8315</v>
      </c>
      <c r="R67" t="s">
        <v>8316</v>
      </c>
      <c r="S67" s="17">
        <v>41922.640590277777</v>
      </c>
      <c r="T67" s="18">
        <v>41922.640590277777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10">
        <v>110.22</v>
      </c>
      <c r="Q68" s="13" t="s">
        <v>8315</v>
      </c>
      <c r="R68" t="s">
        <v>8316</v>
      </c>
      <c r="S68" s="17">
        <v>41993.824340277773</v>
      </c>
      <c r="T68" s="18">
        <v>41993.824340277773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10">
        <v>136.46</v>
      </c>
      <c r="Q69" s="13" t="s">
        <v>8315</v>
      </c>
      <c r="R69" t="s">
        <v>8316</v>
      </c>
      <c r="S69" s="17">
        <v>42219.915856481486</v>
      </c>
      <c r="T69" s="18">
        <v>42219.915856481486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10">
        <v>110.35</v>
      </c>
      <c r="Q70" s="13" t="s">
        <v>8315</v>
      </c>
      <c r="R70" t="s">
        <v>8316</v>
      </c>
      <c r="S70" s="17">
        <v>41909.969386574077</v>
      </c>
      <c r="T70" s="18">
        <v>41909.969386574077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10">
        <v>41.42</v>
      </c>
      <c r="Q71" s="13" t="s">
        <v>8315</v>
      </c>
      <c r="R71" t="s">
        <v>8316</v>
      </c>
      <c r="S71" s="17">
        <v>41891.665324074071</v>
      </c>
      <c r="T71" s="18">
        <v>41891.665324074071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10">
        <v>52</v>
      </c>
      <c r="Q72" s="13" t="s">
        <v>8315</v>
      </c>
      <c r="R72" t="s">
        <v>8316</v>
      </c>
      <c r="S72" s="17">
        <v>41226.017361111109</v>
      </c>
      <c r="T72" s="18">
        <v>41226.017361111109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10">
        <v>33.99</v>
      </c>
      <c r="Q73" s="13" t="s">
        <v>8315</v>
      </c>
      <c r="R73" t="s">
        <v>8316</v>
      </c>
      <c r="S73" s="17">
        <v>40478.263923611114</v>
      </c>
      <c r="T73" s="18">
        <v>40478.263923611114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10">
        <v>103.35</v>
      </c>
      <c r="Q74" s="13" t="s">
        <v>8315</v>
      </c>
      <c r="R74" t="s">
        <v>8316</v>
      </c>
      <c r="S74" s="17">
        <v>41862.83997685185</v>
      </c>
      <c r="T74" s="18">
        <v>41862.83997685185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10">
        <v>41.77</v>
      </c>
      <c r="Q75" s="13" t="s">
        <v>8315</v>
      </c>
      <c r="R75" t="s">
        <v>8316</v>
      </c>
      <c r="S75" s="17">
        <v>40633.154363425929</v>
      </c>
      <c r="T75" s="18">
        <v>40633.154363425929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10">
        <v>64.27</v>
      </c>
      <c r="Q76" s="13" t="s">
        <v>8315</v>
      </c>
      <c r="R76" t="s">
        <v>8316</v>
      </c>
      <c r="S76" s="17">
        <v>40970.875671296293</v>
      </c>
      <c r="T76" s="18">
        <v>40970.875671296293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10">
        <v>62.92</v>
      </c>
      <c r="Q77" s="13" t="s">
        <v>8315</v>
      </c>
      <c r="R77" t="s">
        <v>8316</v>
      </c>
      <c r="S77" s="17">
        <v>41026.953055555554</v>
      </c>
      <c r="T77" s="18">
        <v>41026.953055555554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10">
        <v>98.54</v>
      </c>
      <c r="Q78" s="13" t="s">
        <v>8315</v>
      </c>
      <c r="R78" t="s">
        <v>8316</v>
      </c>
      <c r="S78" s="17">
        <v>41829.788252314815</v>
      </c>
      <c r="T78" s="18">
        <v>41829.788252314815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10">
        <v>82.61</v>
      </c>
      <c r="Q79" s="13" t="s">
        <v>8315</v>
      </c>
      <c r="R79" t="s">
        <v>8316</v>
      </c>
      <c r="S79" s="17">
        <v>41447.839722222219</v>
      </c>
      <c r="T79" s="18">
        <v>41447.839722222219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10">
        <v>38.5</v>
      </c>
      <c r="Q80" s="13" t="s">
        <v>8315</v>
      </c>
      <c r="R80" t="s">
        <v>8316</v>
      </c>
      <c r="S80" s="17">
        <v>40884.066678240742</v>
      </c>
      <c r="T80" s="18">
        <v>40884.066678240742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10">
        <v>80.16</v>
      </c>
      <c r="Q81" s="13" t="s">
        <v>8315</v>
      </c>
      <c r="R81" t="s">
        <v>8316</v>
      </c>
      <c r="S81" s="17">
        <v>41841.26489583333</v>
      </c>
      <c r="T81" s="18">
        <v>41841.26489583333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10">
        <v>80.73</v>
      </c>
      <c r="Q82" s="13" t="s">
        <v>8315</v>
      </c>
      <c r="R82" t="s">
        <v>8316</v>
      </c>
      <c r="S82" s="17">
        <v>41799.685902777775</v>
      </c>
      <c r="T82" s="18">
        <v>41799.685902777775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10">
        <v>200.69</v>
      </c>
      <c r="Q83" s="13" t="s">
        <v>8315</v>
      </c>
      <c r="R83" t="s">
        <v>8316</v>
      </c>
      <c r="S83" s="17">
        <v>41775.753761574073</v>
      </c>
      <c r="T83" s="18">
        <v>41775.753761574073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10">
        <v>37.590000000000003</v>
      </c>
      <c r="Q84" s="13" t="s">
        <v>8315</v>
      </c>
      <c r="R84" t="s">
        <v>8316</v>
      </c>
      <c r="S84" s="17">
        <v>41766.80572916667</v>
      </c>
      <c r="T84" s="18">
        <v>41766.80572916667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10">
        <v>58.1</v>
      </c>
      <c r="Q85" s="13" t="s">
        <v>8315</v>
      </c>
      <c r="R85" t="s">
        <v>8316</v>
      </c>
      <c r="S85" s="17">
        <v>40644.159259259257</v>
      </c>
      <c r="T85" s="18">
        <v>40644.159259259257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10">
        <v>60.3</v>
      </c>
      <c r="Q86" s="13" t="s">
        <v>8315</v>
      </c>
      <c r="R86" t="s">
        <v>8316</v>
      </c>
      <c r="S86" s="17">
        <v>41940.69158564815</v>
      </c>
      <c r="T86" s="18">
        <v>41940.69158564815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10">
        <v>63.36</v>
      </c>
      <c r="Q87" s="13" t="s">
        <v>8315</v>
      </c>
      <c r="R87" t="s">
        <v>8316</v>
      </c>
      <c r="S87" s="17">
        <v>41839.175706018519</v>
      </c>
      <c r="T87" s="18">
        <v>41839.175706018519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10">
        <v>50.9</v>
      </c>
      <c r="Q88" s="13" t="s">
        <v>8315</v>
      </c>
      <c r="R88" t="s">
        <v>8316</v>
      </c>
      <c r="S88" s="17">
        <v>41772.105937500004</v>
      </c>
      <c r="T88" s="18">
        <v>41772.105937500004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10">
        <v>100.5</v>
      </c>
      <c r="Q89" s="13" t="s">
        <v>8315</v>
      </c>
      <c r="R89" t="s">
        <v>8316</v>
      </c>
      <c r="S89" s="17">
        <v>41591.737974537034</v>
      </c>
      <c r="T89" s="18">
        <v>41591.737974537034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10">
        <v>31.62</v>
      </c>
      <c r="Q90" s="13" t="s">
        <v>8315</v>
      </c>
      <c r="R90" t="s">
        <v>8316</v>
      </c>
      <c r="S90" s="17">
        <v>41789.080370370371</v>
      </c>
      <c r="T90" s="18">
        <v>41789.080370370371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10">
        <v>79.31</v>
      </c>
      <c r="Q91" s="13" t="s">
        <v>8315</v>
      </c>
      <c r="R91" t="s">
        <v>8316</v>
      </c>
      <c r="S91" s="17">
        <v>40923.729953703703</v>
      </c>
      <c r="T91" s="18">
        <v>40923.729953703703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10">
        <v>139.19</v>
      </c>
      <c r="Q92" s="13" t="s">
        <v>8315</v>
      </c>
      <c r="R92" t="s">
        <v>8316</v>
      </c>
      <c r="S92" s="17">
        <v>41878.878379629627</v>
      </c>
      <c r="T92" s="18">
        <v>41878.878379629627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10">
        <v>131.91</v>
      </c>
      <c r="Q93" s="13" t="s">
        <v>8315</v>
      </c>
      <c r="R93" t="s">
        <v>8316</v>
      </c>
      <c r="S93" s="17">
        <v>41862.864675925928</v>
      </c>
      <c r="T93" s="18">
        <v>41862.864675925928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10">
        <v>91.3</v>
      </c>
      <c r="Q94" s="13" t="s">
        <v>8315</v>
      </c>
      <c r="R94" t="s">
        <v>8316</v>
      </c>
      <c r="S94" s="17">
        <v>40531.886886574073</v>
      </c>
      <c r="T94" s="18">
        <v>40531.886886574073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10">
        <v>39.67</v>
      </c>
      <c r="Q95" s="13" t="s">
        <v>8315</v>
      </c>
      <c r="R95" t="s">
        <v>8316</v>
      </c>
      <c r="S95" s="17">
        <v>41477.930914351848</v>
      </c>
      <c r="T95" s="18">
        <v>41477.930914351848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10">
        <v>57.55</v>
      </c>
      <c r="Q96" s="13" t="s">
        <v>8315</v>
      </c>
      <c r="R96" t="s">
        <v>8316</v>
      </c>
      <c r="S96" s="17">
        <v>41781.666770833333</v>
      </c>
      <c r="T96" s="18">
        <v>41781.666770833333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10">
        <v>77.34</v>
      </c>
      <c r="Q97" s="13" t="s">
        <v>8315</v>
      </c>
      <c r="R97" t="s">
        <v>8316</v>
      </c>
      <c r="S97" s="17">
        <v>41375.702210648145</v>
      </c>
      <c r="T97" s="18">
        <v>41375.702210648145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10">
        <v>46.77</v>
      </c>
      <c r="Q98" s="13" t="s">
        <v>8315</v>
      </c>
      <c r="R98" t="s">
        <v>8316</v>
      </c>
      <c r="S98" s="17">
        <v>40883.949317129627</v>
      </c>
      <c r="T98" s="18">
        <v>40883.949317129627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10">
        <v>40.07</v>
      </c>
      <c r="Q99" s="13" t="s">
        <v>8315</v>
      </c>
      <c r="R99" t="s">
        <v>8316</v>
      </c>
      <c r="S99" s="17">
        <v>41491.79478009259</v>
      </c>
      <c r="T99" s="18">
        <v>41491.79478009259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10">
        <v>100.22</v>
      </c>
      <c r="Q100" s="13" t="s">
        <v>8315</v>
      </c>
      <c r="R100" t="s">
        <v>8316</v>
      </c>
      <c r="S100" s="17">
        <v>41791.993414351848</v>
      </c>
      <c r="T100" s="18">
        <v>41791.993414351848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10">
        <v>71.489999999999995</v>
      </c>
      <c r="Q101" s="13" t="s">
        <v>8315</v>
      </c>
      <c r="R101" t="s">
        <v>8316</v>
      </c>
      <c r="S101" s="17">
        <v>41835.666354166664</v>
      </c>
      <c r="T101" s="18">
        <v>41835.666354166664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10">
        <v>63.11</v>
      </c>
      <c r="Q102" s="13" t="s">
        <v>8315</v>
      </c>
      <c r="R102" t="s">
        <v>8316</v>
      </c>
      <c r="S102" s="17">
        <v>41827.605057870373</v>
      </c>
      <c r="T102" s="18">
        <v>41827.605057870373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10">
        <v>50.16</v>
      </c>
      <c r="Q103" s="13" t="s">
        <v>8315</v>
      </c>
      <c r="R103" t="s">
        <v>8316</v>
      </c>
      <c r="S103" s="17">
        <v>41778.637245370373</v>
      </c>
      <c r="T103" s="18">
        <v>41778.637245370373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10">
        <v>62.88</v>
      </c>
      <c r="Q104" s="13" t="s">
        <v>8315</v>
      </c>
      <c r="R104" t="s">
        <v>8316</v>
      </c>
      <c r="S104" s="17">
        <v>41013.936562499999</v>
      </c>
      <c r="T104" s="18">
        <v>41013.936562499999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10">
        <v>85.53</v>
      </c>
      <c r="Q105" s="13" t="s">
        <v>8315</v>
      </c>
      <c r="R105" t="s">
        <v>8316</v>
      </c>
      <c r="S105" s="17">
        <v>41834.586574074077</v>
      </c>
      <c r="T105" s="18">
        <v>41834.586574074077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10">
        <v>53.72</v>
      </c>
      <c r="Q106" s="13" t="s">
        <v>8315</v>
      </c>
      <c r="R106" t="s">
        <v>8316</v>
      </c>
      <c r="S106" s="17">
        <v>41829.795729166668</v>
      </c>
      <c r="T106" s="18">
        <v>41829.795729166668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10">
        <v>262.11</v>
      </c>
      <c r="Q107" s="13" t="s">
        <v>8315</v>
      </c>
      <c r="R107" t="s">
        <v>8316</v>
      </c>
      <c r="S107" s="17">
        <v>42219.665173611109</v>
      </c>
      <c r="T107" s="18">
        <v>42219.665173611109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10">
        <v>50.2</v>
      </c>
      <c r="Q108" s="13" t="s">
        <v>8315</v>
      </c>
      <c r="R108" t="s">
        <v>8316</v>
      </c>
      <c r="S108" s="17">
        <v>42648.546111111107</v>
      </c>
      <c r="T108" s="18">
        <v>42648.546111111107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10">
        <v>168.25</v>
      </c>
      <c r="Q109" s="13" t="s">
        <v>8315</v>
      </c>
      <c r="R109" t="s">
        <v>8316</v>
      </c>
      <c r="S109" s="17">
        <v>42050.983182870375</v>
      </c>
      <c r="T109" s="18">
        <v>42050.983182870375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10">
        <v>256.37</v>
      </c>
      <c r="Q110" s="13" t="s">
        <v>8315</v>
      </c>
      <c r="R110" t="s">
        <v>8316</v>
      </c>
      <c r="S110" s="17">
        <v>42772.833379629628</v>
      </c>
      <c r="T110" s="18">
        <v>42772.833379629628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10">
        <v>37.14</v>
      </c>
      <c r="Q111" s="13" t="s">
        <v>8315</v>
      </c>
      <c r="R111" t="s">
        <v>8316</v>
      </c>
      <c r="S111" s="17">
        <v>42270.582141203704</v>
      </c>
      <c r="T111" s="18">
        <v>42270.582141203704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10">
        <v>45.88</v>
      </c>
      <c r="Q112" s="13" t="s">
        <v>8315</v>
      </c>
      <c r="R112" t="s">
        <v>8316</v>
      </c>
      <c r="S112" s="17">
        <v>42206.835370370376</v>
      </c>
      <c r="T112" s="18">
        <v>42206.835370370376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10">
        <v>141.71</v>
      </c>
      <c r="Q113" s="13" t="s">
        <v>8315</v>
      </c>
      <c r="R113" t="s">
        <v>8316</v>
      </c>
      <c r="S113" s="17">
        <v>42697.850844907407</v>
      </c>
      <c r="T113" s="18">
        <v>42697.850844907407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10">
        <v>52.49</v>
      </c>
      <c r="Q114" s="13" t="s">
        <v>8315</v>
      </c>
      <c r="R114" t="s">
        <v>8316</v>
      </c>
      <c r="S114" s="17">
        <v>42503.559467592597</v>
      </c>
      <c r="T114" s="18">
        <v>42503.559467592597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10">
        <v>193.62</v>
      </c>
      <c r="Q115" s="13" t="s">
        <v>8315</v>
      </c>
      <c r="R115" t="s">
        <v>8316</v>
      </c>
      <c r="S115" s="17">
        <v>42323.70930555556</v>
      </c>
      <c r="T115" s="18">
        <v>42323.70930555556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10">
        <v>106.8</v>
      </c>
      <c r="Q116" s="13" t="s">
        <v>8315</v>
      </c>
      <c r="R116" t="s">
        <v>8316</v>
      </c>
      <c r="S116" s="17">
        <v>41933.291643518518</v>
      </c>
      <c r="T116" s="18">
        <v>41933.291643518518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10">
        <v>77.22</v>
      </c>
      <c r="Q117" s="13" t="s">
        <v>8315</v>
      </c>
      <c r="R117" t="s">
        <v>8316</v>
      </c>
      <c r="S117" s="17">
        <v>41898.168125000004</v>
      </c>
      <c r="T117" s="18">
        <v>41898.168125000004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10">
        <v>57.5</v>
      </c>
      <c r="Q118" s="13" t="s">
        <v>8315</v>
      </c>
      <c r="R118" t="s">
        <v>8316</v>
      </c>
      <c r="S118" s="17">
        <v>42446.943831018521</v>
      </c>
      <c r="T118" s="18">
        <v>42446.943831018521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10">
        <v>50.46</v>
      </c>
      <c r="Q119" s="13" t="s">
        <v>8315</v>
      </c>
      <c r="R119" t="s">
        <v>8316</v>
      </c>
      <c r="S119" s="17">
        <v>42463.81385416667</v>
      </c>
      <c r="T119" s="18">
        <v>42463.81385416667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10">
        <v>97.38</v>
      </c>
      <c r="Q120" s="13" t="s">
        <v>8315</v>
      </c>
      <c r="R120" t="s">
        <v>8316</v>
      </c>
      <c r="S120" s="17">
        <v>42766.805034722223</v>
      </c>
      <c r="T120" s="18">
        <v>42766.805034722223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10">
        <v>85.53</v>
      </c>
      <c r="Q121" s="13" t="s">
        <v>8315</v>
      </c>
      <c r="R121" t="s">
        <v>8316</v>
      </c>
      <c r="S121" s="17">
        <v>42522.347812499997</v>
      </c>
      <c r="T121" s="18">
        <v>42522.347812499997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10">
        <v>182.91</v>
      </c>
      <c r="Q122" s="13" t="s">
        <v>8315</v>
      </c>
      <c r="R122" t="s">
        <v>8316</v>
      </c>
      <c r="S122" s="17">
        <v>42702.917048611111</v>
      </c>
      <c r="T122" s="18">
        <v>42702.917048611111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10">
        <v>131.13999999999999</v>
      </c>
      <c r="Q123" s="13" t="s">
        <v>8315</v>
      </c>
      <c r="R123" t="s">
        <v>8316</v>
      </c>
      <c r="S123" s="17">
        <v>42252.474351851852</v>
      </c>
      <c r="T123" s="18">
        <v>42252.474351851852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10">
        <v>58.69</v>
      </c>
      <c r="Q124" s="13" t="s">
        <v>8315</v>
      </c>
      <c r="R124" t="s">
        <v>8316</v>
      </c>
      <c r="S124" s="17">
        <v>41893.324884259258</v>
      </c>
      <c r="T124" s="18">
        <v>41893.324884259258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10">
        <v>69.569999999999993</v>
      </c>
      <c r="Q125" s="13" t="s">
        <v>8315</v>
      </c>
      <c r="R125" t="s">
        <v>8316</v>
      </c>
      <c r="S125" s="17">
        <v>41871.755694444444</v>
      </c>
      <c r="T125" s="18">
        <v>41871.755694444444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10">
        <v>115.87</v>
      </c>
      <c r="Q126" s="13" t="s">
        <v>8315</v>
      </c>
      <c r="R126" t="s">
        <v>8316</v>
      </c>
      <c r="S126" s="17">
        <v>42262.096782407403</v>
      </c>
      <c r="T126" s="18">
        <v>42262.096782407403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10">
        <v>81.13</v>
      </c>
      <c r="Q127" s="13" t="s">
        <v>8315</v>
      </c>
      <c r="R127" t="s">
        <v>8316</v>
      </c>
      <c r="S127" s="17">
        <v>42135.60020833333</v>
      </c>
      <c r="T127" s="18">
        <v>42135.60020833333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10">
        <v>57.63</v>
      </c>
      <c r="Q128" s="13" t="s">
        <v>8315</v>
      </c>
      <c r="R128" t="s">
        <v>8316</v>
      </c>
      <c r="S128" s="17">
        <v>42230.472222222219</v>
      </c>
      <c r="T128" s="18">
        <v>42230.472222222219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10">
        <v>60.48</v>
      </c>
      <c r="Q129" s="13" t="s">
        <v>8315</v>
      </c>
      <c r="R129" t="s">
        <v>8316</v>
      </c>
      <c r="S129" s="17">
        <v>42068.888391203705</v>
      </c>
      <c r="T129" s="18">
        <v>42068.888391203705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10">
        <v>65.58</v>
      </c>
      <c r="Q130" s="13" t="s">
        <v>8315</v>
      </c>
      <c r="R130" t="s">
        <v>8316</v>
      </c>
      <c r="S130" s="17">
        <v>42145.746689814812</v>
      </c>
      <c r="T130" s="18">
        <v>42145.746689814812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10">
        <v>119.19</v>
      </c>
      <c r="Q131" s="13" t="s">
        <v>8315</v>
      </c>
      <c r="R131" t="s">
        <v>8316</v>
      </c>
      <c r="S131" s="17">
        <v>41918.742175925923</v>
      </c>
      <c r="T131" s="18">
        <v>41918.742175925923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10">
        <v>83.05</v>
      </c>
      <c r="Q132" s="13" t="s">
        <v>8315</v>
      </c>
      <c r="R132" t="s">
        <v>8316</v>
      </c>
      <c r="S132" s="17">
        <v>42146.731087962966</v>
      </c>
      <c r="T132" s="18">
        <v>42146.731087962966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10">
        <v>177.09</v>
      </c>
      <c r="Q133" s="13" t="s">
        <v>8315</v>
      </c>
      <c r="R133" t="s">
        <v>8316</v>
      </c>
      <c r="S133" s="17">
        <v>42602.576712962968</v>
      </c>
      <c r="T133" s="18">
        <v>42602.576712962968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10">
        <v>72.760000000000005</v>
      </c>
      <c r="Q134" s="13" t="s">
        <v>8315</v>
      </c>
      <c r="R134" t="s">
        <v>8316</v>
      </c>
      <c r="S134" s="17">
        <v>42144.573807870373</v>
      </c>
      <c r="T134" s="18">
        <v>42144.573807870373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10">
        <v>98.2</v>
      </c>
      <c r="Q135" s="13" t="s">
        <v>8315</v>
      </c>
      <c r="R135" t="s">
        <v>8316</v>
      </c>
      <c r="S135" s="17">
        <v>41982.887280092589</v>
      </c>
      <c r="T135" s="18">
        <v>41982.887280092589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10">
        <v>251.74</v>
      </c>
      <c r="Q136" s="13" t="s">
        <v>8315</v>
      </c>
      <c r="R136" t="s">
        <v>8316</v>
      </c>
      <c r="S136" s="17">
        <v>42614.760937500003</v>
      </c>
      <c r="T136" s="18">
        <v>42614.760937500003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10">
        <v>74.819999999999993</v>
      </c>
      <c r="Q137" s="13" t="s">
        <v>8315</v>
      </c>
      <c r="R137" t="s">
        <v>8316</v>
      </c>
      <c r="S137" s="17">
        <v>42303.672662037032</v>
      </c>
      <c r="T137" s="18">
        <v>42303.672662037032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10">
        <v>67.650000000000006</v>
      </c>
      <c r="Q138" s="13" t="s">
        <v>8315</v>
      </c>
      <c r="R138" t="s">
        <v>8316</v>
      </c>
      <c r="S138" s="17">
        <v>42171.725416666668</v>
      </c>
      <c r="T138" s="18">
        <v>42171.725416666668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10">
        <v>93.81</v>
      </c>
      <c r="Q139" s="13" t="s">
        <v>8315</v>
      </c>
      <c r="R139" t="s">
        <v>8316</v>
      </c>
      <c r="S139" s="17">
        <v>41964.315532407403</v>
      </c>
      <c r="T139" s="18">
        <v>41964.315532407403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10">
        <v>41.24</v>
      </c>
      <c r="Q140" s="13" t="s">
        <v>8315</v>
      </c>
      <c r="R140" t="s">
        <v>8316</v>
      </c>
      <c r="S140" s="17">
        <v>42284.516064814816</v>
      </c>
      <c r="T140" s="18">
        <v>42284.516064814816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10">
        <v>52.55</v>
      </c>
      <c r="Q141" s="13" t="s">
        <v>8315</v>
      </c>
      <c r="R141" t="s">
        <v>8316</v>
      </c>
      <c r="S141" s="17">
        <v>42016.800208333334</v>
      </c>
      <c r="T141" s="18">
        <v>42016.800208333334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10">
        <v>48.33</v>
      </c>
      <c r="Q142" s="13" t="s">
        <v>8315</v>
      </c>
      <c r="R142" t="s">
        <v>8316</v>
      </c>
      <c r="S142" s="17">
        <v>42136.536134259266</v>
      </c>
      <c r="T142" s="18">
        <v>42136.536134259266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10">
        <v>53.18</v>
      </c>
      <c r="Q143" s="13" t="s">
        <v>8315</v>
      </c>
      <c r="R143" t="s">
        <v>8316</v>
      </c>
      <c r="S143" s="17">
        <v>42172.757638888885</v>
      </c>
      <c r="T143" s="18">
        <v>42172.757638888885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10">
        <v>60.95</v>
      </c>
      <c r="Q144" s="13" t="s">
        <v>8315</v>
      </c>
      <c r="R144" t="s">
        <v>8316</v>
      </c>
      <c r="S144" s="17">
        <v>42590.90425925926</v>
      </c>
      <c r="T144" s="18">
        <v>42590.90425925926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10">
        <v>106.5</v>
      </c>
      <c r="Q145" s="13" t="s">
        <v>8315</v>
      </c>
      <c r="R145" t="s">
        <v>8316</v>
      </c>
      <c r="S145" s="17">
        <v>42284.500104166669</v>
      </c>
      <c r="T145" s="18">
        <v>42284.500104166669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10">
        <v>204.57</v>
      </c>
      <c r="Q146" s="13" t="s">
        <v>8315</v>
      </c>
      <c r="R146" t="s">
        <v>8316</v>
      </c>
      <c r="S146" s="17">
        <v>42611.801412037035</v>
      </c>
      <c r="T146" s="18">
        <v>42611.801412037035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10">
        <v>54.91</v>
      </c>
      <c r="Q147" s="13" t="s">
        <v>8315</v>
      </c>
      <c r="R147" t="s">
        <v>8316</v>
      </c>
      <c r="S147" s="17">
        <v>42400.704537037032</v>
      </c>
      <c r="T147" s="18">
        <v>42400.704537037032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10">
        <v>150.41999999999999</v>
      </c>
      <c r="Q148" s="13" t="s">
        <v>8315</v>
      </c>
      <c r="R148" t="s">
        <v>8316</v>
      </c>
      <c r="S148" s="17">
        <v>42017.88045138889</v>
      </c>
      <c r="T148" s="18">
        <v>42017.88045138889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10">
        <v>105.21</v>
      </c>
      <c r="Q149" s="13" t="s">
        <v>8315</v>
      </c>
      <c r="R149" t="s">
        <v>8316</v>
      </c>
      <c r="S149" s="17">
        <v>42431.102534722217</v>
      </c>
      <c r="T149" s="18">
        <v>42431.102534722217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10">
        <v>68.67</v>
      </c>
      <c r="Q150" s="13" t="s">
        <v>8315</v>
      </c>
      <c r="R150" t="s">
        <v>8316</v>
      </c>
      <c r="S150" s="17">
        <v>42121.756921296299</v>
      </c>
      <c r="T150" s="18">
        <v>42121.756921296299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10">
        <v>129.36000000000001</v>
      </c>
      <c r="Q151" s="13" t="s">
        <v>8315</v>
      </c>
      <c r="R151" t="s">
        <v>8316</v>
      </c>
      <c r="S151" s="17">
        <v>42219.019733796296</v>
      </c>
      <c r="T151" s="18">
        <v>42219.019733796296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10">
        <v>134.26</v>
      </c>
      <c r="Q152" s="13" t="s">
        <v>8315</v>
      </c>
      <c r="R152" t="s">
        <v>8316</v>
      </c>
      <c r="S152" s="17">
        <v>42445.19430555556</v>
      </c>
      <c r="T152" s="18">
        <v>42445.19430555556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10">
        <v>203.2</v>
      </c>
      <c r="Q153" s="13" t="s">
        <v>8315</v>
      </c>
      <c r="R153" t="s">
        <v>8316</v>
      </c>
      <c r="S153" s="17">
        <v>42380.884872685187</v>
      </c>
      <c r="T153" s="18">
        <v>42380.884872685187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10">
        <v>69.19</v>
      </c>
      <c r="Q154" s="13" t="s">
        <v>8315</v>
      </c>
      <c r="R154" t="s">
        <v>8316</v>
      </c>
      <c r="S154" s="17">
        <v>42762.942430555559</v>
      </c>
      <c r="T154" s="18">
        <v>42762.942430555559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10">
        <v>125.12</v>
      </c>
      <c r="Q155" s="13" t="s">
        <v>8315</v>
      </c>
      <c r="R155" t="s">
        <v>8316</v>
      </c>
      <c r="S155" s="17">
        <v>42567.840069444443</v>
      </c>
      <c r="T155" s="18">
        <v>42567.840069444443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10">
        <v>40.71</v>
      </c>
      <c r="Q156" s="13" t="s">
        <v>8315</v>
      </c>
      <c r="R156" t="s">
        <v>8316</v>
      </c>
      <c r="S156" s="17">
        <v>42232.702546296292</v>
      </c>
      <c r="T156" s="18">
        <v>42232.702546296292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10">
        <v>141.29</v>
      </c>
      <c r="Q157" s="13" t="s">
        <v>8315</v>
      </c>
      <c r="R157" t="s">
        <v>8316</v>
      </c>
      <c r="S157" s="17">
        <v>42239.957962962959</v>
      </c>
      <c r="T157" s="18">
        <v>42239.957962962959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10">
        <v>55.33</v>
      </c>
      <c r="Q158" s="13" t="s">
        <v>8315</v>
      </c>
      <c r="R158" t="s">
        <v>8316</v>
      </c>
      <c r="S158" s="17">
        <v>42261.917395833334</v>
      </c>
      <c r="T158" s="18">
        <v>42261.917395833334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10">
        <v>46.42</v>
      </c>
      <c r="Q159" s="13" t="s">
        <v>8315</v>
      </c>
      <c r="R159" t="s">
        <v>8316</v>
      </c>
      <c r="S159" s="17">
        <v>42102.743773148148</v>
      </c>
      <c r="T159" s="18">
        <v>42102.743773148148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10">
        <v>57.2</v>
      </c>
      <c r="Q160" s="13" t="s">
        <v>8315</v>
      </c>
      <c r="R160" t="s">
        <v>8316</v>
      </c>
      <c r="S160" s="17">
        <v>42538.73583333334</v>
      </c>
      <c r="T160" s="18">
        <v>42538.73583333334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10">
        <v>59.6</v>
      </c>
      <c r="Q161" s="13" t="s">
        <v>8315</v>
      </c>
      <c r="R161" t="s">
        <v>8316</v>
      </c>
      <c r="S161" s="17">
        <v>42056.65143518518</v>
      </c>
      <c r="T161" s="18">
        <v>42056.65143518518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10">
        <v>89.59</v>
      </c>
      <c r="Q162" s="13" t="s">
        <v>8315</v>
      </c>
      <c r="R162" t="s">
        <v>8316</v>
      </c>
      <c r="S162" s="17">
        <v>42696.624444444446</v>
      </c>
      <c r="T162" s="18">
        <v>42696.624444444446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10">
        <v>204.05</v>
      </c>
      <c r="Q163" s="13" t="s">
        <v>8315</v>
      </c>
      <c r="R163" t="s">
        <v>8316</v>
      </c>
      <c r="S163" s="17">
        <v>42186.855879629627</v>
      </c>
      <c r="T163" s="18">
        <v>42186.855879629627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10">
        <v>48.7</v>
      </c>
      <c r="Q164" s="13" t="s">
        <v>8315</v>
      </c>
      <c r="R164" t="s">
        <v>8316</v>
      </c>
      <c r="S164" s="17">
        <v>42493.219236111108</v>
      </c>
      <c r="T164" s="18">
        <v>42493.219236111108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10">
        <v>53.34</v>
      </c>
      <c r="Q165" s="13" t="s">
        <v>8315</v>
      </c>
      <c r="R165" t="s">
        <v>8316</v>
      </c>
      <c r="S165" s="17">
        <v>42475.057164351849</v>
      </c>
      <c r="T165" s="18">
        <v>42475.057164351849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10">
        <v>75.09</v>
      </c>
      <c r="Q166" s="13" t="s">
        <v>8315</v>
      </c>
      <c r="R166" t="s">
        <v>8316</v>
      </c>
      <c r="S166" s="17">
        <v>42452.876909722225</v>
      </c>
      <c r="T166" s="18">
        <v>42452.876909722225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10">
        <v>209.84</v>
      </c>
      <c r="Q167" s="13" t="s">
        <v>8315</v>
      </c>
      <c r="R167" t="s">
        <v>8316</v>
      </c>
      <c r="S167" s="17">
        <v>42253.928530092591</v>
      </c>
      <c r="T167" s="18">
        <v>42253.928530092591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10">
        <v>61.02</v>
      </c>
      <c r="Q168" s="13" t="s">
        <v>8315</v>
      </c>
      <c r="R168" t="s">
        <v>8316</v>
      </c>
      <c r="S168" s="17">
        <v>42264.29178240741</v>
      </c>
      <c r="T168" s="18">
        <v>42264.29178240741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10">
        <v>61</v>
      </c>
      <c r="Q169" s="13" t="s">
        <v>8315</v>
      </c>
      <c r="R169" t="s">
        <v>8316</v>
      </c>
      <c r="S169" s="17">
        <v>42664.809560185182</v>
      </c>
      <c r="T169" s="18">
        <v>42664.809560185182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10">
        <v>80.03</v>
      </c>
      <c r="Q170" s="13" t="s">
        <v>8315</v>
      </c>
      <c r="R170" t="s">
        <v>8316</v>
      </c>
      <c r="S170" s="17">
        <v>42382.244409722218</v>
      </c>
      <c r="T170" s="18">
        <v>42382.244409722218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10">
        <v>93.98</v>
      </c>
      <c r="Q171" s="13" t="s">
        <v>8315</v>
      </c>
      <c r="R171" t="s">
        <v>8316</v>
      </c>
      <c r="S171" s="17">
        <v>41826.871238425927</v>
      </c>
      <c r="T171" s="18">
        <v>41826.871238425927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10">
        <v>61.94</v>
      </c>
      <c r="Q172" s="13" t="s">
        <v>8315</v>
      </c>
      <c r="R172" t="s">
        <v>8316</v>
      </c>
      <c r="S172" s="17">
        <v>42499.039629629624</v>
      </c>
      <c r="T172" s="18">
        <v>42499.039629629624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10">
        <v>66.45</v>
      </c>
      <c r="Q173" s="13" t="s">
        <v>8315</v>
      </c>
      <c r="R173" t="s">
        <v>8316</v>
      </c>
      <c r="S173" s="17">
        <v>42513.045798611114</v>
      </c>
      <c r="T173" s="18">
        <v>42513.045798611114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10">
        <v>35.799999999999997</v>
      </c>
      <c r="Q174" s="13" t="s">
        <v>8315</v>
      </c>
      <c r="R174" t="s">
        <v>8316</v>
      </c>
      <c r="S174" s="17">
        <v>41914.100289351853</v>
      </c>
      <c r="T174" s="18">
        <v>41914.100289351853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10">
        <v>145.65</v>
      </c>
      <c r="Q175" s="13" t="s">
        <v>8315</v>
      </c>
      <c r="R175" t="s">
        <v>8316</v>
      </c>
      <c r="S175" s="17">
        <v>42521.010370370372</v>
      </c>
      <c r="T175" s="18">
        <v>42521.010370370372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10">
        <v>142.28</v>
      </c>
      <c r="Q176" s="13" t="s">
        <v>8315</v>
      </c>
      <c r="R176" t="s">
        <v>8316</v>
      </c>
      <c r="S176" s="17">
        <v>42041.714178240742</v>
      </c>
      <c r="T176" s="18">
        <v>42041.714178240742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10">
        <v>292.77999999999997</v>
      </c>
      <c r="Q177" s="13" t="s">
        <v>8315</v>
      </c>
      <c r="R177" t="s">
        <v>8316</v>
      </c>
      <c r="S177" s="17">
        <v>41822.57503472222</v>
      </c>
      <c r="T177" s="18">
        <v>41822.57503472222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10">
        <v>80.400000000000006</v>
      </c>
      <c r="Q178" s="13" t="s">
        <v>8315</v>
      </c>
      <c r="R178" t="s">
        <v>8316</v>
      </c>
      <c r="S178" s="17">
        <v>42248.697754629626</v>
      </c>
      <c r="T178" s="18">
        <v>42248.697754629626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10">
        <v>72.290000000000006</v>
      </c>
      <c r="Q179" s="13" t="s">
        <v>8315</v>
      </c>
      <c r="R179" t="s">
        <v>8316</v>
      </c>
      <c r="S179" s="17">
        <v>41809.860300925924</v>
      </c>
      <c r="T179" s="18">
        <v>41809.860300925924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10">
        <v>32.97</v>
      </c>
      <c r="Q180" s="13" t="s">
        <v>8315</v>
      </c>
      <c r="R180" t="s">
        <v>8316</v>
      </c>
      <c r="S180" s="17">
        <v>42148.676851851851</v>
      </c>
      <c r="T180" s="18">
        <v>42148.676851851851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10">
        <v>116.65</v>
      </c>
      <c r="Q181" s="13" t="s">
        <v>8315</v>
      </c>
      <c r="R181" t="s">
        <v>8316</v>
      </c>
      <c r="S181" s="17">
        <v>42185.521087962959</v>
      </c>
      <c r="T181" s="18">
        <v>42185.521087962959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10">
        <v>136.85</v>
      </c>
      <c r="Q182" s="13" t="s">
        <v>8315</v>
      </c>
      <c r="R182" t="s">
        <v>8316</v>
      </c>
      <c r="S182" s="17">
        <v>42769.574999999997</v>
      </c>
      <c r="T182" s="18">
        <v>42769.574999999997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10">
        <v>177.62</v>
      </c>
      <c r="Q183" s="13" t="s">
        <v>8315</v>
      </c>
      <c r="R183" t="s">
        <v>8316</v>
      </c>
      <c r="S183" s="17">
        <v>42549.665717592594</v>
      </c>
      <c r="T183" s="18">
        <v>42549.665717592594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10">
        <v>109.08</v>
      </c>
      <c r="Q184" s="13" t="s">
        <v>8315</v>
      </c>
      <c r="R184" t="s">
        <v>8316</v>
      </c>
      <c r="S184" s="17">
        <v>42685.974004629628</v>
      </c>
      <c r="T184" s="18">
        <v>42685.974004629628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10">
        <v>78.209999999999994</v>
      </c>
      <c r="Q185" s="13" t="s">
        <v>8315</v>
      </c>
      <c r="R185" t="s">
        <v>8316</v>
      </c>
      <c r="S185" s="17">
        <v>42062.296412037031</v>
      </c>
      <c r="T185" s="18">
        <v>42062.296412037031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10">
        <v>114.13</v>
      </c>
      <c r="Q186" s="13" t="s">
        <v>8315</v>
      </c>
      <c r="R186" t="s">
        <v>8316</v>
      </c>
      <c r="S186" s="17">
        <v>41851.200150462959</v>
      </c>
      <c r="T186" s="18">
        <v>41851.200150462959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10">
        <v>50</v>
      </c>
      <c r="Q187" s="13" t="s">
        <v>8315</v>
      </c>
      <c r="R187" t="s">
        <v>8316</v>
      </c>
      <c r="S187" s="17">
        <v>42053.106111111112</v>
      </c>
      <c r="T187" s="18">
        <v>42053.106111111112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10">
        <v>91.67</v>
      </c>
      <c r="Q188" s="13" t="s">
        <v>8315</v>
      </c>
      <c r="R188" t="s">
        <v>8316</v>
      </c>
      <c r="S188" s="17">
        <v>42054.024421296301</v>
      </c>
      <c r="T188" s="18">
        <v>42054.024421296301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10">
        <v>69.819999999999993</v>
      </c>
      <c r="Q189" s="13" t="s">
        <v>8315</v>
      </c>
      <c r="R189" t="s">
        <v>8316</v>
      </c>
      <c r="S189" s="17">
        <v>42466.558796296296</v>
      </c>
      <c r="T189" s="18">
        <v>42466.558796296296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10">
        <v>109.57</v>
      </c>
      <c r="Q190" s="13" t="s">
        <v>8315</v>
      </c>
      <c r="R190" t="s">
        <v>8316</v>
      </c>
      <c r="S190" s="17">
        <v>42513.110787037032</v>
      </c>
      <c r="T190" s="18">
        <v>42513.110787037032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10">
        <v>55.6</v>
      </c>
      <c r="Q191" s="13" t="s">
        <v>8315</v>
      </c>
      <c r="R191" t="s">
        <v>8316</v>
      </c>
      <c r="S191" s="17">
        <v>42270.7269212963</v>
      </c>
      <c r="T191" s="18">
        <v>42270.7269212963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10">
        <v>63.57</v>
      </c>
      <c r="Q192" s="13" t="s">
        <v>8315</v>
      </c>
      <c r="R192" t="s">
        <v>8316</v>
      </c>
      <c r="S192" s="17">
        <v>41932.311099537037</v>
      </c>
      <c r="T192" s="18">
        <v>41932.311099537037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10">
        <v>184.78</v>
      </c>
      <c r="Q193" s="13" t="s">
        <v>8315</v>
      </c>
      <c r="R193" t="s">
        <v>8316</v>
      </c>
      <c r="S193" s="17">
        <v>42746.057106481487</v>
      </c>
      <c r="T193" s="18">
        <v>42746.057106481487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10">
        <v>83.43</v>
      </c>
      <c r="Q194" s="13" t="s">
        <v>8315</v>
      </c>
      <c r="R194" t="s">
        <v>8316</v>
      </c>
      <c r="S194" s="17">
        <v>41866.025347222225</v>
      </c>
      <c r="T194" s="18">
        <v>41866.025347222225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10">
        <v>54.5</v>
      </c>
      <c r="Q195" s="13" t="s">
        <v>8315</v>
      </c>
      <c r="R195" t="s">
        <v>8316</v>
      </c>
      <c r="S195" s="17">
        <v>42056.091631944444</v>
      </c>
      <c r="T195" s="18">
        <v>42056.091631944444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10">
        <v>302.31</v>
      </c>
      <c r="Q196" s="13" t="s">
        <v>8315</v>
      </c>
      <c r="R196" t="s">
        <v>8316</v>
      </c>
      <c r="S196" s="17">
        <v>41851.771354166667</v>
      </c>
      <c r="T196" s="18">
        <v>41851.771354166667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10">
        <v>866.67</v>
      </c>
      <c r="Q197" s="13" t="s">
        <v>8315</v>
      </c>
      <c r="R197" t="s">
        <v>8316</v>
      </c>
      <c r="S197" s="17">
        <v>42321.101759259262</v>
      </c>
      <c r="T197" s="18">
        <v>42321.101759259262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10">
        <v>61.39</v>
      </c>
      <c r="Q198" s="13" t="s">
        <v>8315</v>
      </c>
      <c r="R198" t="s">
        <v>8316</v>
      </c>
      <c r="S198" s="17">
        <v>42107.067557870367</v>
      </c>
      <c r="T198" s="18">
        <v>42107.067557870367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10">
        <v>45.48</v>
      </c>
      <c r="Q199" s="13" t="s">
        <v>8315</v>
      </c>
      <c r="R199" t="s">
        <v>8316</v>
      </c>
      <c r="S199" s="17">
        <v>41969.199756944443</v>
      </c>
      <c r="T199" s="18">
        <v>41969.199756944443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10">
        <v>67.92</v>
      </c>
      <c r="Q200" s="13" t="s">
        <v>8315</v>
      </c>
      <c r="R200" t="s">
        <v>8316</v>
      </c>
      <c r="S200" s="17">
        <v>42690.334317129629</v>
      </c>
      <c r="T200" s="18">
        <v>42690.334317129629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10">
        <v>30.78</v>
      </c>
      <c r="Q201" s="13" t="s">
        <v>8315</v>
      </c>
      <c r="R201" t="s">
        <v>8316</v>
      </c>
      <c r="S201" s="17">
        <v>42312.874594907407</v>
      </c>
      <c r="T201" s="18">
        <v>42312.874594907407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10">
        <v>38.33</v>
      </c>
      <c r="Q202" s="13" t="s">
        <v>8315</v>
      </c>
      <c r="R202" t="s">
        <v>8316</v>
      </c>
      <c r="S202" s="17">
        <v>41855.548101851848</v>
      </c>
      <c r="T202" s="18">
        <v>41855.548101851848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10">
        <v>421.11</v>
      </c>
      <c r="Q203" s="13" t="s">
        <v>8315</v>
      </c>
      <c r="R203" t="s">
        <v>8316</v>
      </c>
      <c r="S203" s="17">
        <v>42059.701319444444</v>
      </c>
      <c r="T203" s="18">
        <v>42059.701319444444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10">
        <v>111.89</v>
      </c>
      <c r="Q204" s="13" t="s">
        <v>8315</v>
      </c>
      <c r="R204" t="s">
        <v>8316</v>
      </c>
      <c r="S204" s="17">
        <v>41937.95344907407</v>
      </c>
      <c r="T204" s="18">
        <v>41937.95344907407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10">
        <v>85.21</v>
      </c>
      <c r="Q205" s="13" t="s">
        <v>8315</v>
      </c>
      <c r="R205" t="s">
        <v>8316</v>
      </c>
      <c r="S205" s="17">
        <v>42044.184988425928</v>
      </c>
      <c r="T205" s="18">
        <v>42044.184988425928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10">
        <v>65.17</v>
      </c>
      <c r="Q206" s="13" t="s">
        <v>8315</v>
      </c>
      <c r="R206" t="s">
        <v>8316</v>
      </c>
      <c r="S206" s="17">
        <v>42524.782638888893</v>
      </c>
      <c r="T206" s="18">
        <v>42524.782638888893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10">
        <v>93.76</v>
      </c>
      <c r="Q207" s="13" t="s">
        <v>8315</v>
      </c>
      <c r="R207" t="s">
        <v>8316</v>
      </c>
      <c r="S207" s="17">
        <v>42292.087592592594</v>
      </c>
      <c r="T207" s="18">
        <v>42292.087592592594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10">
        <v>133.33000000000001</v>
      </c>
      <c r="Q208" s="13" t="s">
        <v>8315</v>
      </c>
      <c r="R208" t="s">
        <v>8316</v>
      </c>
      <c r="S208" s="17">
        <v>41953.8675</v>
      </c>
      <c r="T208" s="18">
        <v>41953.8675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10">
        <v>51.22</v>
      </c>
      <c r="Q209" s="13" t="s">
        <v>8315</v>
      </c>
      <c r="R209" t="s">
        <v>8316</v>
      </c>
      <c r="S209" s="17">
        <v>41946.644745370373</v>
      </c>
      <c r="T209" s="18">
        <v>41946.644745370373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10">
        <v>100.17</v>
      </c>
      <c r="Q210" s="13" t="s">
        <v>8315</v>
      </c>
      <c r="R210" t="s">
        <v>8316</v>
      </c>
      <c r="S210" s="17">
        <v>41947.762592592589</v>
      </c>
      <c r="T210" s="18">
        <v>41947.762592592589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10">
        <v>184.68</v>
      </c>
      <c r="Q211" s="13" t="s">
        <v>8315</v>
      </c>
      <c r="R211" t="s">
        <v>8316</v>
      </c>
      <c r="S211" s="17">
        <v>42494.563449074078</v>
      </c>
      <c r="T211" s="18">
        <v>42494.563449074078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10">
        <v>69.819999999999993</v>
      </c>
      <c r="Q212" s="13" t="s">
        <v>8315</v>
      </c>
      <c r="R212" t="s">
        <v>8316</v>
      </c>
      <c r="S212" s="17">
        <v>41815.774826388886</v>
      </c>
      <c r="T212" s="18">
        <v>41815.774826388886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10">
        <v>61.94</v>
      </c>
      <c r="Q213" s="13" t="s">
        <v>8315</v>
      </c>
      <c r="R213" t="s">
        <v>8316</v>
      </c>
      <c r="S213" s="17">
        <v>41830.545694444445</v>
      </c>
      <c r="T213" s="18">
        <v>41830.545694444445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10">
        <v>36.07</v>
      </c>
      <c r="Q214" s="13" t="s">
        <v>8315</v>
      </c>
      <c r="R214" t="s">
        <v>8316</v>
      </c>
      <c r="S214" s="17">
        <v>41923.921643518523</v>
      </c>
      <c r="T214" s="18">
        <v>41923.921643518523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10">
        <v>55.89</v>
      </c>
      <c r="Q215" s="13" t="s">
        <v>8315</v>
      </c>
      <c r="R215" t="s">
        <v>8316</v>
      </c>
      <c r="S215" s="17">
        <v>41764.44663194444</v>
      </c>
      <c r="T215" s="18">
        <v>41764.44663194444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10">
        <v>68.349999999999994</v>
      </c>
      <c r="Q216" s="13" t="s">
        <v>8315</v>
      </c>
      <c r="R216" t="s">
        <v>8316</v>
      </c>
      <c r="S216" s="17">
        <v>41941.75203703704</v>
      </c>
      <c r="T216" s="18">
        <v>41941.75203703704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10">
        <v>118.13</v>
      </c>
      <c r="Q217" s="13" t="s">
        <v>8315</v>
      </c>
      <c r="R217" t="s">
        <v>8316</v>
      </c>
      <c r="S217" s="17">
        <v>41834.953865740739</v>
      </c>
      <c r="T217" s="18">
        <v>41834.953865740739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10">
        <v>99.79</v>
      </c>
      <c r="Q218" s="13" t="s">
        <v>8315</v>
      </c>
      <c r="R218" t="s">
        <v>8316</v>
      </c>
      <c r="S218" s="17">
        <v>42290.61855324074</v>
      </c>
      <c r="T218" s="18">
        <v>42290.61855324074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10">
        <v>203.33</v>
      </c>
      <c r="Q219" s="13" t="s">
        <v>8315</v>
      </c>
      <c r="R219" t="s">
        <v>8316</v>
      </c>
      <c r="S219" s="17">
        <v>42152.503495370373</v>
      </c>
      <c r="T219" s="18">
        <v>42152.503495370373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10">
        <v>110.23</v>
      </c>
      <c r="Q220" s="13" t="s">
        <v>8315</v>
      </c>
      <c r="R220" t="s">
        <v>8316</v>
      </c>
      <c r="S220" s="17">
        <v>41791.492777777778</v>
      </c>
      <c r="T220" s="18">
        <v>41791.492777777778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10">
        <v>58.61</v>
      </c>
      <c r="Q221" s="13" t="s">
        <v>8315</v>
      </c>
      <c r="R221" t="s">
        <v>8316</v>
      </c>
      <c r="S221" s="17">
        <v>41808.991944444446</v>
      </c>
      <c r="T221" s="18">
        <v>41808.991944444446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10">
        <v>81.38</v>
      </c>
      <c r="Q222" s="13" t="s">
        <v>8315</v>
      </c>
      <c r="R222" t="s">
        <v>8316</v>
      </c>
      <c r="S222" s="17">
        <v>42500.041550925926</v>
      </c>
      <c r="T222" s="18">
        <v>42500.041550925926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10">
        <v>199.17</v>
      </c>
      <c r="Q223" s="13" t="s">
        <v>8315</v>
      </c>
      <c r="R223" t="s">
        <v>8316</v>
      </c>
      <c r="S223" s="17">
        <v>42265.022824074069</v>
      </c>
      <c r="T223" s="18">
        <v>42265.022824074069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10">
        <v>46.43</v>
      </c>
      <c r="Q224" s="13" t="s">
        <v>8315</v>
      </c>
      <c r="R224" t="s">
        <v>8316</v>
      </c>
      <c r="S224" s="17">
        <v>42053.733078703706</v>
      </c>
      <c r="T224" s="18">
        <v>42053.733078703706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10">
        <v>70.569999999999993</v>
      </c>
      <c r="Q225" s="13" t="s">
        <v>8315</v>
      </c>
      <c r="R225" t="s">
        <v>8316</v>
      </c>
      <c r="S225" s="17">
        <v>42675.832465277781</v>
      </c>
      <c r="T225" s="18">
        <v>42675.832465277781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10">
        <v>22.22</v>
      </c>
      <c r="Q226" s="13" t="s">
        <v>8315</v>
      </c>
      <c r="R226" t="s">
        <v>8316</v>
      </c>
      <c r="S226" s="17">
        <v>42467.144166666665</v>
      </c>
      <c r="T226" s="18">
        <v>42467.144166666665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10">
        <v>37.78</v>
      </c>
      <c r="Q227" s="13" t="s">
        <v>8315</v>
      </c>
      <c r="R227" t="s">
        <v>8316</v>
      </c>
      <c r="S227" s="17">
        <v>41894.91375</v>
      </c>
      <c r="T227" s="18">
        <v>41894.91375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10">
        <v>72.05</v>
      </c>
      <c r="Q228" s="13" t="s">
        <v>8315</v>
      </c>
      <c r="R228" t="s">
        <v>8316</v>
      </c>
      <c r="S228" s="17">
        <v>41752.83457175926</v>
      </c>
      <c r="T228" s="18">
        <v>41752.83457175926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10">
        <v>103.21</v>
      </c>
      <c r="Q229" s="13" t="s">
        <v>8315</v>
      </c>
      <c r="R229" t="s">
        <v>8316</v>
      </c>
      <c r="S229" s="17">
        <v>42037.791238425925</v>
      </c>
      <c r="T229" s="18">
        <v>42037.791238425925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10">
        <v>35</v>
      </c>
      <c r="Q230" s="13" t="s">
        <v>8315</v>
      </c>
      <c r="R230" t="s">
        <v>8316</v>
      </c>
      <c r="S230" s="17">
        <v>42088.911354166667</v>
      </c>
      <c r="T230" s="18">
        <v>42088.911354166667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10">
        <v>81.78</v>
      </c>
      <c r="Q231" s="13" t="s">
        <v>8315</v>
      </c>
      <c r="R231" t="s">
        <v>8316</v>
      </c>
      <c r="S231" s="17">
        <v>42018.676898148144</v>
      </c>
      <c r="T231" s="18">
        <v>42018.676898148144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10">
        <v>297.02999999999997</v>
      </c>
      <c r="Q232" s="13" t="s">
        <v>8315</v>
      </c>
      <c r="R232" t="s">
        <v>8316</v>
      </c>
      <c r="S232" s="17">
        <v>41884.617314814815</v>
      </c>
      <c r="T232" s="18">
        <v>41884.617314814815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10">
        <v>46.61</v>
      </c>
      <c r="Q233" s="13" t="s">
        <v>8315</v>
      </c>
      <c r="R233" t="s">
        <v>8316</v>
      </c>
      <c r="S233" s="17">
        <v>41884.056747685187</v>
      </c>
      <c r="T233" s="18">
        <v>41884.056747685187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10">
        <v>95.24</v>
      </c>
      <c r="Q234" s="13" t="s">
        <v>8315</v>
      </c>
      <c r="R234" t="s">
        <v>8316</v>
      </c>
      <c r="S234" s="17">
        <v>41839.730937500004</v>
      </c>
      <c r="T234" s="18">
        <v>41839.730937500004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10">
        <v>52.21</v>
      </c>
      <c r="Q235" s="13" t="s">
        <v>8315</v>
      </c>
      <c r="R235" t="s">
        <v>8316</v>
      </c>
      <c r="S235" s="17">
        <v>42380.581180555557</v>
      </c>
      <c r="T235" s="18">
        <v>42380.581180555557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10">
        <v>134.15</v>
      </c>
      <c r="Q236" s="13" t="s">
        <v>8315</v>
      </c>
      <c r="R236" t="s">
        <v>8316</v>
      </c>
      <c r="S236" s="17">
        <v>41776.063136574077</v>
      </c>
      <c r="T236" s="18">
        <v>41776.063136574077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10">
        <v>62.83</v>
      </c>
      <c r="Q237" s="13" t="s">
        <v>8315</v>
      </c>
      <c r="R237" t="s">
        <v>8316</v>
      </c>
      <c r="S237" s="17">
        <v>41800.380428240744</v>
      </c>
      <c r="T237" s="18">
        <v>41800.380428240744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10">
        <v>58.95</v>
      </c>
      <c r="Q238" s="13" t="s">
        <v>8315</v>
      </c>
      <c r="R238" t="s">
        <v>8316</v>
      </c>
      <c r="S238" s="17">
        <v>42572.61681712963</v>
      </c>
      <c r="T238" s="18">
        <v>42572.61681712963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10">
        <v>143.11000000000001</v>
      </c>
      <c r="Q239" s="13" t="s">
        <v>8315</v>
      </c>
      <c r="R239" t="s">
        <v>8316</v>
      </c>
      <c r="S239" s="17">
        <v>41851.541585648149</v>
      </c>
      <c r="T239" s="18">
        <v>41851.541585648149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10">
        <v>84.17</v>
      </c>
      <c r="Q240" s="13" t="s">
        <v>8315</v>
      </c>
      <c r="R240" t="s">
        <v>8316</v>
      </c>
      <c r="S240" s="17">
        <v>42205.710879629631</v>
      </c>
      <c r="T240" s="18">
        <v>42205.710879629631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10">
        <v>89.79</v>
      </c>
      <c r="Q241" s="13" t="s">
        <v>8315</v>
      </c>
      <c r="R241" t="s">
        <v>8316</v>
      </c>
      <c r="S241" s="17">
        <v>42374.911226851851</v>
      </c>
      <c r="T241" s="18">
        <v>42374.911226851851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10">
        <v>64.16</v>
      </c>
      <c r="Q242" s="13" t="s">
        <v>8315</v>
      </c>
      <c r="R242" t="s">
        <v>8316</v>
      </c>
      <c r="S242" s="17">
        <v>41809.12300925926</v>
      </c>
      <c r="T242" s="18">
        <v>41809.12300925926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10">
        <v>59.65</v>
      </c>
      <c r="Q243" s="13" t="s">
        <v>8315</v>
      </c>
      <c r="R243" t="s">
        <v>8316</v>
      </c>
      <c r="S243" s="17">
        <v>42294.429641203707</v>
      </c>
      <c r="T243" s="18">
        <v>42294.429641203707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10">
        <v>31.25</v>
      </c>
      <c r="Q244" s="13" t="s">
        <v>8315</v>
      </c>
      <c r="R244" t="s">
        <v>8316</v>
      </c>
      <c r="S244" s="17">
        <v>42124.841111111105</v>
      </c>
      <c r="T244" s="18">
        <v>42124.841111111105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10">
        <v>41.22</v>
      </c>
      <c r="Q245" s="13" t="s">
        <v>8315</v>
      </c>
      <c r="R245" t="s">
        <v>8316</v>
      </c>
      <c r="S245" s="17">
        <v>41861.524837962963</v>
      </c>
      <c r="T245" s="18">
        <v>41861.524837962963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10">
        <v>77</v>
      </c>
      <c r="Q246" s="13" t="s">
        <v>8315</v>
      </c>
      <c r="R246" t="s">
        <v>8316</v>
      </c>
      <c r="S246" s="17">
        <v>42402.889027777783</v>
      </c>
      <c r="T246" s="18">
        <v>42402.889027777783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10">
        <v>51.22</v>
      </c>
      <c r="Q247" s="13" t="s">
        <v>8315</v>
      </c>
      <c r="R247" t="s">
        <v>8316</v>
      </c>
      <c r="S247" s="17">
        <v>41960.119085648148</v>
      </c>
      <c r="T247" s="18">
        <v>41960.119085648148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10">
        <v>68.25</v>
      </c>
      <c r="Q248" s="13" t="s">
        <v>8315</v>
      </c>
      <c r="R248" t="s">
        <v>8316</v>
      </c>
      <c r="S248" s="17">
        <v>42532.052523148144</v>
      </c>
      <c r="T248" s="18">
        <v>42532.052523148144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10">
        <v>41.13</v>
      </c>
      <c r="Q249" s="13" t="s">
        <v>8315</v>
      </c>
      <c r="R249" t="s">
        <v>8316</v>
      </c>
      <c r="S249" s="17">
        <v>42088.723692129628</v>
      </c>
      <c r="T249" s="18">
        <v>42088.723692129628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10">
        <v>41.41</v>
      </c>
      <c r="Q250" s="13" t="s">
        <v>8315</v>
      </c>
      <c r="R250" t="s">
        <v>8316</v>
      </c>
      <c r="S250" s="17">
        <v>41820.639189814814</v>
      </c>
      <c r="T250" s="18">
        <v>41820.639189814814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10">
        <v>145.87</v>
      </c>
      <c r="Q251" s="13" t="s">
        <v>8315</v>
      </c>
      <c r="R251" t="s">
        <v>8316</v>
      </c>
      <c r="S251" s="17">
        <v>42626.7503125</v>
      </c>
      <c r="T251" s="18">
        <v>42626.7503125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10">
        <v>358.69</v>
      </c>
      <c r="Q252" s="13" t="s">
        <v>8315</v>
      </c>
      <c r="R252" t="s">
        <v>8316</v>
      </c>
      <c r="S252" s="17">
        <v>41821.205636574072</v>
      </c>
      <c r="T252" s="18">
        <v>41821.205636574072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10">
        <v>50.98</v>
      </c>
      <c r="Q253" s="13" t="s">
        <v>8315</v>
      </c>
      <c r="R253" t="s">
        <v>8316</v>
      </c>
      <c r="S253" s="17">
        <v>42016.706678240742</v>
      </c>
      <c r="T253" s="18">
        <v>42016.706678240742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10">
        <v>45.04</v>
      </c>
      <c r="Q254" s="13" t="s">
        <v>8315</v>
      </c>
      <c r="R254" t="s">
        <v>8316</v>
      </c>
      <c r="S254" s="17">
        <v>42011.202581018515</v>
      </c>
      <c r="T254" s="18">
        <v>42011.202581018515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10">
        <v>57.92</v>
      </c>
      <c r="Q255" s="13" t="s">
        <v>8315</v>
      </c>
      <c r="R255" t="s">
        <v>8316</v>
      </c>
      <c r="S255" s="17">
        <v>42643.632858796293</v>
      </c>
      <c r="T255" s="18">
        <v>42643.632858796293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10">
        <v>29.71</v>
      </c>
      <c r="Q256" s="13" t="s">
        <v>8315</v>
      </c>
      <c r="R256" t="s">
        <v>8316</v>
      </c>
      <c r="S256" s="17">
        <v>42179.898472222223</v>
      </c>
      <c r="T256" s="18">
        <v>42179.898472222223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10">
        <v>55.01</v>
      </c>
      <c r="Q257" s="13" t="s">
        <v>8315</v>
      </c>
      <c r="R257" t="s">
        <v>8316</v>
      </c>
      <c r="S257" s="17">
        <v>42575.130057870367</v>
      </c>
      <c r="T257" s="18">
        <v>42575.130057870367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10">
        <v>72.95</v>
      </c>
      <c r="Q258" s="13" t="s">
        <v>8315</v>
      </c>
      <c r="R258" t="s">
        <v>8316</v>
      </c>
      <c r="S258" s="17">
        <v>42420.019097222219</v>
      </c>
      <c r="T258" s="18">
        <v>42420.019097222219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10">
        <v>64.47</v>
      </c>
      <c r="Q259" s="13" t="s">
        <v>8315</v>
      </c>
      <c r="R259" t="s">
        <v>8316</v>
      </c>
      <c r="S259" s="17">
        <v>42053.671666666662</v>
      </c>
      <c r="T259" s="18">
        <v>42053.671666666662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10">
        <v>716.35</v>
      </c>
      <c r="Q260" s="13" t="s">
        <v>8315</v>
      </c>
      <c r="R260" t="s">
        <v>8316</v>
      </c>
      <c r="S260" s="17">
        <v>42605.765381944439</v>
      </c>
      <c r="T260" s="18">
        <v>42605.765381944439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10">
        <v>50.4</v>
      </c>
      <c r="Q261" s="13" t="s">
        <v>8315</v>
      </c>
      <c r="R261" t="s">
        <v>8316</v>
      </c>
      <c r="S261" s="17">
        <v>42458.641724537039</v>
      </c>
      <c r="T261" s="18">
        <v>42458.641724537039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10">
        <v>41.67</v>
      </c>
      <c r="Q262" s="13" t="s">
        <v>8315</v>
      </c>
      <c r="R262" t="s">
        <v>8316</v>
      </c>
      <c r="S262" s="17">
        <v>42529.022013888884</v>
      </c>
      <c r="T262" s="18">
        <v>42529.022013888884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10">
        <v>88.74</v>
      </c>
      <c r="Q263" s="13" t="s">
        <v>8315</v>
      </c>
      <c r="R263" t="s">
        <v>8316</v>
      </c>
      <c r="S263" s="17">
        <v>41928.170497685183</v>
      </c>
      <c r="T263" s="18">
        <v>41928.170497685183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10">
        <v>148.47999999999999</v>
      </c>
      <c r="Q264" s="13" t="s">
        <v>8315</v>
      </c>
      <c r="R264" t="s">
        <v>8316</v>
      </c>
      <c r="S264" s="17">
        <v>42062.834444444445</v>
      </c>
      <c r="T264" s="18">
        <v>42062.834444444445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10">
        <v>52</v>
      </c>
      <c r="Q265" s="13" t="s">
        <v>8315</v>
      </c>
      <c r="R265" t="s">
        <v>8316</v>
      </c>
      <c r="S265" s="17">
        <v>41921.279976851853</v>
      </c>
      <c r="T265" s="18">
        <v>41921.279976851853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10">
        <v>53.23</v>
      </c>
      <c r="Q266" s="13" t="s">
        <v>8315</v>
      </c>
      <c r="R266" t="s">
        <v>8316</v>
      </c>
      <c r="S266" s="17">
        <v>42128.736608796295</v>
      </c>
      <c r="T266" s="18">
        <v>42128.736608796295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0">
        <v>39.6</v>
      </c>
      <c r="Q267" s="13" t="s">
        <v>8315</v>
      </c>
      <c r="R267" t="s">
        <v>8316</v>
      </c>
      <c r="S267" s="17">
        <v>42053.916921296302</v>
      </c>
      <c r="T267" s="18">
        <v>42053.916921296302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10">
        <v>164.62</v>
      </c>
      <c r="Q268" s="13" t="s">
        <v>8315</v>
      </c>
      <c r="R268" t="s">
        <v>8316</v>
      </c>
      <c r="S268" s="17">
        <v>42171.317442129628</v>
      </c>
      <c r="T268" s="18">
        <v>42171.317442129628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10">
        <v>40.29</v>
      </c>
      <c r="Q269" s="13" t="s">
        <v>8315</v>
      </c>
      <c r="R269" t="s">
        <v>8316</v>
      </c>
      <c r="S269" s="17">
        <v>41793.668761574074</v>
      </c>
      <c r="T269" s="18">
        <v>41793.668761574074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10">
        <v>64.91</v>
      </c>
      <c r="Q270" s="13" t="s">
        <v>8315</v>
      </c>
      <c r="R270" t="s">
        <v>8316</v>
      </c>
      <c r="S270" s="17">
        <v>42506.760405092587</v>
      </c>
      <c r="T270" s="18">
        <v>42506.760405092587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10">
        <v>55.33</v>
      </c>
      <c r="Q271" s="13" t="s">
        <v>8315</v>
      </c>
      <c r="R271" t="s">
        <v>8316</v>
      </c>
      <c r="S271" s="17">
        <v>42372.693055555559</v>
      </c>
      <c r="T271" s="18">
        <v>42372.693055555559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10">
        <v>83.14</v>
      </c>
      <c r="Q272" s="13" t="s">
        <v>8315</v>
      </c>
      <c r="R272" t="s">
        <v>8316</v>
      </c>
      <c r="S272" s="17">
        <v>42126.87501157407</v>
      </c>
      <c r="T272" s="18">
        <v>42126.87501157407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10">
        <v>125.38</v>
      </c>
      <c r="Q273" s="13" t="s">
        <v>8315</v>
      </c>
      <c r="R273" t="s">
        <v>8316</v>
      </c>
      <c r="S273" s="17">
        <v>42087.768055555556</v>
      </c>
      <c r="T273" s="18">
        <v>42087.768055555556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10">
        <v>47.22</v>
      </c>
      <c r="Q274" s="13" t="s">
        <v>8315</v>
      </c>
      <c r="R274" t="s">
        <v>8316</v>
      </c>
      <c r="S274" s="17">
        <v>42443.802361111113</v>
      </c>
      <c r="T274" s="18">
        <v>42443.802361111113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10">
        <v>79.099999999999994</v>
      </c>
      <c r="Q275" s="13" t="s">
        <v>8315</v>
      </c>
      <c r="R275" t="s">
        <v>8316</v>
      </c>
      <c r="S275" s="17">
        <v>42121.249814814815</v>
      </c>
      <c r="T275" s="18">
        <v>42121.249814814815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10">
        <v>114.29</v>
      </c>
      <c r="Q276" s="13" t="s">
        <v>8315</v>
      </c>
      <c r="R276" t="s">
        <v>8316</v>
      </c>
      <c r="S276" s="17">
        <v>42268.009224537032</v>
      </c>
      <c r="T276" s="18">
        <v>42268.009224537032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10">
        <v>51.72</v>
      </c>
      <c r="Q277" s="13" t="s">
        <v>8315</v>
      </c>
      <c r="R277" t="s">
        <v>8316</v>
      </c>
      <c r="S277" s="17">
        <v>41848.866157407407</v>
      </c>
      <c r="T277" s="18">
        <v>41848.866157407407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10">
        <v>30.77</v>
      </c>
      <c r="Q278" s="13" t="s">
        <v>8315</v>
      </c>
      <c r="R278" t="s">
        <v>8316</v>
      </c>
      <c r="S278" s="17">
        <v>42689.214988425927</v>
      </c>
      <c r="T278" s="18">
        <v>42689.214988425927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10">
        <v>47.85</v>
      </c>
      <c r="Q279" s="13" t="s">
        <v>8315</v>
      </c>
      <c r="R279" t="s">
        <v>8316</v>
      </c>
      <c r="S279" s="17">
        <v>42584.846828703703</v>
      </c>
      <c r="T279" s="18">
        <v>42584.846828703703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10">
        <v>34.409999999999997</v>
      </c>
      <c r="Q280" s="13" t="s">
        <v>8315</v>
      </c>
      <c r="R280" t="s">
        <v>8316</v>
      </c>
      <c r="S280" s="17">
        <v>42511.741944444439</v>
      </c>
      <c r="T280" s="18">
        <v>42511.741944444439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10">
        <v>60.29</v>
      </c>
      <c r="Q281" s="13" t="s">
        <v>8315</v>
      </c>
      <c r="R281" t="s">
        <v>8316</v>
      </c>
      <c r="S281" s="17">
        <v>42132.036168981482</v>
      </c>
      <c r="T281" s="18">
        <v>42132.036168981482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10">
        <v>25.31</v>
      </c>
      <c r="Q282" s="13" t="s">
        <v>8315</v>
      </c>
      <c r="R282" t="s">
        <v>8316</v>
      </c>
      <c r="S282" s="17">
        <v>42419.91942129629</v>
      </c>
      <c r="T282" s="18">
        <v>42419.91942129629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10">
        <v>136</v>
      </c>
      <c r="Q283" s="13" t="s">
        <v>8315</v>
      </c>
      <c r="R283" t="s">
        <v>8316</v>
      </c>
      <c r="S283" s="17">
        <v>42430.839398148149</v>
      </c>
      <c r="T283" s="18">
        <v>42430.839398148149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10">
        <v>125</v>
      </c>
      <c r="Q284" s="13" t="s">
        <v>8315</v>
      </c>
      <c r="R284" t="s">
        <v>8316</v>
      </c>
      <c r="S284" s="17">
        <v>42297.748738425929</v>
      </c>
      <c r="T284" s="18">
        <v>42297.748738425929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10">
        <v>66.510000000000005</v>
      </c>
      <c r="Q285" s="13" t="s">
        <v>8315</v>
      </c>
      <c r="R285" t="s">
        <v>8316</v>
      </c>
      <c r="S285" s="17">
        <v>41760.935706018521</v>
      </c>
      <c r="T285" s="18">
        <v>41760.935706018521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10">
        <v>105</v>
      </c>
      <c r="Q286" s="13" t="s">
        <v>8315</v>
      </c>
      <c r="R286" t="s">
        <v>8316</v>
      </c>
      <c r="S286" s="17">
        <v>41829.734259259261</v>
      </c>
      <c r="T286" s="18">
        <v>41829.734259259261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10">
        <v>145</v>
      </c>
      <c r="Q287" s="13" t="s">
        <v>8315</v>
      </c>
      <c r="R287" t="s">
        <v>8316</v>
      </c>
      <c r="S287" s="17">
        <v>42491.92288194444</v>
      </c>
      <c r="T287" s="18">
        <v>42491.92288194444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10">
        <v>96.67</v>
      </c>
      <c r="Q288" s="13" t="s">
        <v>8315</v>
      </c>
      <c r="R288" t="s">
        <v>8316</v>
      </c>
      <c r="S288" s="17">
        <v>41950.859560185185</v>
      </c>
      <c r="T288" s="18">
        <v>41950.859560185185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10">
        <v>60.33</v>
      </c>
      <c r="Q289" s="13" t="s">
        <v>8315</v>
      </c>
      <c r="R289" t="s">
        <v>8316</v>
      </c>
      <c r="S289" s="17">
        <v>41802.62090277778</v>
      </c>
      <c r="T289" s="18">
        <v>41802.62090277778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10">
        <v>75.34</v>
      </c>
      <c r="Q290" s="13" t="s">
        <v>8315</v>
      </c>
      <c r="R290" t="s">
        <v>8316</v>
      </c>
      <c r="S290" s="17">
        <v>41781.096203703702</v>
      </c>
      <c r="T290" s="18">
        <v>41781.096203703702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10">
        <v>55</v>
      </c>
      <c r="Q291" s="13" t="s">
        <v>8315</v>
      </c>
      <c r="R291" t="s">
        <v>8316</v>
      </c>
      <c r="S291" s="17">
        <v>42020.846666666665</v>
      </c>
      <c r="T291" s="18">
        <v>42020.846666666665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10">
        <v>66.959999999999994</v>
      </c>
      <c r="Q292" s="13" t="s">
        <v>8315</v>
      </c>
      <c r="R292" t="s">
        <v>8316</v>
      </c>
      <c r="S292" s="17">
        <v>42125.772812499999</v>
      </c>
      <c r="T292" s="18">
        <v>42125.772812499999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10">
        <v>227.27</v>
      </c>
      <c r="Q293" s="13" t="s">
        <v>8315</v>
      </c>
      <c r="R293" t="s">
        <v>8316</v>
      </c>
      <c r="S293" s="17">
        <v>41856.010069444441</v>
      </c>
      <c r="T293" s="18">
        <v>41856.010069444441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10">
        <v>50.02</v>
      </c>
      <c r="Q294" s="13" t="s">
        <v>8315</v>
      </c>
      <c r="R294" t="s">
        <v>8316</v>
      </c>
      <c r="S294" s="17">
        <v>41893.783553240741</v>
      </c>
      <c r="T294" s="18">
        <v>41893.783553240741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10">
        <v>45.62</v>
      </c>
      <c r="Q295" s="13" t="s">
        <v>8315</v>
      </c>
      <c r="R295" t="s">
        <v>8316</v>
      </c>
      <c r="S295" s="17">
        <v>41881.361342592594</v>
      </c>
      <c r="T295" s="18">
        <v>41881.361342592594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10">
        <v>137.24</v>
      </c>
      <c r="Q296" s="13" t="s">
        <v>8315</v>
      </c>
      <c r="R296" t="s">
        <v>8316</v>
      </c>
      <c r="S296" s="17">
        <v>41880.76357638889</v>
      </c>
      <c r="T296" s="18">
        <v>41880.76357638889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10">
        <v>75.709999999999994</v>
      </c>
      <c r="Q297" s="13" t="s">
        <v>8315</v>
      </c>
      <c r="R297" t="s">
        <v>8316</v>
      </c>
      <c r="S297" s="17">
        <v>42214.6956712963</v>
      </c>
      <c r="T297" s="18">
        <v>42214.6956712963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10">
        <v>99</v>
      </c>
      <c r="Q298" s="13" t="s">
        <v>8315</v>
      </c>
      <c r="R298" t="s">
        <v>8316</v>
      </c>
      <c r="S298" s="17">
        <v>42460.335312499999</v>
      </c>
      <c r="T298" s="18">
        <v>42460.335312499999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10">
        <v>81.569999999999993</v>
      </c>
      <c r="Q299" s="13" t="s">
        <v>8315</v>
      </c>
      <c r="R299" t="s">
        <v>8316</v>
      </c>
      <c r="S299" s="17">
        <v>42167.023206018523</v>
      </c>
      <c r="T299" s="18">
        <v>42167.023206018523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10">
        <v>36.67</v>
      </c>
      <c r="Q300" s="13" t="s">
        <v>8315</v>
      </c>
      <c r="R300" t="s">
        <v>8316</v>
      </c>
      <c r="S300" s="17">
        <v>42177.761782407411</v>
      </c>
      <c r="T300" s="18">
        <v>42177.761782407411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10">
        <v>49.23</v>
      </c>
      <c r="Q301" s="13" t="s">
        <v>8315</v>
      </c>
      <c r="R301" t="s">
        <v>8316</v>
      </c>
      <c r="S301" s="17">
        <v>42521.654328703706</v>
      </c>
      <c r="T301" s="18">
        <v>42521.654328703706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10">
        <v>42.3</v>
      </c>
      <c r="Q302" s="13" t="s">
        <v>8315</v>
      </c>
      <c r="R302" t="s">
        <v>8316</v>
      </c>
      <c r="S302" s="17">
        <v>41884.599849537037</v>
      </c>
      <c r="T302" s="18">
        <v>41884.599849537037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10">
        <v>78.88</v>
      </c>
      <c r="Q303" s="13" t="s">
        <v>8315</v>
      </c>
      <c r="R303" t="s">
        <v>8316</v>
      </c>
      <c r="S303" s="17">
        <v>42289.761192129634</v>
      </c>
      <c r="T303" s="18">
        <v>42289.761192129634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10">
        <v>38.28</v>
      </c>
      <c r="Q304" s="13" t="s">
        <v>8315</v>
      </c>
      <c r="R304" t="s">
        <v>8316</v>
      </c>
      <c r="S304" s="17">
        <v>42243.6252662037</v>
      </c>
      <c r="T304" s="18">
        <v>42243.6252662037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10">
        <v>55.23</v>
      </c>
      <c r="Q305" s="13" t="s">
        <v>8315</v>
      </c>
      <c r="R305" t="s">
        <v>8316</v>
      </c>
      <c r="S305" s="17">
        <v>42600.756041666667</v>
      </c>
      <c r="T305" s="18">
        <v>42600.756041666667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10">
        <v>66.150000000000006</v>
      </c>
      <c r="Q306" s="13" t="s">
        <v>8315</v>
      </c>
      <c r="R306" t="s">
        <v>8316</v>
      </c>
      <c r="S306" s="17">
        <v>41829.599791666667</v>
      </c>
      <c r="T306" s="18">
        <v>41829.599791666667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10">
        <v>104.17</v>
      </c>
      <c r="Q307" s="13" t="s">
        <v>8315</v>
      </c>
      <c r="R307" t="s">
        <v>8316</v>
      </c>
      <c r="S307" s="17">
        <v>42040.831678240742</v>
      </c>
      <c r="T307" s="18">
        <v>42040.831678240742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10">
        <v>31.38</v>
      </c>
      <c r="Q308" s="13" t="s">
        <v>8315</v>
      </c>
      <c r="R308" t="s">
        <v>8316</v>
      </c>
      <c r="S308" s="17">
        <v>42075.807395833333</v>
      </c>
      <c r="T308" s="18">
        <v>42075.807395833333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10">
        <v>59.21</v>
      </c>
      <c r="Q309" s="13" t="s">
        <v>8315</v>
      </c>
      <c r="R309" t="s">
        <v>8316</v>
      </c>
      <c r="S309" s="17">
        <v>42073.660694444443</v>
      </c>
      <c r="T309" s="18">
        <v>42073.660694444443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10">
        <v>119.18</v>
      </c>
      <c r="Q310" s="13" t="s">
        <v>8315</v>
      </c>
      <c r="R310" t="s">
        <v>8316</v>
      </c>
      <c r="S310" s="17">
        <v>42480.078715277778</v>
      </c>
      <c r="T310" s="18">
        <v>42480.078715277778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10">
        <v>164.62</v>
      </c>
      <c r="Q311" s="13" t="s">
        <v>8315</v>
      </c>
      <c r="R311" t="s">
        <v>8316</v>
      </c>
      <c r="S311" s="17">
        <v>42411.942291666666</v>
      </c>
      <c r="T311" s="18">
        <v>42411.942291666666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10">
        <v>61.1</v>
      </c>
      <c r="Q312" s="13" t="s">
        <v>8315</v>
      </c>
      <c r="R312" t="s">
        <v>8316</v>
      </c>
      <c r="S312" s="17">
        <v>41753.515856481477</v>
      </c>
      <c r="T312" s="18">
        <v>41753.515856481477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10">
        <v>56.2</v>
      </c>
      <c r="Q313" s="13" t="s">
        <v>8315</v>
      </c>
      <c r="R313" t="s">
        <v>8316</v>
      </c>
      <c r="S313" s="17">
        <v>42196.028703703705</v>
      </c>
      <c r="T313" s="18">
        <v>42196.028703703705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10">
        <v>107</v>
      </c>
      <c r="Q314" s="13" t="s">
        <v>8315</v>
      </c>
      <c r="R314" t="s">
        <v>8316</v>
      </c>
      <c r="S314" s="17">
        <v>42016.050451388888</v>
      </c>
      <c r="T314" s="18">
        <v>42016.050451388888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10">
        <v>179.28</v>
      </c>
      <c r="Q315" s="13" t="s">
        <v>8315</v>
      </c>
      <c r="R315" t="s">
        <v>8316</v>
      </c>
      <c r="S315" s="17">
        <v>41730.276747685188</v>
      </c>
      <c r="T315" s="18">
        <v>41730.276747685188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10">
        <v>47.41</v>
      </c>
      <c r="Q316" s="13" t="s">
        <v>8315</v>
      </c>
      <c r="R316" t="s">
        <v>8316</v>
      </c>
      <c r="S316" s="17">
        <v>42203.680300925931</v>
      </c>
      <c r="T316" s="18">
        <v>42203.680300925931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10">
        <v>97.92</v>
      </c>
      <c r="Q317" s="13" t="s">
        <v>8315</v>
      </c>
      <c r="R317" t="s">
        <v>8316</v>
      </c>
      <c r="S317" s="17">
        <v>41974.743148148147</v>
      </c>
      <c r="T317" s="18">
        <v>41974.743148148147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10">
        <v>58.42</v>
      </c>
      <c r="Q318" s="13" t="s">
        <v>8315</v>
      </c>
      <c r="R318" t="s">
        <v>8316</v>
      </c>
      <c r="S318" s="17">
        <v>41869.740671296298</v>
      </c>
      <c r="T318" s="18">
        <v>41869.740671296298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10">
        <v>122.54</v>
      </c>
      <c r="Q319" s="13" t="s">
        <v>8315</v>
      </c>
      <c r="R319" t="s">
        <v>8316</v>
      </c>
      <c r="S319" s="17">
        <v>41982.688611111109</v>
      </c>
      <c r="T319" s="18">
        <v>41982.688611111109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10">
        <v>87.96</v>
      </c>
      <c r="Q320" s="13" t="s">
        <v>8315</v>
      </c>
      <c r="R320" t="s">
        <v>8316</v>
      </c>
      <c r="S320" s="17">
        <v>41976.331979166673</v>
      </c>
      <c r="T320" s="18">
        <v>41976.331979166673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10">
        <v>136.78</v>
      </c>
      <c r="Q321" s="13" t="s">
        <v>8315</v>
      </c>
      <c r="R321" t="s">
        <v>8316</v>
      </c>
      <c r="S321" s="17">
        <v>41926.942685185182</v>
      </c>
      <c r="T321" s="18">
        <v>41926.942685185182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10">
        <v>99.34</v>
      </c>
      <c r="Q322" s="13" t="s">
        <v>8315</v>
      </c>
      <c r="R322" t="s">
        <v>8316</v>
      </c>
      <c r="S322" s="17">
        <v>42561.783877314811</v>
      </c>
      <c r="T322" s="18">
        <v>42561.783877314811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10">
        <v>20</v>
      </c>
      <c r="Q323" s="13" t="s">
        <v>8315</v>
      </c>
      <c r="R323" t="s">
        <v>8316</v>
      </c>
      <c r="S323" s="17">
        <v>42649.54923611111</v>
      </c>
      <c r="T323" s="18">
        <v>42649.54923611111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10">
        <v>28.89</v>
      </c>
      <c r="Q324" s="13" t="s">
        <v>8315</v>
      </c>
      <c r="R324" t="s">
        <v>8316</v>
      </c>
      <c r="S324" s="17">
        <v>42093.786840277782</v>
      </c>
      <c r="T324" s="18">
        <v>42093.786840277782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10">
        <v>37.96</v>
      </c>
      <c r="Q325" s="13" t="s">
        <v>8315</v>
      </c>
      <c r="R325" t="s">
        <v>8316</v>
      </c>
      <c r="S325" s="17">
        <v>42026.176180555558</v>
      </c>
      <c r="T325" s="18">
        <v>42026.176180555558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10">
        <v>58.57</v>
      </c>
      <c r="Q326" s="13" t="s">
        <v>8315</v>
      </c>
      <c r="R326" t="s">
        <v>8316</v>
      </c>
      <c r="S326" s="17">
        <v>42451.095856481479</v>
      </c>
      <c r="T326" s="18">
        <v>42451.095856481479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10">
        <v>135.63</v>
      </c>
      <c r="Q327" s="13" t="s">
        <v>8315</v>
      </c>
      <c r="R327" t="s">
        <v>8316</v>
      </c>
      <c r="S327" s="17">
        <v>42418.425983796296</v>
      </c>
      <c r="T327" s="18">
        <v>42418.425983796296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10">
        <v>176.09</v>
      </c>
      <c r="Q328" s="13" t="s">
        <v>8315</v>
      </c>
      <c r="R328" t="s">
        <v>8316</v>
      </c>
      <c r="S328" s="17">
        <v>41964.716319444444</v>
      </c>
      <c r="T328" s="18">
        <v>41964.716319444444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10">
        <v>151.97999999999999</v>
      </c>
      <c r="Q329" s="13" t="s">
        <v>8315</v>
      </c>
      <c r="R329" t="s">
        <v>8316</v>
      </c>
      <c r="S329" s="17">
        <v>42576.697569444441</v>
      </c>
      <c r="T329" s="18">
        <v>42576.697569444441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10">
        <v>82.26</v>
      </c>
      <c r="Q330" s="13" t="s">
        <v>8315</v>
      </c>
      <c r="R330" t="s">
        <v>8316</v>
      </c>
      <c r="S330" s="17">
        <v>42125.647534722222</v>
      </c>
      <c r="T330" s="18">
        <v>42125.647534722222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10">
        <v>68.06</v>
      </c>
      <c r="Q331" s="13" t="s">
        <v>8315</v>
      </c>
      <c r="R331" t="s">
        <v>8316</v>
      </c>
      <c r="S331" s="17">
        <v>42003.948425925926</v>
      </c>
      <c r="T331" s="18">
        <v>42003.948425925926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10">
        <v>72.709999999999994</v>
      </c>
      <c r="Q332" s="13" t="s">
        <v>8315</v>
      </c>
      <c r="R332" t="s">
        <v>8316</v>
      </c>
      <c r="S332" s="17">
        <v>41988.829942129625</v>
      </c>
      <c r="T332" s="18">
        <v>41988.829942129625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10">
        <v>77.19</v>
      </c>
      <c r="Q333" s="13" t="s">
        <v>8315</v>
      </c>
      <c r="R333" t="s">
        <v>8316</v>
      </c>
      <c r="S333" s="17">
        <v>41974.898599537039</v>
      </c>
      <c r="T333" s="18">
        <v>41974.898599537039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10">
        <v>55.97</v>
      </c>
      <c r="Q334" s="13" t="s">
        <v>8315</v>
      </c>
      <c r="R334" t="s">
        <v>8316</v>
      </c>
      <c r="S334" s="17">
        <v>42592.066921296297</v>
      </c>
      <c r="T334" s="18">
        <v>42592.066921296297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10">
        <v>49.69</v>
      </c>
      <c r="Q335" s="13" t="s">
        <v>8315</v>
      </c>
      <c r="R335" t="s">
        <v>8316</v>
      </c>
      <c r="S335" s="17">
        <v>42050.008368055554</v>
      </c>
      <c r="T335" s="18">
        <v>42050.008368055554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10">
        <v>77.73</v>
      </c>
      <c r="Q336" s="13" t="s">
        <v>8315</v>
      </c>
      <c r="R336" t="s">
        <v>8316</v>
      </c>
      <c r="S336" s="17">
        <v>42417.585532407407</v>
      </c>
      <c r="T336" s="18">
        <v>42417.585532407407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10">
        <v>40.78</v>
      </c>
      <c r="Q337" s="13" t="s">
        <v>8315</v>
      </c>
      <c r="R337" t="s">
        <v>8316</v>
      </c>
      <c r="S337" s="17">
        <v>41866.79886574074</v>
      </c>
      <c r="T337" s="18">
        <v>41866.79886574074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10">
        <v>59.41</v>
      </c>
      <c r="Q338" s="13" t="s">
        <v>8315</v>
      </c>
      <c r="R338" t="s">
        <v>8316</v>
      </c>
      <c r="S338" s="17">
        <v>42220.79487268519</v>
      </c>
      <c r="T338" s="18">
        <v>42220.79487268519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10">
        <v>3.25</v>
      </c>
      <c r="Q339" s="13" t="s">
        <v>8315</v>
      </c>
      <c r="R339" t="s">
        <v>8316</v>
      </c>
      <c r="S339" s="17">
        <v>42628.849120370374</v>
      </c>
      <c r="T339" s="18">
        <v>42628.849120370374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10">
        <v>81.67</v>
      </c>
      <c r="Q340" s="13" t="s">
        <v>8315</v>
      </c>
      <c r="R340" t="s">
        <v>8316</v>
      </c>
      <c r="S340" s="17">
        <v>42447.894432870366</v>
      </c>
      <c r="T340" s="18">
        <v>42447.894432870366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10">
        <v>44.91</v>
      </c>
      <c r="Q341" s="13" t="s">
        <v>8315</v>
      </c>
      <c r="R341" t="s">
        <v>8316</v>
      </c>
      <c r="S341" s="17">
        <v>42283.864351851851</v>
      </c>
      <c r="T341" s="18">
        <v>42283.864351851851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10">
        <v>49.06</v>
      </c>
      <c r="Q342" s="13" t="s">
        <v>8315</v>
      </c>
      <c r="R342" t="s">
        <v>8316</v>
      </c>
      <c r="S342" s="17">
        <v>42483.015694444446</v>
      </c>
      <c r="T342" s="18">
        <v>42483.015694444446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10">
        <v>62.5</v>
      </c>
      <c r="Q343" s="13" t="s">
        <v>8315</v>
      </c>
      <c r="R343" t="s">
        <v>8316</v>
      </c>
      <c r="S343" s="17">
        <v>41788.58997685185</v>
      </c>
      <c r="T343" s="18">
        <v>41788.58997685185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10">
        <v>35.49</v>
      </c>
      <c r="Q344" s="13" t="s">
        <v>8315</v>
      </c>
      <c r="R344" t="s">
        <v>8316</v>
      </c>
      <c r="S344" s="17">
        <v>42144.041851851856</v>
      </c>
      <c r="T344" s="18">
        <v>42144.041851851856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10">
        <v>66.47</v>
      </c>
      <c r="Q345" s="13" t="s">
        <v>8315</v>
      </c>
      <c r="R345" t="s">
        <v>8316</v>
      </c>
      <c r="S345" s="17">
        <v>42661.132245370376</v>
      </c>
      <c r="T345" s="18">
        <v>42661.132245370376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10">
        <v>56.07</v>
      </c>
      <c r="Q346" s="13" t="s">
        <v>8315</v>
      </c>
      <c r="R346" t="s">
        <v>8316</v>
      </c>
      <c r="S346" s="17">
        <v>42037.938206018516</v>
      </c>
      <c r="T346" s="18">
        <v>42037.938206018516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10">
        <v>47.03</v>
      </c>
      <c r="Q347" s="13" t="s">
        <v>8315</v>
      </c>
      <c r="R347" t="s">
        <v>8316</v>
      </c>
      <c r="S347" s="17">
        <v>42619.935694444444</v>
      </c>
      <c r="T347" s="18">
        <v>42619.935694444444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10">
        <v>47.67</v>
      </c>
      <c r="Q348" s="13" t="s">
        <v>8315</v>
      </c>
      <c r="R348" t="s">
        <v>8316</v>
      </c>
      <c r="S348" s="17">
        <v>41877.221886574072</v>
      </c>
      <c r="T348" s="18">
        <v>41877.221886574072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10">
        <v>88.24</v>
      </c>
      <c r="Q349" s="13" t="s">
        <v>8315</v>
      </c>
      <c r="R349" t="s">
        <v>8316</v>
      </c>
      <c r="S349" s="17">
        <v>41828.736921296295</v>
      </c>
      <c r="T349" s="18">
        <v>41828.736921296295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10">
        <v>80.72</v>
      </c>
      <c r="Q350" s="13" t="s">
        <v>8315</v>
      </c>
      <c r="R350" t="s">
        <v>8316</v>
      </c>
      <c r="S350" s="17">
        <v>42545.774189814809</v>
      </c>
      <c r="T350" s="18">
        <v>42545.774189814809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10">
        <v>68.97</v>
      </c>
      <c r="Q351" s="13" t="s">
        <v>8315</v>
      </c>
      <c r="R351" t="s">
        <v>8316</v>
      </c>
      <c r="S351" s="17">
        <v>42460.741747685184</v>
      </c>
      <c r="T351" s="18">
        <v>42460.741747685184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10">
        <v>550.04</v>
      </c>
      <c r="Q352" s="13" t="s">
        <v>8315</v>
      </c>
      <c r="R352" t="s">
        <v>8316</v>
      </c>
      <c r="S352" s="17">
        <v>41887.292187500003</v>
      </c>
      <c r="T352" s="18">
        <v>41887.292187500003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10">
        <v>57.78</v>
      </c>
      <c r="Q353" s="13" t="s">
        <v>8315</v>
      </c>
      <c r="R353" t="s">
        <v>8316</v>
      </c>
      <c r="S353" s="17">
        <v>41828.646319444444</v>
      </c>
      <c r="T353" s="18">
        <v>41828.646319444444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10">
        <v>73.58</v>
      </c>
      <c r="Q354" s="13" t="s">
        <v>8315</v>
      </c>
      <c r="R354" t="s">
        <v>8316</v>
      </c>
      <c r="S354" s="17">
        <v>42173.803217592591</v>
      </c>
      <c r="T354" s="18">
        <v>42173.803217592591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10">
        <v>75.5</v>
      </c>
      <c r="Q355" s="13" t="s">
        <v>8315</v>
      </c>
      <c r="R355" t="s">
        <v>8316</v>
      </c>
      <c r="S355" s="17">
        <v>41775.858564814815</v>
      </c>
      <c r="T355" s="18">
        <v>41775.858564814815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10">
        <v>235.46</v>
      </c>
      <c r="Q356" s="13" t="s">
        <v>8315</v>
      </c>
      <c r="R356" t="s">
        <v>8316</v>
      </c>
      <c r="S356" s="17">
        <v>42055.277199074073</v>
      </c>
      <c r="T356" s="18">
        <v>42055.277199074073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10">
        <v>92.5</v>
      </c>
      <c r="Q357" s="13" t="s">
        <v>8315</v>
      </c>
      <c r="R357" t="s">
        <v>8316</v>
      </c>
      <c r="S357" s="17">
        <v>42447.896666666667</v>
      </c>
      <c r="T357" s="18">
        <v>42447.896666666667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10">
        <v>46.05</v>
      </c>
      <c r="Q358" s="13" t="s">
        <v>8315</v>
      </c>
      <c r="R358" t="s">
        <v>8316</v>
      </c>
      <c r="S358" s="17">
        <v>42523.248715277776</v>
      </c>
      <c r="T358" s="18">
        <v>42523.248715277776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10">
        <v>31.58</v>
      </c>
      <c r="Q359" s="13" t="s">
        <v>8315</v>
      </c>
      <c r="R359" t="s">
        <v>8316</v>
      </c>
      <c r="S359" s="17">
        <v>41822.90488425926</v>
      </c>
      <c r="T359" s="18">
        <v>41822.90488425926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10">
        <v>36.96</v>
      </c>
      <c r="Q360" s="13" t="s">
        <v>8315</v>
      </c>
      <c r="R360" t="s">
        <v>8316</v>
      </c>
      <c r="S360" s="17">
        <v>42185.556157407409</v>
      </c>
      <c r="T360" s="18">
        <v>42185.556157407409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10">
        <v>88.25</v>
      </c>
      <c r="Q361" s="13" t="s">
        <v>8315</v>
      </c>
      <c r="R361" t="s">
        <v>8316</v>
      </c>
      <c r="S361" s="17">
        <v>41820.62809027778</v>
      </c>
      <c r="T361" s="18">
        <v>41820.62809027778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10">
        <v>64.38</v>
      </c>
      <c r="Q362" s="13" t="s">
        <v>8315</v>
      </c>
      <c r="R362" t="s">
        <v>8316</v>
      </c>
      <c r="S362" s="17">
        <v>41876.815787037034</v>
      </c>
      <c r="T362" s="18">
        <v>41876.815787037034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10">
        <v>62.05</v>
      </c>
      <c r="Q363" s="13" t="s">
        <v>8315</v>
      </c>
      <c r="R363" t="s">
        <v>8316</v>
      </c>
      <c r="S363" s="17">
        <v>41802.574282407404</v>
      </c>
      <c r="T363" s="18">
        <v>41802.574282407404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10">
        <v>73.400000000000006</v>
      </c>
      <c r="Q364" s="13" t="s">
        <v>8315</v>
      </c>
      <c r="R364" t="s">
        <v>8316</v>
      </c>
      <c r="S364" s="17">
        <v>41786.761354166665</v>
      </c>
      <c r="T364" s="18">
        <v>41786.761354166665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10">
        <v>99.5</v>
      </c>
      <c r="Q365" s="13" t="s">
        <v>8315</v>
      </c>
      <c r="R365" t="s">
        <v>8316</v>
      </c>
      <c r="S365" s="17">
        <v>42627.454097222217</v>
      </c>
      <c r="T365" s="18">
        <v>42627.454097222217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10">
        <v>62.17</v>
      </c>
      <c r="Q366" s="13" t="s">
        <v>8315</v>
      </c>
      <c r="R366" t="s">
        <v>8316</v>
      </c>
      <c r="S366" s="17">
        <v>42374.651504629626</v>
      </c>
      <c r="T366" s="18">
        <v>42374.651504629626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10">
        <v>62.33</v>
      </c>
      <c r="Q367" s="13" t="s">
        <v>8315</v>
      </c>
      <c r="R367" t="s">
        <v>8316</v>
      </c>
      <c r="S367" s="17">
        <v>41772.685393518521</v>
      </c>
      <c r="T367" s="18">
        <v>41772.685393518521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10">
        <v>58.79</v>
      </c>
      <c r="Q368" s="13" t="s">
        <v>8315</v>
      </c>
      <c r="R368" t="s">
        <v>8316</v>
      </c>
      <c r="S368" s="17">
        <v>42633.116851851853</v>
      </c>
      <c r="T368" s="18">
        <v>42633.116851851853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10">
        <v>45.35</v>
      </c>
      <c r="Q369" s="13" t="s">
        <v>8315</v>
      </c>
      <c r="R369" t="s">
        <v>8316</v>
      </c>
      <c r="S369" s="17">
        <v>42219.180393518516</v>
      </c>
      <c r="T369" s="18">
        <v>42219.180393518516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10">
        <v>41.94</v>
      </c>
      <c r="Q370" s="13" t="s">
        <v>8315</v>
      </c>
      <c r="R370" t="s">
        <v>8316</v>
      </c>
      <c r="S370" s="17">
        <v>41753.593275462961</v>
      </c>
      <c r="T370" s="18">
        <v>41753.593275462961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10">
        <v>59.17</v>
      </c>
      <c r="Q371" s="13" t="s">
        <v>8315</v>
      </c>
      <c r="R371" t="s">
        <v>8316</v>
      </c>
      <c r="S371" s="17">
        <v>42230.662731481483</v>
      </c>
      <c r="T371" s="18">
        <v>42230.662731481483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10">
        <v>200.49</v>
      </c>
      <c r="Q372" s="13" t="s">
        <v>8315</v>
      </c>
      <c r="R372" t="s">
        <v>8316</v>
      </c>
      <c r="S372" s="17">
        <v>41787.218229166669</v>
      </c>
      <c r="T372" s="18">
        <v>41787.218229166669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10">
        <v>57.26</v>
      </c>
      <c r="Q373" s="13" t="s">
        <v>8315</v>
      </c>
      <c r="R373" t="s">
        <v>8316</v>
      </c>
      <c r="S373" s="17">
        <v>42147.826840277776</v>
      </c>
      <c r="T373" s="18">
        <v>42147.826840277776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10">
        <v>58.06</v>
      </c>
      <c r="Q374" s="13" t="s">
        <v>8315</v>
      </c>
      <c r="R374" t="s">
        <v>8316</v>
      </c>
      <c r="S374" s="17">
        <v>41940.598182870373</v>
      </c>
      <c r="T374" s="18">
        <v>41940.598182870373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10">
        <v>186.8</v>
      </c>
      <c r="Q375" s="13" t="s">
        <v>8315</v>
      </c>
      <c r="R375" t="s">
        <v>8316</v>
      </c>
      <c r="S375" s="17">
        <v>42020.700567129628</v>
      </c>
      <c r="T375" s="18">
        <v>42020.700567129628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10">
        <v>74.12</v>
      </c>
      <c r="Q376" s="13" t="s">
        <v>8315</v>
      </c>
      <c r="R376" t="s">
        <v>8316</v>
      </c>
      <c r="S376" s="17">
        <v>41891.96503472222</v>
      </c>
      <c r="T376" s="18">
        <v>41891.96503472222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10">
        <v>62.67</v>
      </c>
      <c r="Q377" s="13" t="s">
        <v>8315</v>
      </c>
      <c r="R377" t="s">
        <v>8316</v>
      </c>
      <c r="S377" s="17">
        <v>42490.133877314816</v>
      </c>
      <c r="T377" s="18">
        <v>42490.133877314816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10">
        <v>121.36</v>
      </c>
      <c r="Q378" s="13" t="s">
        <v>8315</v>
      </c>
      <c r="R378" t="s">
        <v>8316</v>
      </c>
      <c r="S378" s="17">
        <v>41995.870486111111</v>
      </c>
      <c r="T378" s="18">
        <v>41995.870486111111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10">
        <v>40.630000000000003</v>
      </c>
      <c r="Q379" s="13" t="s">
        <v>8315</v>
      </c>
      <c r="R379" t="s">
        <v>8316</v>
      </c>
      <c r="S379" s="17">
        <v>42401.806562500002</v>
      </c>
      <c r="T379" s="18">
        <v>42401.806562500002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10">
        <v>63</v>
      </c>
      <c r="Q380" s="13" t="s">
        <v>8315</v>
      </c>
      <c r="R380" t="s">
        <v>8316</v>
      </c>
      <c r="S380" s="17">
        <v>41897.602037037039</v>
      </c>
      <c r="T380" s="18">
        <v>41897.602037037039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10">
        <v>33.67</v>
      </c>
      <c r="Q381" s="13" t="s">
        <v>8315</v>
      </c>
      <c r="R381" t="s">
        <v>8316</v>
      </c>
      <c r="S381" s="17">
        <v>41882.585648148146</v>
      </c>
      <c r="T381" s="18">
        <v>41882.585648148146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10">
        <v>43.2</v>
      </c>
      <c r="Q382" s="13" t="s">
        <v>8315</v>
      </c>
      <c r="R382" t="s">
        <v>8316</v>
      </c>
      <c r="S382" s="17">
        <v>42556.504490740743</v>
      </c>
      <c r="T382" s="18">
        <v>42556.504490740743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10">
        <v>83.57</v>
      </c>
      <c r="Q383" s="13" t="s">
        <v>8315</v>
      </c>
      <c r="R383" t="s">
        <v>8316</v>
      </c>
      <c r="S383" s="17">
        <v>41792.542986111112</v>
      </c>
      <c r="T383" s="18">
        <v>41792.542986111112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10">
        <v>140</v>
      </c>
      <c r="Q384" s="13" t="s">
        <v>8315</v>
      </c>
      <c r="R384" t="s">
        <v>8316</v>
      </c>
      <c r="S384" s="17">
        <v>41879.913761574076</v>
      </c>
      <c r="T384" s="18">
        <v>41879.913761574076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10">
        <v>80.87</v>
      </c>
      <c r="Q385" s="13" t="s">
        <v>8315</v>
      </c>
      <c r="R385" t="s">
        <v>8316</v>
      </c>
      <c r="S385" s="17">
        <v>42552.048356481479</v>
      </c>
      <c r="T385" s="18">
        <v>42552.048356481479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10">
        <v>53.85</v>
      </c>
      <c r="Q386" s="13" t="s">
        <v>8315</v>
      </c>
      <c r="R386" t="s">
        <v>8316</v>
      </c>
      <c r="S386" s="17">
        <v>41810.142199074071</v>
      </c>
      <c r="T386" s="18">
        <v>41810.142199074071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10">
        <v>67.959999999999994</v>
      </c>
      <c r="Q387" s="13" t="s">
        <v>8315</v>
      </c>
      <c r="R387" t="s">
        <v>8316</v>
      </c>
      <c r="S387" s="17">
        <v>42072.576249999998</v>
      </c>
      <c r="T387" s="18">
        <v>42072.576249999998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10">
        <v>27.14</v>
      </c>
      <c r="Q388" s="13" t="s">
        <v>8315</v>
      </c>
      <c r="R388" t="s">
        <v>8316</v>
      </c>
      <c r="S388" s="17">
        <v>41779.724224537036</v>
      </c>
      <c r="T388" s="18">
        <v>41779.724224537036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10">
        <v>110.87</v>
      </c>
      <c r="Q389" s="13" t="s">
        <v>8315</v>
      </c>
      <c r="R389" t="s">
        <v>8316</v>
      </c>
      <c r="S389" s="17">
        <v>42134.172071759262</v>
      </c>
      <c r="T389" s="18">
        <v>42134.172071759262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10">
        <v>106.84</v>
      </c>
      <c r="Q390" s="13" t="s">
        <v>8315</v>
      </c>
      <c r="R390" t="s">
        <v>8316</v>
      </c>
      <c r="S390" s="17">
        <v>42505.738032407404</v>
      </c>
      <c r="T390" s="18">
        <v>42505.738032407404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10">
        <v>105.52</v>
      </c>
      <c r="Q391" s="13" t="s">
        <v>8315</v>
      </c>
      <c r="R391" t="s">
        <v>8316</v>
      </c>
      <c r="S391" s="17">
        <v>42118.556331018524</v>
      </c>
      <c r="T391" s="18">
        <v>42118.556331018524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10">
        <v>51.92</v>
      </c>
      <c r="Q392" s="13" t="s">
        <v>8315</v>
      </c>
      <c r="R392" t="s">
        <v>8316</v>
      </c>
      <c r="S392" s="17">
        <v>42360.887835648144</v>
      </c>
      <c r="T392" s="18">
        <v>42360.887835648144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10">
        <v>86.23</v>
      </c>
      <c r="Q393" s="13" t="s">
        <v>8315</v>
      </c>
      <c r="R393" t="s">
        <v>8316</v>
      </c>
      <c r="S393" s="17">
        <v>42165.993125000001</v>
      </c>
      <c r="T393" s="18">
        <v>42165.993125000001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10">
        <v>114.55</v>
      </c>
      <c r="Q394" s="13" t="s">
        <v>8315</v>
      </c>
      <c r="R394" t="s">
        <v>8316</v>
      </c>
      <c r="S394" s="17">
        <v>41927.936157407406</v>
      </c>
      <c r="T394" s="18">
        <v>41927.936157407406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10">
        <v>62.59</v>
      </c>
      <c r="Q395" s="13" t="s">
        <v>8315</v>
      </c>
      <c r="R395" t="s">
        <v>8316</v>
      </c>
      <c r="S395" s="17">
        <v>42462.140868055561</v>
      </c>
      <c r="T395" s="18">
        <v>42462.140868055561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10">
        <v>61.06</v>
      </c>
      <c r="Q396" s="13" t="s">
        <v>8315</v>
      </c>
      <c r="R396" t="s">
        <v>8316</v>
      </c>
      <c r="S396" s="17">
        <v>42632.348310185189</v>
      </c>
      <c r="T396" s="18">
        <v>42632.348310185189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10">
        <v>70.23</v>
      </c>
      <c r="Q397" s="13" t="s">
        <v>8315</v>
      </c>
      <c r="R397" t="s">
        <v>8316</v>
      </c>
      <c r="S397" s="17">
        <v>42054.849050925928</v>
      </c>
      <c r="T397" s="18">
        <v>42054.849050925928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10">
        <v>78.52</v>
      </c>
      <c r="Q398" s="13" t="s">
        <v>8315</v>
      </c>
      <c r="R398" t="s">
        <v>8316</v>
      </c>
      <c r="S398" s="17">
        <v>42497.275706018518</v>
      </c>
      <c r="T398" s="18">
        <v>42497.275706018518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10">
        <v>61.82</v>
      </c>
      <c r="Q399" s="13" t="s">
        <v>8315</v>
      </c>
      <c r="R399" t="s">
        <v>8316</v>
      </c>
      <c r="S399" s="17">
        <v>42058.904074074075</v>
      </c>
      <c r="T399" s="18">
        <v>42058.904074074075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10">
        <v>48.34</v>
      </c>
      <c r="Q400" s="13" t="s">
        <v>8315</v>
      </c>
      <c r="R400" t="s">
        <v>8316</v>
      </c>
      <c r="S400" s="17">
        <v>41807.690081018518</v>
      </c>
      <c r="T400" s="18">
        <v>41807.690081018518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10">
        <v>107.25</v>
      </c>
      <c r="Q401" s="13" t="s">
        <v>8315</v>
      </c>
      <c r="R401" t="s">
        <v>8316</v>
      </c>
      <c r="S401" s="17">
        <v>42284.69694444444</v>
      </c>
      <c r="T401" s="18">
        <v>42284.69694444444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10">
        <v>57</v>
      </c>
      <c r="Q402" s="13" t="s">
        <v>8315</v>
      </c>
      <c r="R402" t="s">
        <v>8316</v>
      </c>
      <c r="S402" s="17">
        <v>42045.84238425926</v>
      </c>
      <c r="T402" s="18">
        <v>42045.84238425926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10">
        <v>40.92</v>
      </c>
      <c r="Q403" s="13" t="s">
        <v>8315</v>
      </c>
      <c r="R403" t="s">
        <v>8316</v>
      </c>
      <c r="S403" s="17">
        <v>42184.209537037037</v>
      </c>
      <c r="T403" s="18">
        <v>42184.209537037037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10">
        <v>79.540000000000006</v>
      </c>
      <c r="Q404" s="13" t="s">
        <v>8315</v>
      </c>
      <c r="R404" t="s">
        <v>8316</v>
      </c>
      <c r="S404" s="17">
        <v>42341.180636574078</v>
      </c>
      <c r="T404" s="18">
        <v>42341.180636574078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10">
        <v>64.63</v>
      </c>
      <c r="Q405" s="13" t="s">
        <v>8315</v>
      </c>
      <c r="R405" t="s">
        <v>8316</v>
      </c>
      <c r="S405" s="17">
        <v>42170.910231481481</v>
      </c>
      <c r="T405" s="18">
        <v>42170.910231481481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10">
        <v>107.57</v>
      </c>
      <c r="Q406" s="13" t="s">
        <v>8315</v>
      </c>
      <c r="R406" t="s">
        <v>8316</v>
      </c>
      <c r="S406" s="17">
        <v>42151.069606481484</v>
      </c>
      <c r="T406" s="18">
        <v>42151.069606481484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10">
        <v>178.57</v>
      </c>
      <c r="Q407" s="13" t="s">
        <v>8315</v>
      </c>
      <c r="R407" t="s">
        <v>8316</v>
      </c>
      <c r="S407" s="17">
        <v>41944.527627314819</v>
      </c>
      <c r="T407" s="18">
        <v>41944.527627314819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0">
        <v>62.63</v>
      </c>
      <c r="Q408" s="13" t="s">
        <v>8315</v>
      </c>
      <c r="R408" t="s">
        <v>8316</v>
      </c>
      <c r="S408" s="17">
        <v>42593.865405092598</v>
      </c>
      <c r="T408" s="18">
        <v>42593.865405092598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10">
        <v>75</v>
      </c>
      <c r="Q409" s="13" t="s">
        <v>8315</v>
      </c>
      <c r="R409" t="s">
        <v>8316</v>
      </c>
      <c r="S409" s="17">
        <v>42503.740868055553</v>
      </c>
      <c r="T409" s="18">
        <v>42503.740868055553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10">
        <v>58.9</v>
      </c>
      <c r="Q410" s="13" t="s">
        <v>8315</v>
      </c>
      <c r="R410" t="s">
        <v>8316</v>
      </c>
      <c r="S410" s="17">
        <v>41927.848900462966</v>
      </c>
      <c r="T410" s="18">
        <v>41927.848900462966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10">
        <v>139.56</v>
      </c>
      <c r="Q411" s="13" t="s">
        <v>8315</v>
      </c>
      <c r="R411" t="s">
        <v>8316</v>
      </c>
      <c r="S411" s="17">
        <v>42375.114988425921</v>
      </c>
      <c r="T411" s="18">
        <v>42375.114988425921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10">
        <v>64.290000000000006</v>
      </c>
      <c r="Q412" s="13" t="s">
        <v>8315</v>
      </c>
      <c r="R412" t="s">
        <v>8316</v>
      </c>
      <c r="S412" s="17">
        <v>42553.926527777774</v>
      </c>
      <c r="T412" s="18">
        <v>42553.926527777774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10">
        <v>63.28</v>
      </c>
      <c r="Q413" s="13" t="s">
        <v>8315</v>
      </c>
      <c r="R413" t="s">
        <v>8316</v>
      </c>
      <c r="S413" s="17">
        <v>42155.142638888887</v>
      </c>
      <c r="T413" s="18">
        <v>42155.142638888887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75FE6-13EF-4290-9930-A5308E33D8CF}">
  <dimension ref="A1:D6"/>
  <sheetViews>
    <sheetView workbookViewId="0">
      <selection activeCell="D10" sqref="D10"/>
    </sheetView>
  </sheetViews>
  <sheetFormatPr defaultColWidth="22.140625" defaultRowHeight="15" x14ac:dyDescent="0.25"/>
  <cols>
    <col min="1" max="1" width="34.7109375" customWidth="1"/>
    <col min="2" max="2" width="45.42578125" customWidth="1"/>
  </cols>
  <sheetData>
    <row r="1" spans="1:4" x14ac:dyDescent="0.25">
      <c r="A1" t="s">
        <v>8388</v>
      </c>
      <c r="B1" t="s">
        <v>8389</v>
      </c>
      <c r="C1" t="s">
        <v>8391</v>
      </c>
      <c r="D1" t="s">
        <v>8392</v>
      </c>
    </row>
    <row r="2" spans="1:4" x14ac:dyDescent="0.25">
      <c r="A2" s="21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5">
      <c r="A3" s="21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5">
      <c r="A4" s="21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5">
      <c r="A5" s="21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5">
      <c r="A6" s="21" t="s">
        <v>8390</v>
      </c>
      <c r="B6" t="e">
        <f>VLOOKUP(A6,Kickstarter!B:C,2,FALSE)</f>
        <v>#N/A</v>
      </c>
      <c r="C6" t="e">
        <f>VLOOKUP(A6,Kickstarter!B:E,3,FALSE)</f>
        <v>#N/A</v>
      </c>
      <c r="D6" t="e">
        <f>VLOOKUP(A6,Kickstarter!B:E,4,FALSE)</f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8354-0F46-4E43-9D20-C067B3AE25A2}">
  <dimension ref="A1:B9"/>
  <sheetViews>
    <sheetView topLeftCell="A12" workbookViewId="0">
      <selection activeCell="D11" sqref="D11"/>
    </sheetView>
  </sheetViews>
  <sheetFormatPr defaultRowHeight="15" x14ac:dyDescent="0.25"/>
  <cols>
    <col min="1" max="1" width="15.28515625" bestFit="1" customWidth="1"/>
    <col min="2" max="2" width="17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3.7109375" bestFit="1" customWidth="1"/>
    <col min="8" max="8" width="28" bestFit="1" customWidth="1"/>
    <col min="9" max="9" width="31.140625" bestFit="1" customWidth="1"/>
    <col min="10" max="10" width="20.42578125" bestFit="1" customWidth="1"/>
    <col min="11" max="11" width="23.5703125" bestFit="1" customWidth="1"/>
    <col min="12" max="12" width="24" bestFit="1" customWidth="1"/>
    <col min="13" max="13" width="27.140625" bestFit="1" customWidth="1"/>
    <col min="14" max="14" width="17.85546875" bestFit="1" customWidth="1"/>
    <col min="15" max="15" width="6.140625" bestFit="1" customWidth="1"/>
    <col min="16" max="16" width="21" bestFit="1" customWidth="1"/>
    <col min="17" max="17" width="18" bestFit="1" customWidth="1"/>
    <col min="18" max="18" width="21.140625" bestFit="1" customWidth="1"/>
    <col min="19" max="19" width="18" bestFit="1" customWidth="1"/>
    <col min="20" max="20" width="10" bestFit="1" customWidth="1"/>
    <col min="21" max="21" width="21.140625" bestFit="1" customWidth="1"/>
    <col min="22" max="22" width="22.140625" bestFit="1" customWidth="1"/>
    <col min="23" max="23" width="25.28515625" bestFit="1" customWidth="1"/>
    <col min="24" max="24" width="23.5703125" bestFit="1" customWidth="1"/>
    <col min="25" max="25" width="26.7109375" bestFit="1" customWidth="1"/>
    <col min="26" max="26" width="20.85546875" bestFit="1" customWidth="1"/>
    <col min="27" max="27" width="24" bestFit="1" customWidth="1"/>
    <col min="28" max="28" width="18.28515625" bestFit="1" customWidth="1"/>
    <col min="29" max="29" width="21.5703125" bestFit="1" customWidth="1"/>
    <col min="30" max="30" width="21.85546875" bestFit="1" customWidth="1"/>
    <col min="31" max="31" width="25" bestFit="1" customWidth="1"/>
    <col min="32" max="32" width="23.7109375" bestFit="1" customWidth="1"/>
    <col min="33" max="33" width="26.85546875" bestFit="1" customWidth="1"/>
    <col min="34" max="34" width="13" bestFit="1" customWidth="1"/>
    <col min="35" max="35" width="4.28515625" bestFit="1" customWidth="1"/>
    <col min="36" max="36" width="16.140625" bestFit="1" customWidth="1"/>
    <col min="37" max="37" width="17.7109375" bestFit="1" customWidth="1"/>
    <col min="38" max="38" width="10" bestFit="1" customWidth="1"/>
    <col min="39" max="39" width="20.85546875" bestFit="1" customWidth="1"/>
    <col min="40" max="40" width="12.140625" bestFit="1" customWidth="1"/>
    <col min="41" max="41" width="15.28515625" bestFit="1" customWidth="1"/>
    <col min="42" max="42" width="14" bestFit="1" customWidth="1"/>
    <col min="43" max="43" width="17.28515625" bestFit="1" customWidth="1"/>
    <col min="44" max="44" width="12.28515625" bestFit="1" customWidth="1"/>
    <col min="45" max="45" width="15.42578125" bestFit="1" customWidth="1"/>
    <col min="46" max="46" width="12.5703125" bestFit="1" customWidth="1"/>
    <col min="47" max="47" width="15.7109375" bestFit="1" customWidth="1"/>
    <col min="48" max="48" width="19.85546875" bestFit="1" customWidth="1"/>
    <col min="49" max="49" width="23" bestFit="1" customWidth="1"/>
    <col min="50" max="50" width="21.140625" bestFit="1" customWidth="1"/>
    <col min="51" max="51" width="24.28515625" bestFit="1" customWidth="1"/>
    <col min="52" max="52" width="21.5703125" bestFit="1" customWidth="1"/>
    <col min="53" max="53" width="24.7109375" bestFit="1" customWidth="1"/>
    <col min="54" max="54" width="26" bestFit="1" customWidth="1"/>
    <col min="55" max="55" width="10" bestFit="1" customWidth="1"/>
    <col min="56" max="56" width="29.140625" bestFit="1" customWidth="1"/>
    <col min="57" max="57" width="20.85546875" bestFit="1" customWidth="1"/>
    <col min="58" max="58" width="24" bestFit="1" customWidth="1"/>
    <col min="59" max="59" width="21.42578125" bestFit="1" customWidth="1"/>
    <col min="60" max="60" width="24.5703125" bestFit="1" customWidth="1"/>
    <col min="61" max="61" width="28" bestFit="1" customWidth="1"/>
    <col min="62" max="62" width="31.140625" bestFit="1" customWidth="1"/>
    <col min="63" max="63" width="18.85546875" bestFit="1" customWidth="1"/>
    <col min="64" max="64" width="22.140625" bestFit="1" customWidth="1"/>
    <col min="65" max="65" width="22.42578125" bestFit="1" customWidth="1"/>
    <col min="66" max="66" width="25.7109375" bestFit="1" customWidth="1"/>
    <col min="67" max="67" width="28.28515625" bestFit="1" customWidth="1"/>
    <col min="68" max="68" width="31.42578125" bestFit="1" customWidth="1"/>
    <col min="69" max="69" width="23.85546875" bestFit="1" customWidth="1"/>
    <col min="70" max="70" width="6.140625" bestFit="1" customWidth="1"/>
    <col min="71" max="71" width="27" bestFit="1" customWidth="1"/>
    <col min="72" max="72" width="20.7109375" bestFit="1" customWidth="1"/>
    <col min="73" max="73" width="23.85546875" bestFit="1" customWidth="1"/>
    <col min="74" max="74" width="22.28515625" bestFit="1" customWidth="1"/>
    <col min="75" max="75" width="25.5703125" bestFit="1" customWidth="1"/>
    <col min="76" max="76" width="25.42578125" bestFit="1" customWidth="1"/>
    <col min="77" max="77" width="10" bestFit="1" customWidth="1"/>
    <col min="78" max="78" width="28.5703125" bestFit="1" customWidth="1"/>
    <col min="79" max="79" width="29.85546875" bestFit="1" customWidth="1"/>
    <col min="80" max="80" width="6.140625" bestFit="1" customWidth="1"/>
    <col min="81" max="81" width="10" bestFit="1" customWidth="1"/>
    <col min="82" max="82" width="33" bestFit="1" customWidth="1"/>
    <col min="83" max="83" width="23" bestFit="1" customWidth="1"/>
    <col min="84" max="84" width="6.140625" bestFit="1" customWidth="1"/>
    <col min="85" max="85" width="10" bestFit="1" customWidth="1"/>
    <col min="86" max="86" width="26.28515625" bestFit="1" customWidth="1"/>
    <col min="87" max="87" width="17.5703125" bestFit="1" customWidth="1"/>
    <col min="88" max="88" width="6.140625" bestFit="1" customWidth="1"/>
    <col min="89" max="89" width="20.7109375" bestFit="1" customWidth="1"/>
    <col min="90" max="90" width="17.140625" bestFit="1" customWidth="1"/>
    <col min="91" max="91" width="6.140625" bestFit="1" customWidth="1"/>
    <col min="92" max="92" width="10" bestFit="1" customWidth="1"/>
    <col min="93" max="93" width="20.28515625" bestFit="1" customWidth="1"/>
    <col min="94" max="94" width="15" bestFit="1" customWidth="1"/>
    <col min="95" max="95" width="4.28515625" bestFit="1" customWidth="1"/>
    <col min="96" max="96" width="10" bestFit="1" customWidth="1"/>
    <col min="97" max="97" width="18.140625" bestFit="1" customWidth="1"/>
    <col min="98" max="98" width="16.28515625" bestFit="1" customWidth="1"/>
    <col min="99" max="99" width="6.140625" bestFit="1" customWidth="1"/>
    <col min="100" max="100" width="4.28515625" bestFit="1" customWidth="1"/>
    <col min="101" max="101" width="10" bestFit="1" customWidth="1"/>
    <col min="102" max="102" width="19.42578125" bestFit="1" customWidth="1"/>
    <col min="103" max="103" width="11.28515625" bestFit="1" customWidth="1"/>
  </cols>
  <sheetData>
    <row r="1" spans="1:2" x14ac:dyDescent="0.25">
      <c r="A1" s="14" t="s">
        <v>8222</v>
      </c>
      <c r="B1" t="s">
        <v>8364</v>
      </c>
    </row>
    <row r="2" spans="1:2" x14ac:dyDescent="0.25">
      <c r="A2" s="14" t="s">
        <v>8358</v>
      </c>
      <c r="B2" t="s">
        <v>8364</v>
      </c>
    </row>
    <row r="4" spans="1:2" x14ac:dyDescent="0.25">
      <c r="A4" s="14" t="s">
        <v>8362</v>
      </c>
      <c r="B4" t="s">
        <v>8363</v>
      </c>
    </row>
    <row r="5" spans="1:2" x14ac:dyDescent="0.25">
      <c r="A5" s="15" t="s">
        <v>8219</v>
      </c>
      <c r="B5" s="9">
        <v>349</v>
      </c>
    </row>
    <row r="6" spans="1:2" x14ac:dyDescent="0.25">
      <c r="A6" s="15" t="s">
        <v>8220</v>
      </c>
      <c r="B6" s="9">
        <v>1530</v>
      </c>
    </row>
    <row r="7" spans="1:2" x14ac:dyDescent="0.25">
      <c r="A7" s="15" t="s">
        <v>8221</v>
      </c>
      <c r="B7" s="9">
        <v>50</v>
      </c>
    </row>
    <row r="8" spans="1:2" x14ac:dyDescent="0.25">
      <c r="A8" s="15" t="s">
        <v>8218</v>
      </c>
      <c r="B8" s="9">
        <v>2185</v>
      </c>
    </row>
    <row r="9" spans="1:2" x14ac:dyDescent="0.25">
      <c r="A9" s="15" t="s">
        <v>8361</v>
      </c>
      <c r="B9" s="9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51440-EB46-4856-98FF-C1FA7A495EE9}">
  <dimension ref="A1:F47"/>
  <sheetViews>
    <sheetView topLeftCell="D1" workbookViewId="0">
      <selection activeCell="J28" sqref="J2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8364</v>
      </c>
    </row>
    <row r="2" spans="1:6" x14ac:dyDescent="0.25">
      <c r="A2" s="14" t="s">
        <v>8358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8314</v>
      </c>
      <c r="B6" s="9"/>
      <c r="C6" s="9">
        <v>100</v>
      </c>
      <c r="D6" s="9"/>
      <c r="E6" s="9"/>
      <c r="F6" s="9">
        <v>100</v>
      </c>
    </row>
    <row r="7" spans="1:6" x14ac:dyDescent="0.25">
      <c r="A7" s="15" t="s">
        <v>8342</v>
      </c>
      <c r="B7" s="9">
        <v>20</v>
      </c>
      <c r="C7" s="9"/>
      <c r="D7" s="9"/>
      <c r="E7" s="9"/>
      <c r="F7" s="9">
        <v>20</v>
      </c>
    </row>
    <row r="8" spans="1:6" x14ac:dyDescent="0.25">
      <c r="A8" s="15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15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15" t="s">
        <v>8352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5" t="s">
        <v>8313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5" t="s">
        <v>8312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5" t="s">
        <v>8328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5" t="s">
        <v>8345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5" t="s">
        <v>8322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5" t="s">
        <v>8335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5" t="s">
        <v>8346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5" t="s">
        <v>8347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5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5" t="s">
        <v>8326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5" t="s">
        <v>8354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5" t="s">
        <v>8325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5" t="s">
        <v>8333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5" t="s">
        <v>8357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5" t="s">
        <v>8341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5" t="s">
        <v>8321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5" t="s">
        <v>8348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5" t="s">
        <v>8337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5" t="s">
        <v>8343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5" t="s">
        <v>8316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5" t="s">
        <v>8344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5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5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5" t="s">
        <v>8324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5" t="s">
        <v>8311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5" t="s">
        <v>8310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5" t="s">
        <v>8350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5" t="s">
        <v>8353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5" t="s">
        <v>8355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5" t="s">
        <v>8349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5" t="s">
        <v>8309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5" t="s">
        <v>8339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5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5" t="s">
        <v>8319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5" t="s">
        <v>8318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5" t="s">
        <v>8338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5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EA686-F827-44C1-94A4-AE399A59B57F}">
  <dimension ref="A1:F12"/>
  <sheetViews>
    <sheetView workbookViewId="0">
      <selection activeCell="B36" sqref="B3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8363</v>
      </c>
      <c r="B1" s="14" t="s">
        <v>8360</v>
      </c>
    </row>
    <row r="2" spans="1:6" x14ac:dyDescent="0.25">
      <c r="A2" s="14" t="s">
        <v>8362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25">
      <c r="A3" s="15" t="s">
        <v>8367</v>
      </c>
      <c r="B3" s="9">
        <v>1</v>
      </c>
      <c r="C3" s="9">
        <v>4</v>
      </c>
      <c r="D3" s="9"/>
      <c r="E3" s="9">
        <v>9</v>
      </c>
      <c r="F3" s="9">
        <v>14</v>
      </c>
    </row>
    <row r="4" spans="1:6" x14ac:dyDescent="0.25">
      <c r="A4" s="15" t="s">
        <v>8374</v>
      </c>
      <c r="B4" s="9">
        <v>1</v>
      </c>
      <c r="C4" s="9">
        <v>15</v>
      </c>
      <c r="D4" s="9"/>
      <c r="E4" s="9">
        <v>49</v>
      </c>
      <c r="F4" s="9">
        <v>65</v>
      </c>
    </row>
    <row r="5" spans="1:6" x14ac:dyDescent="0.25">
      <c r="A5" s="15" t="s">
        <v>8381</v>
      </c>
      <c r="B5" s="9">
        <v>7</v>
      </c>
      <c r="C5" s="9">
        <v>28</v>
      </c>
      <c r="D5" s="9"/>
      <c r="E5" s="9">
        <v>136</v>
      </c>
      <c r="F5" s="9">
        <v>171</v>
      </c>
    </row>
    <row r="6" spans="1:6" x14ac:dyDescent="0.25">
      <c r="A6" s="15" t="s">
        <v>8382</v>
      </c>
      <c r="B6" s="9">
        <v>6</v>
      </c>
      <c r="C6" s="9">
        <v>60</v>
      </c>
      <c r="D6" s="9"/>
      <c r="E6" s="9">
        <v>216</v>
      </c>
      <c r="F6" s="9">
        <v>282</v>
      </c>
    </row>
    <row r="7" spans="1:6" x14ac:dyDescent="0.25">
      <c r="A7" s="15" t="s">
        <v>8383</v>
      </c>
      <c r="B7" s="9">
        <v>7</v>
      </c>
      <c r="C7" s="9">
        <v>67</v>
      </c>
      <c r="D7" s="9"/>
      <c r="E7" s="9">
        <v>200</v>
      </c>
      <c r="F7" s="9">
        <v>274</v>
      </c>
    </row>
    <row r="8" spans="1:6" x14ac:dyDescent="0.25">
      <c r="A8" s="15" t="s">
        <v>8384</v>
      </c>
      <c r="B8" s="9">
        <v>80</v>
      </c>
      <c r="C8" s="9">
        <v>422</v>
      </c>
      <c r="D8" s="9"/>
      <c r="E8" s="9">
        <v>474</v>
      </c>
      <c r="F8" s="9">
        <v>976</v>
      </c>
    </row>
    <row r="9" spans="1:6" x14ac:dyDescent="0.25">
      <c r="A9" s="15" t="s">
        <v>8385</v>
      </c>
      <c r="B9" s="9">
        <v>131</v>
      </c>
      <c r="C9" s="9">
        <v>527</v>
      </c>
      <c r="D9" s="9"/>
      <c r="E9" s="9">
        <v>567</v>
      </c>
      <c r="F9" s="9">
        <v>1225</v>
      </c>
    </row>
    <row r="10" spans="1:6" x14ac:dyDescent="0.25">
      <c r="A10" s="15" t="s">
        <v>8386</v>
      </c>
      <c r="B10" s="9">
        <v>99</v>
      </c>
      <c r="C10" s="9">
        <v>376</v>
      </c>
      <c r="D10" s="9"/>
      <c r="E10" s="9">
        <v>475</v>
      </c>
      <c r="F10" s="9">
        <v>950</v>
      </c>
    </row>
    <row r="11" spans="1:6" x14ac:dyDescent="0.25">
      <c r="A11" s="15" t="s">
        <v>8387</v>
      </c>
      <c r="B11" s="9">
        <v>17</v>
      </c>
      <c r="C11" s="9">
        <v>31</v>
      </c>
      <c r="D11" s="9">
        <v>50</v>
      </c>
      <c r="E11" s="9">
        <v>59</v>
      </c>
      <c r="F11" s="9">
        <v>157</v>
      </c>
    </row>
    <row r="12" spans="1:6" x14ac:dyDescent="0.25">
      <c r="A12" s="15" t="s">
        <v>8361</v>
      </c>
      <c r="B12" s="9">
        <v>349</v>
      </c>
      <c r="C12" s="9">
        <v>1530</v>
      </c>
      <c r="D12" s="9">
        <v>50</v>
      </c>
      <c r="E12" s="9">
        <v>2185</v>
      </c>
      <c r="F12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Outcome Based on Launch Date</vt:lpstr>
      <vt:lpstr>Outcomes Based on Goals</vt:lpstr>
      <vt:lpstr>Failed US Kickstarters</vt:lpstr>
      <vt:lpstr>Descriptive Statistics</vt:lpstr>
      <vt:lpstr>Successful US Kickstarters</vt:lpstr>
      <vt:lpstr>Edinburgh Research</vt:lpstr>
      <vt:lpstr>Pivot</vt:lpstr>
      <vt:lpstr>SubCat Stats</vt:lpstr>
      <vt:lpstr>Outcomes Based on Launch Date</vt:lpstr>
      <vt:lpstr>Musicals in Great Britian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Byron Brunson</cp:lastModifiedBy>
  <dcterms:created xsi:type="dcterms:W3CDTF">2017-04-20T15:17:24Z</dcterms:created>
  <dcterms:modified xsi:type="dcterms:W3CDTF">2020-05-31T03:36:52Z</dcterms:modified>
</cp:coreProperties>
</file>