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Shapiro\QueBIT Documents\Training\Java Class\"/>
    </mc:Choice>
  </mc:AlternateContent>
  <bookViews>
    <workbookView xWindow="0" yWindow="0" windowWidth="30720" windowHeight="14100" activeTab="1"/>
  </bookViews>
  <sheets>
    <sheet name="PlayGolf" sheetId="1" r:id="rId1"/>
    <sheet name="Iri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48" i="2" l="1"/>
  <c r="AF47" i="2"/>
  <c r="M2" i="2"/>
  <c r="P2" i="2"/>
  <c r="J2" i="2"/>
  <c r="I2" i="2"/>
  <c r="H2" i="2"/>
  <c r="G2" i="2"/>
  <c r="K2" i="2" l="1"/>
  <c r="AF49" i="2"/>
  <c r="H54" i="2" l="1"/>
  <c r="S3" i="2"/>
  <c r="T3" i="2"/>
  <c r="U3" i="2"/>
  <c r="V3" i="2"/>
  <c r="S4" i="2"/>
  <c r="T4" i="2"/>
  <c r="U4" i="2"/>
  <c r="V4" i="2"/>
  <c r="S5" i="2"/>
  <c r="T5" i="2"/>
  <c r="U5" i="2"/>
  <c r="V5" i="2"/>
  <c r="S6" i="2"/>
  <c r="T6" i="2"/>
  <c r="U6" i="2"/>
  <c r="V6" i="2"/>
  <c r="S7" i="2"/>
  <c r="T7" i="2"/>
  <c r="U7" i="2"/>
  <c r="V7" i="2"/>
  <c r="S8" i="2"/>
  <c r="T8" i="2"/>
  <c r="U8" i="2"/>
  <c r="V8" i="2"/>
  <c r="S9" i="2"/>
  <c r="T9" i="2"/>
  <c r="U9" i="2"/>
  <c r="V9" i="2"/>
  <c r="S10" i="2"/>
  <c r="T10" i="2"/>
  <c r="U10" i="2"/>
  <c r="V10" i="2"/>
  <c r="S11" i="2"/>
  <c r="T11" i="2"/>
  <c r="U11" i="2"/>
  <c r="V11" i="2"/>
  <c r="S12" i="2"/>
  <c r="T12" i="2"/>
  <c r="U12" i="2"/>
  <c r="V12" i="2"/>
  <c r="S13" i="2"/>
  <c r="T13" i="2"/>
  <c r="U13" i="2"/>
  <c r="V13" i="2"/>
  <c r="S14" i="2"/>
  <c r="T14" i="2"/>
  <c r="U14" i="2"/>
  <c r="V14" i="2"/>
  <c r="S15" i="2"/>
  <c r="T15" i="2"/>
  <c r="U15" i="2"/>
  <c r="V15" i="2"/>
  <c r="S16" i="2"/>
  <c r="T16" i="2"/>
  <c r="U16" i="2"/>
  <c r="V16" i="2"/>
  <c r="S17" i="2"/>
  <c r="T17" i="2"/>
  <c r="U17" i="2"/>
  <c r="V17" i="2"/>
  <c r="S18" i="2"/>
  <c r="T18" i="2"/>
  <c r="U18" i="2"/>
  <c r="V18" i="2"/>
  <c r="S19" i="2"/>
  <c r="T19" i="2"/>
  <c r="U19" i="2"/>
  <c r="V19" i="2"/>
  <c r="S20" i="2"/>
  <c r="T20" i="2"/>
  <c r="U20" i="2"/>
  <c r="V20" i="2"/>
  <c r="S21" i="2"/>
  <c r="T21" i="2"/>
  <c r="U21" i="2"/>
  <c r="V21" i="2"/>
  <c r="S22" i="2"/>
  <c r="T22" i="2"/>
  <c r="U22" i="2"/>
  <c r="V22" i="2"/>
  <c r="S23" i="2"/>
  <c r="T23" i="2"/>
  <c r="U23" i="2"/>
  <c r="V23" i="2"/>
  <c r="S24" i="2"/>
  <c r="T24" i="2"/>
  <c r="U24" i="2"/>
  <c r="V24" i="2"/>
  <c r="S25" i="2"/>
  <c r="T25" i="2"/>
  <c r="U25" i="2"/>
  <c r="V25" i="2"/>
  <c r="S26" i="2"/>
  <c r="T26" i="2"/>
  <c r="U26" i="2"/>
  <c r="V26" i="2"/>
  <c r="S27" i="2"/>
  <c r="T27" i="2"/>
  <c r="U27" i="2"/>
  <c r="V27" i="2"/>
  <c r="S28" i="2"/>
  <c r="T28" i="2"/>
  <c r="U28" i="2"/>
  <c r="V28" i="2"/>
  <c r="S29" i="2"/>
  <c r="T29" i="2"/>
  <c r="U29" i="2"/>
  <c r="V29" i="2"/>
  <c r="S30" i="2"/>
  <c r="T30" i="2"/>
  <c r="U30" i="2"/>
  <c r="V30" i="2"/>
  <c r="S31" i="2"/>
  <c r="T31" i="2"/>
  <c r="U31" i="2"/>
  <c r="V31" i="2"/>
  <c r="S32" i="2"/>
  <c r="T32" i="2"/>
  <c r="U32" i="2"/>
  <c r="V32" i="2"/>
  <c r="S33" i="2"/>
  <c r="T33" i="2"/>
  <c r="U33" i="2"/>
  <c r="V33" i="2"/>
  <c r="S34" i="2"/>
  <c r="T34" i="2"/>
  <c r="U34" i="2"/>
  <c r="V34" i="2"/>
  <c r="S35" i="2"/>
  <c r="T35" i="2"/>
  <c r="U35" i="2"/>
  <c r="V35" i="2"/>
  <c r="S36" i="2"/>
  <c r="T36" i="2"/>
  <c r="U36" i="2"/>
  <c r="V36" i="2"/>
  <c r="S37" i="2"/>
  <c r="T37" i="2"/>
  <c r="U37" i="2"/>
  <c r="V37" i="2"/>
  <c r="S38" i="2"/>
  <c r="T38" i="2"/>
  <c r="U38" i="2"/>
  <c r="V38" i="2"/>
  <c r="S39" i="2"/>
  <c r="T39" i="2"/>
  <c r="U39" i="2"/>
  <c r="V39" i="2"/>
  <c r="S40" i="2"/>
  <c r="T40" i="2"/>
  <c r="U40" i="2"/>
  <c r="V40" i="2"/>
  <c r="S41" i="2"/>
  <c r="T41" i="2"/>
  <c r="U41" i="2"/>
  <c r="V41" i="2"/>
  <c r="S42" i="2"/>
  <c r="T42" i="2"/>
  <c r="U42" i="2"/>
  <c r="V42" i="2"/>
  <c r="S43" i="2"/>
  <c r="T43" i="2"/>
  <c r="U43" i="2"/>
  <c r="V43" i="2"/>
  <c r="S44" i="2"/>
  <c r="T44" i="2"/>
  <c r="U44" i="2"/>
  <c r="V44" i="2"/>
  <c r="S45" i="2"/>
  <c r="T45" i="2"/>
  <c r="U45" i="2"/>
  <c r="V45" i="2"/>
  <c r="S46" i="2"/>
  <c r="T46" i="2"/>
  <c r="U46" i="2"/>
  <c r="V46" i="2"/>
  <c r="S47" i="2"/>
  <c r="T47" i="2"/>
  <c r="U47" i="2"/>
  <c r="V47" i="2"/>
  <c r="S48" i="2"/>
  <c r="T48" i="2"/>
  <c r="U48" i="2"/>
  <c r="V48" i="2"/>
  <c r="S49" i="2"/>
  <c r="T49" i="2"/>
  <c r="U49" i="2"/>
  <c r="V49" i="2"/>
  <c r="S50" i="2"/>
  <c r="T50" i="2"/>
  <c r="U50" i="2"/>
  <c r="V50" i="2"/>
  <c r="S51" i="2"/>
  <c r="T51" i="2"/>
  <c r="U51" i="2"/>
  <c r="V51" i="2"/>
  <c r="S52" i="2"/>
  <c r="T52" i="2"/>
  <c r="U52" i="2"/>
  <c r="V52" i="2"/>
  <c r="S53" i="2"/>
  <c r="T53" i="2"/>
  <c r="U53" i="2"/>
  <c r="V53" i="2"/>
  <c r="S54" i="2"/>
  <c r="T54" i="2"/>
  <c r="U54" i="2"/>
  <c r="V54" i="2"/>
  <c r="S55" i="2"/>
  <c r="T55" i="2"/>
  <c r="U55" i="2"/>
  <c r="V55" i="2"/>
  <c r="S56" i="2"/>
  <c r="T56" i="2"/>
  <c r="U56" i="2"/>
  <c r="V56" i="2"/>
  <c r="S57" i="2"/>
  <c r="T57" i="2"/>
  <c r="U57" i="2"/>
  <c r="V57" i="2"/>
  <c r="S58" i="2"/>
  <c r="T58" i="2"/>
  <c r="U58" i="2"/>
  <c r="V58" i="2"/>
  <c r="S59" i="2"/>
  <c r="T59" i="2"/>
  <c r="U59" i="2"/>
  <c r="V59" i="2"/>
  <c r="S60" i="2"/>
  <c r="T60" i="2"/>
  <c r="U60" i="2"/>
  <c r="V60" i="2"/>
  <c r="S61" i="2"/>
  <c r="T61" i="2"/>
  <c r="U61" i="2"/>
  <c r="V61" i="2"/>
  <c r="S62" i="2"/>
  <c r="T62" i="2"/>
  <c r="U62" i="2"/>
  <c r="V62" i="2"/>
  <c r="S63" i="2"/>
  <c r="T63" i="2"/>
  <c r="U63" i="2"/>
  <c r="V63" i="2"/>
  <c r="S64" i="2"/>
  <c r="T64" i="2"/>
  <c r="U64" i="2"/>
  <c r="V64" i="2"/>
  <c r="S65" i="2"/>
  <c r="T65" i="2"/>
  <c r="U65" i="2"/>
  <c r="V65" i="2"/>
  <c r="S66" i="2"/>
  <c r="T66" i="2"/>
  <c r="U66" i="2"/>
  <c r="V66" i="2"/>
  <c r="S67" i="2"/>
  <c r="T67" i="2"/>
  <c r="U67" i="2"/>
  <c r="V67" i="2"/>
  <c r="S68" i="2"/>
  <c r="T68" i="2"/>
  <c r="U68" i="2"/>
  <c r="V68" i="2"/>
  <c r="S69" i="2"/>
  <c r="T69" i="2"/>
  <c r="U69" i="2"/>
  <c r="V69" i="2"/>
  <c r="S70" i="2"/>
  <c r="T70" i="2"/>
  <c r="U70" i="2"/>
  <c r="V70" i="2"/>
  <c r="S71" i="2"/>
  <c r="T71" i="2"/>
  <c r="U71" i="2"/>
  <c r="V71" i="2"/>
  <c r="S72" i="2"/>
  <c r="T72" i="2"/>
  <c r="U72" i="2"/>
  <c r="V72" i="2"/>
  <c r="S73" i="2"/>
  <c r="T73" i="2"/>
  <c r="U73" i="2"/>
  <c r="V73" i="2"/>
  <c r="S74" i="2"/>
  <c r="T74" i="2"/>
  <c r="U74" i="2"/>
  <c r="V74" i="2"/>
  <c r="S75" i="2"/>
  <c r="T75" i="2"/>
  <c r="U75" i="2"/>
  <c r="V75" i="2"/>
  <c r="S76" i="2"/>
  <c r="T76" i="2"/>
  <c r="U76" i="2"/>
  <c r="V76" i="2"/>
  <c r="S77" i="2"/>
  <c r="T77" i="2"/>
  <c r="U77" i="2"/>
  <c r="V77" i="2"/>
  <c r="S78" i="2"/>
  <c r="T78" i="2"/>
  <c r="U78" i="2"/>
  <c r="V78" i="2"/>
  <c r="S79" i="2"/>
  <c r="T79" i="2"/>
  <c r="U79" i="2"/>
  <c r="V79" i="2"/>
  <c r="S80" i="2"/>
  <c r="T80" i="2"/>
  <c r="U80" i="2"/>
  <c r="V80" i="2"/>
  <c r="S81" i="2"/>
  <c r="T81" i="2"/>
  <c r="U81" i="2"/>
  <c r="V81" i="2"/>
  <c r="S82" i="2"/>
  <c r="T82" i="2"/>
  <c r="U82" i="2"/>
  <c r="V82" i="2"/>
  <c r="S83" i="2"/>
  <c r="T83" i="2"/>
  <c r="U83" i="2"/>
  <c r="V83" i="2"/>
  <c r="S84" i="2"/>
  <c r="T84" i="2"/>
  <c r="U84" i="2"/>
  <c r="V84" i="2"/>
  <c r="S85" i="2"/>
  <c r="T85" i="2"/>
  <c r="U85" i="2"/>
  <c r="V85" i="2"/>
  <c r="S86" i="2"/>
  <c r="T86" i="2"/>
  <c r="U86" i="2"/>
  <c r="V86" i="2"/>
  <c r="S87" i="2"/>
  <c r="T87" i="2"/>
  <c r="U87" i="2"/>
  <c r="V87" i="2"/>
  <c r="S88" i="2"/>
  <c r="T88" i="2"/>
  <c r="U88" i="2"/>
  <c r="V88" i="2"/>
  <c r="S89" i="2"/>
  <c r="T89" i="2"/>
  <c r="U89" i="2"/>
  <c r="V89" i="2"/>
  <c r="S90" i="2"/>
  <c r="T90" i="2"/>
  <c r="U90" i="2"/>
  <c r="V90" i="2"/>
  <c r="S91" i="2"/>
  <c r="T91" i="2"/>
  <c r="U91" i="2"/>
  <c r="V91" i="2"/>
  <c r="S92" i="2"/>
  <c r="T92" i="2"/>
  <c r="U92" i="2"/>
  <c r="V92" i="2"/>
  <c r="S93" i="2"/>
  <c r="T93" i="2"/>
  <c r="U93" i="2"/>
  <c r="V93" i="2"/>
  <c r="S94" i="2"/>
  <c r="T94" i="2"/>
  <c r="U94" i="2"/>
  <c r="V94" i="2"/>
  <c r="S95" i="2"/>
  <c r="T95" i="2"/>
  <c r="U95" i="2"/>
  <c r="V95" i="2"/>
  <c r="S96" i="2"/>
  <c r="T96" i="2"/>
  <c r="U96" i="2"/>
  <c r="V96" i="2"/>
  <c r="S97" i="2"/>
  <c r="T97" i="2"/>
  <c r="U97" i="2"/>
  <c r="V97" i="2"/>
  <c r="S98" i="2"/>
  <c r="T98" i="2"/>
  <c r="U98" i="2"/>
  <c r="V98" i="2"/>
  <c r="S99" i="2"/>
  <c r="T99" i="2"/>
  <c r="U99" i="2"/>
  <c r="V99" i="2"/>
  <c r="S100" i="2"/>
  <c r="T100" i="2"/>
  <c r="U100" i="2"/>
  <c r="V100" i="2"/>
  <c r="S101" i="2"/>
  <c r="T101" i="2"/>
  <c r="U101" i="2"/>
  <c r="V101" i="2"/>
  <c r="S102" i="2"/>
  <c r="T102" i="2"/>
  <c r="U102" i="2"/>
  <c r="V102" i="2"/>
  <c r="S103" i="2"/>
  <c r="T103" i="2"/>
  <c r="U103" i="2"/>
  <c r="V103" i="2"/>
  <c r="S104" i="2"/>
  <c r="T104" i="2"/>
  <c r="U104" i="2"/>
  <c r="V104" i="2"/>
  <c r="S105" i="2"/>
  <c r="T105" i="2"/>
  <c r="U105" i="2"/>
  <c r="V105" i="2"/>
  <c r="S106" i="2"/>
  <c r="T106" i="2"/>
  <c r="U106" i="2"/>
  <c r="V106" i="2"/>
  <c r="S107" i="2"/>
  <c r="T107" i="2"/>
  <c r="U107" i="2"/>
  <c r="V107" i="2"/>
  <c r="S108" i="2"/>
  <c r="T108" i="2"/>
  <c r="U108" i="2"/>
  <c r="V108" i="2"/>
  <c r="S109" i="2"/>
  <c r="T109" i="2"/>
  <c r="U109" i="2"/>
  <c r="V109" i="2"/>
  <c r="S110" i="2"/>
  <c r="T110" i="2"/>
  <c r="U110" i="2"/>
  <c r="V110" i="2"/>
  <c r="S111" i="2"/>
  <c r="T111" i="2"/>
  <c r="U111" i="2"/>
  <c r="V111" i="2"/>
  <c r="S112" i="2"/>
  <c r="T112" i="2"/>
  <c r="U112" i="2"/>
  <c r="V112" i="2"/>
  <c r="S113" i="2"/>
  <c r="T113" i="2"/>
  <c r="U113" i="2"/>
  <c r="V113" i="2"/>
  <c r="S114" i="2"/>
  <c r="T114" i="2"/>
  <c r="U114" i="2"/>
  <c r="V114" i="2"/>
  <c r="S115" i="2"/>
  <c r="T115" i="2"/>
  <c r="U115" i="2"/>
  <c r="V115" i="2"/>
  <c r="S116" i="2"/>
  <c r="T116" i="2"/>
  <c r="U116" i="2"/>
  <c r="V116" i="2"/>
  <c r="S117" i="2"/>
  <c r="T117" i="2"/>
  <c r="U117" i="2"/>
  <c r="V117" i="2"/>
  <c r="S118" i="2"/>
  <c r="T118" i="2"/>
  <c r="U118" i="2"/>
  <c r="V118" i="2"/>
  <c r="S119" i="2"/>
  <c r="T119" i="2"/>
  <c r="U119" i="2"/>
  <c r="V119" i="2"/>
  <c r="S120" i="2"/>
  <c r="T120" i="2"/>
  <c r="U120" i="2"/>
  <c r="V120" i="2"/>
  <c r="S121" i="2"/>
  <c r="T121" i="2"/>
  <c r="U121" i="2"/>
  <c r="V121" i="2"/>
  <c r="S122" i="2"/>
  <c r="T122" i="2"/>
  <c r="U122" i="2"/>
  <c r="V122" i="2"/>
  <c r="S123" i="2"/>
  <c r="T123" i="2"/>
  <c r="U123" i="2"/>
  <c r="V123" i="2"/>
  <c r="S124" i="2"/>
  <c r="T124" i="2"/>
  <c r="U124" i="2"/>
  <c r="V124" i="2"/>
  <c r="S125" i="2"/>
  <c r="T125" i="2"/>
  <c r="U125" i="2"/>
  <c r="V125" i="2"/>
  <c r="S126" i="2"/>
  <c r="T126" i="2"/>
  <c r="U126" i="2"/>
  <c r="V126" i="2"/>
  <c r="S127" i="2"/>
  <c r="T127" i="2"/>
  <c r="U127" i="2"/>
  <c r="V127" i="2"/>
  <c r="S128" i="2"/>
  <c r="T128" i="2"/>
  <c r="U128" i="2"/>
  <c r="V128" i="2"/>
  <c r="S129" i="2"/>
  <c r="T129" i="2"/>
  <c r="U129" i="2"/>
  <c r="V129" i="2"/>
  <c r="S130" i="2"/>
  <c r="T130" i="2"/>
  <c r="U130" i="2"/>
  <c r="V130" i="2"/>
  <c r="S131" i="2"/>
  <c r="T131" i="2"/>
  <c r="U131" i="2"/>
  <c r="V131" i="2"/>
  <c r="S132" i="2"/>
  <c r="T132" i="2"/>
  <c r="U132" i="2"/>
  <c r="V132" i="2"/>
  <c r="S133" i="2"/>
  <c r="T133" i="2"/>
  <c r="U133" i="2"/>
  <c r="V133" i="2"/>
  <c r="S134" i="2"/>
  <c r="T134" i="2"/>
  <c r="U134" i="2"/>
  <c r="V134" i="2"/>
  <c r="S135" i="2"/>
  <c r="T135" i="2"/>
  <c r="U135" i="2"/>
  <c r="V135" i="2"/>
  <c r="S136" i="2"/>
  <c r="T136" i="2"/>
  <c r="U136" i="2"/>
  <c r="V136" i="2"/>
  <c r="S137" i="2"/>
  <c r="T137" i="2"/>
  <c r="U137" i="2"/>
  <c r="V137" i="2"/>
  <c r="S138" i="2"/>
  <c r="T138" i="2"/>
  <c r="U138" i="2"/>
  <c r="V138" i="2"/>
  <c r="S139" i="2"/>
  <c r="T139" i="2"/>
  <c r="U139" i="2"/>
  <c r="V139" i="2"/>
  <c r="S140" i="2"/>
  <c r="T140" i="2"/>
  <c r="U140" i="2"/>
  <c r="V140" i="2"/>
  <c r="S141" i="2"/>
  <c r="T141" i="2"/>
  <c r="U141" i="2"/>
  <c r="V141" i="2"/>
  <c r="S142" i="2"/>
  <c r="T142" i="2"/>
  <c r="U142" i="2"/>
  <c r="V142" i="2"/>
  <c r="S143" i="2"/>
  <c r="T143" i="2"/>
  <c r="U143" i="2"/>
  <c r="V143" i="2"/>
  <c r="S144" i="2"/>
  <c r="T144" i="2"/>
  <c r="U144" i="2"/>
  <c r="V144" i="2"/>
  <c r="S145" i="2"/>
  <c r="T145" i="2"/>
  <c r="U145" i="2"/>
  <c r="V145" i="2"/>
  <c r="S146" i="2"/>
  <c r="T146" i="2"/>
  <c r="U146" i="2"/>
  <c r="V146" i="2"/>
  <c r="S147" i="2"/>
  <c r="T147" i="2"/>
  <c r="U147" i="2"/>
  <c r="V147" i="2"/>
  <c r="S148" i="2"/>
  <c r="T148" i="2"/>
  <c r="U148" i="2"/>
  <c r="V148" i="2"/>
  <c r="S149" i="2"/>
  <c r="T149" i="2"/>
  <c r="U149" i="2"/>
  <c r="V149" i="2"/>
  <c r="S150" i="2"/>
  <c r="T150" i="2"/>
  <c r="U150" i="2"/>
  <c r="V150" i="2"/>
  <c r="S151" i="2"/>
  <c r="T151" i="2"/>
  <c r="U151" i="2"/>
  <c r="V151" i="2"/>
  <c r="T2" i="2"/>
  <c r="U2" i="2"/>
  <c r="V2" i="2"/>
  <c r="S2" i="2"/>
  <c r="M3" i="2"/>
  <c r="N3" i="2"/>
  <c r="O3" i="2"/>
  <c r="P3" i="2"/>
  <c r="M4" i="2"/>
  <c r="N4" i="2"/>
  <c r="O4" i="2"/>
  <c r="P4" i="2"/>
  <c r="M5" i="2"/>
  <c r="N5" i="2"/>
  <c r="O5" i="2"/>
  <c r="P5" i="2"/>
  <c r="M6" i="2"/>
  <c r="N6" i="2"/>
  <c r="O6" i="2"/>
  <c r="P6" i="2"/>
  <c r="M7" i="2"/>
  <c r="N7" i="2"/>
  <c r="O7" i="2"/>
  <c r="P7" i="2"/>
  <c r="M8" i="2"/>
  <c r="N8" i="2"/>
  <c r="O8" i="2"/>
  <c r="P8" i="2"/>
  <c r="M9" i="2"/>
  <c r="N9" i="2"/>
  <c r="O9" i="2"/>
  <c r="P9" i="2"/>
  <c r="M10" i="2"/>
  <c r="N10" i="2"/>
  <c r="O10" i="2"/>
  <c r="P10" i="2"/>
  <c r="M11" i="2"/>
  <c r="N11" i="2"/>
  <c r="O11" i="2"/>
  <c r="P11" i="2"/>
  <c r="M12" i="2"/>
  <c r="N12" i="2"/>
  <c r="O12" i="2"/>
  <c r="P12" i="2"/>
  <c r="M13" i="2"/>
  <c r="N13" i="2"/>
  <c r="O13" i="2"/>
  <c r="P13" i="2"/>
  <c r="M14" i="2"/>
  <c r="N14" i="2"/>
  <c r="O14" i="2"/>
  <c r="P14" i="2"/>
  <c r="M15" i="2"/>
  <c r="N15" i="2"/>
  <c r="O15" i="2"/>
  <c r="P15" i="2"/>
  <c r="M16" i="2"/>
  <c r="N16" i="2"/>
  <c r="O16" i="2"/>
  <c r="P16" i="2"/>
  <c r="M17" i="2"/>
  <c r="N17" i="2"/>
  <c r="O17" i="2"/>
  <c r="P17" i="2"/>
  <c r="M18" i="2"/>
  <c r="N18" i="2"/>
  <c r="O18" i="2"/>
  <c r="P18" i="2"/>
  <c r="M19" i="2"/>
  <c r="N19" i="2"/>
  <c r="O19" i="2"/>
  <c r="P19" i="2"/>
  <c r="M20" i="2"/>
  <c r="N20" i="2"/>
  <c r="O20" i="2"/>
  <c r="P20" i="2"/>
  <c r="M21" i="2"/>
  <c r="N21" i="2"/>
  <c r="O21" i="2"/>
  <c r="P21" i="2"/>
  <c r="M22" i="2"/>
  <c r="N22" i="2"/>
  <c r="O22" i="2"/>
  <c r="P22" i="2"/>
  <c r="M23" i="2"/>
  <c r="N23" i="2"/>
  <c r="O23" i="2"/>
  <c r="P23" i="2"/>
  <c r="M24" i="2"/>
  <c r="N24" i="2"/>
  <c r="O24" i="2"/>
  <c r="P24" i="2"/>
  <c r="M25" i="2"/>
  <c r="N25" i="2"/>
  <c r="O25" i="2"/>
  <c r="P25" i="2"/>
  <c r="M26" i="2"/>
  <c r="N26" i="2"/>
  <c r="O26" i="2"/>
  <c r="P26" i="2"/>
  <c r="M27" i="2"/>
  <c r="N27" i="2"/>
  <c r="O27" i="2"/>
  <c r="P27" i="2"/>
  <c r="M28" i="2"/>
  <c r="N28" i="2"/>
  <c r="O28" i="2"/>
  <c r="P28" i="2"/>
  <c r="M29" i="2"/>
  <c r="N29" i="2"/>
  <c r="O29" i="2"/>
  <c r="P29" i="2"/>
  <c r="M30" i="2"/>
  <c r="N30" i="2"/>
  <c r="O30" i="2"/>
  <c r="P30" i="2"/>
  <c r="M31" i="2"/>
  <c r="N31" i="2"/>
  <c r="O31" i="2"/>
  <c r="P31" i="2"/>
  <c r="M32" i="2"/>
  <c r="N32" i="2"/>
  <c r="O32" i="2"/>
  <c r="P32" i="2"/>
  <c r="M33" i="2"/>
  <c r="N33" i="2"/>
  <c r="O33" i="2"/>
  <c r="P33" i="2"/>
  <c r="M34" i="2"/>
  <c r="N34" i="2"/>
  <c r="O34" i="2"/>
  <c r="P34" i="2"/>
  <c r="M35" i="2"/>
  <c r="N35" i="2"/>
  <c r="O35" i="2"/>
  <c r="P35" i="2"/>
  <c r="M36" i="2"/>
  <c r="N36" i="2"/>
  <c r="O36" i="2"/>
  <c r="P36" i="2"/>
  <c r="M37" i="2"/>
  <c r="N37" i="2"/>
  <c r="O37" i="2"/>
  <c r="P37" i="2"/>
  <c r="M38" i="2"/>
  <c r="N38" i="2"/>
  <c r="O38" i="2"/>
  <c r="P38" i="2"/>
  <c r="M39" i="2"/>
  <c r="N39" i="2"/>
  <c r="O39" i="2"/>
  <c r="P39" i="2"/>
  <c r="M40" i="2"/>
  <c r="N40" i="2"/>
  <c r="O40" i="2"/>
  <c r="P40" i="2"/>
  <c r="M41" i="2"/>
  <c r="N41" i="2"/>
  <c r="O41" i="2"/>
  <c r="P41" i="2"/>
  <c r="M42" i="2"/>
  <c r="N42" i="2"/>
  <c r="O42" i="2"/>
  <c r="P42" i="2"/>
  <c r="M43" i="2"/>
  <c r="N43" i="2"/>
  <c r="O43" i="2"/>
  <c r="P43" i="2"/>
  <c r="M44" i="2"/>
  <c r="N44" i="2"/>
  <c r="O44" i="2"/>
  <c r="P44" i="2"/>
  <c r="M45" i="2"/>
  <c r="N45" i="2"/>
  <c r="O45" i="2"/>
  <c r="P45" i="2"/>
  <c r="M46" i="2"/>
  <c r="N46" i="2"/>
  <c r="O46" i="2"/>
  <c r="P46" i="2"/>
  <c r="M47" i="2"/>
  <c r="N47" i="2"/>
  <c r="O47" i="2"/>
  <c r="P47" i="2"/>
  <c r="M48" i="2"/>
  <c r="N48" i="2"/>
  <c r="O48" i="2"/>
  <c r="P48" i="2"/>
  <c r="M49" i="2"/>
  <c r="N49" i="2"/>
  <c r="O49" i="2"/>
  <c r="P49" i="2"/>
  <c r="M50" i="2"/>
  <c r="N50" i="2"/>
  <c r="O50" i="2"/>
  <c r="P50" i="2"/>
  <c r="M51" i="2"/>
  <c r="N51" i="2"/>
  <c r="O51" i="2"/>
  <c r="P51" i="2"/>
  <c r="M52" i="2"/>
  <c r="N52" i="2"/>
  <c r="O52" i="2"/>
  <c r="P52" i="2"/>
  <c r="M53" i="2"/>
  <c r="N53" i="2"/>
  <c r="O53" i="2"/>
  <c r="P53" i="2"/>
  <c r="M54" i="2"/>
  <c r="N54" i="2"/>
  <c r="O54" i="2"/>
  <c r="P54" i="2"/>
  <c r="M55" i="2"/>
  <c r="Q55" i="2" s="1"/>
  <c r="N55" i="2"/>
  <c r="O55" i="2"/>
  <c r="P55" i="2"/>
  <c r="M56" i="2"/>
  <c r="N56" i="2"/>
  <c r="O56" i="2"/>
  <c r="P56" i="2"/>
  <c r="M57" i="2"/>
  <c r="N57" i="2"/>
  <c r="O57" i="2"/>
  <c r="P57" i="2"/>
  <c r="M58" i="2"/>
  <c r="N58" i="2"/>
  <c r="O58" i="2"/>
  <c r="P58" i="2"/>
  <c r="M59" i="2"/>
  <c r="N59" i="2"/>
  <c r="O59" i="2"/>
  <c r="P59" i="2"/>
  <c r="M60" i="2"/>
  <c r="N60" i="2"/>
  <c r="O60" i="2"/>
  <c r="P60" i="2"/>
  <c r="M61" i="2"/>
  <c r="N61" i="2"/>
  <c r="O61" i="2"/>
  <c r="P61" i="2"/>
  <c r="M62" i="2"/>
  <c r="N62" i="2"/>
  <c r="O62" i="2"/>
  <c r="P62" i="2"/>
  <c r="M63" i="2"/>
  <c r="N63" i="2"/>
  <c r="O63" i="2"/>
  <c r="P63" i="2"/>
  <c r="M64" i="2"/>
  <c r="N64" i="2"/>
  <c r="O64" i="2"/>
  <c r="P64" i="2"/>
  <c r="M65" i="2"/>
  <c r="N65" i="2"/>
  <c r="O65" i="2"/>
  <c r="P65" i="2"/>
  <c r="M66" i="2"/>
  <c r="N66" i="2"/>
  <c r="O66" i="2"/>
  <c r="P66" i="2"/>
  <c r="M67" i="2"/>
  <c r="N67" i="2"/>
  <c r="O67" i="2"/>
  <c r="P67" i="2"/>
  <c r="M68" i="2"/>
  <c r="N68" i="2"/>
  <c r="O68" i="2"/>
  <c r="P68" i="2"/>
  <c r="M69" i="2"/>
  <c r="N69" i="2"/>
  <c r="O69" i="2"/>
  <c r="P69" i="2"/>
  <c r="M70" i="2"/>
  <c r="N70" i="2"/>
  <c r="O70" i="2"/>
  <c r="P70" i="2"/>
  <c r="M71" i="2"/>
  <c r="N71" i="2"/>
  <c r="O71" i="2"/>
  <c r="P71" i="2"/>
  <c r="M72" i="2"/>
  <c r="N72" i="2"/>
  <c r="O72" i="2"/>
  <c r="P72" i="2"/>
  <c r="M73" i="2"/>
  <c r="N73" i="2"/>
  <c r="O73" i="2"/>
  <c r="P73" i="2"/>
  <c r="M74" i="2"/>
  <c r="N74" i="2"/>
  <c r="O74" i="2"/>
  <c r="P74" i="2"/>
  <c r="M75" i="2"/>
  <c r="Q75" i="2" s="1"/>
  <c r="N75" i="2"/>
  <c r="O75" i="2"/>
  <c r="P75" i="2"/>
  <c r="M76" i="2"/>
  <c r="N76" i="2"/>
  <c r="O76" i="2"/>
  <c r="P76" i="2"/>
  <c r="M77" i="2"/>
  <c r="N77" i="2"/>
  <c r="O77" i="2"/>
  <c r="P77" i="2"/>
  <c r="M78" i="2"/>
  <c r="N78" i="2"/>
  <c r="O78" i="2"/>
  <c r="P78" i="2"/>
  <c r="M79" i="2"/>
  <c r="N79" i="2"/>
  <c r="O79" i="2"/>
  <c r="P79" i="2"/>
  <c r="M80" i="2"/>
  <c r="N80" i="2"/>
  <c r="O80" i="2"/>
  <c r="P80" i="2"/>
  <c r="M81" i="2"/>
  <c r="N81" i="2"/>
  <c r="O81" i="2"/>
  <c r="P81" i="2"/>
  <c r="M82" i="2"/>
  <c r="N82" i="2"/>
  <c r="O82" i="2"/>
  <c r="P82" i="2"/>
  <c r="M83" i="2"/>
  <c r="N83" i="2"/>
  <c r="O83" i="2"/>
  <c r="P83" i="2"/>
  <c r="M84" i="2"/>
  <c r="N84" i="2"/>
  <c r="O84" i="2"/>
  <c r="P84" i="2"/>
  <c r="M85" i="2"/>
  <c r="N85" i="2"/>
  <c r="O85" i="2"/>
  <c r="P85" i="2"/>
  <c r="M86" i="2"/>
  <c r="N86" i="2"/>
  <c r="O86" i="2"/>
  <c r="P86" i="2"/>
  <c r="M87" i="2"/>
  <c r="Q87" i="2" s="1"/>
  <c r="N87" i="2"/>
  <c r="O87" i="2"/>
  <c r="P87" i="2"/>
  <c r="M88" i="2"/>
  <c r="N88" i="2"/>
  <c r="O88" i="2"/>
  <c r="P88" i="2"/>
  <c r="M89" i="2"/>
  <c r="N89" i="2"/>
  <c r="O89" i="2"/>
  <c r="P89" i="2"/>
  <c r="M90" i="2"/>
  <c r="N90" i="2"/>
  <c r="O90" i="2"/>
  <c r="P90" i="2"/>
  <c r="M91" i="2"/>
  <c r="N91" i="2"/>
  <c r="O91" i="2"/>
  <c r="P91" i="2"/>
  <c r="M92" i="2"/>
  <c r="N92" i="2"/>
  <c r="O92" i="2"/>
  <c r="P92" i="2"/>
  <c r="M93" i="2"/>
  <c r="N93" i="2"/>
  <c r="O93" i="2"/>
  <c r="P93" i="2"/>
  <c r="M94" i="2"/>
  <c r="N94" i="2"/>
  <c r="O94" i="2"/>
  <c r="P94" i="2"/>
  <c r="M95" i="2"/>
  <c r="N95" i="2"/>
  <c r="O95" i="2"/>
  <c r="P95" i="2"/>
  <c r="M96" i="2"/>
  <c r="N96" i="2"/>
  <c r="O96" i="2"/>
  <c r="P96" i="2"/>
  <c r="M97" i="2"/>
  <c r="N97" i="2"/>
  <c r="O97" i="2"/>
  <c r="P97" i="2"/>
  <c r="M98" i="2"/>
  <c r="N98" i="2"/>
  <c r="O98" i="2"/>
  <c r="P98" i="2"/>
  <c r="M99" i="2"/>
  <c r="N99" i="2"/>
  <c r="O99" i="2"/>
  <c r="P99" i="2"/>
  <c r="M100" i="2"/>
  <c r="N100" i="2"/>
  <c r="O100" i="2"/>
  <c r="P100" i="2"/>
  <c r="M101" i="2"/>
  <c r="N101" i="2"/>
  <c r="O101" i="2"/>
  <c r="P101" i="2"/>
  <c r="M102" i="2"/>
  <c r="N102" i="2"/>
  <c r="O102" i="2"/>
  <c r="P102" i="2"/>
  <c r="M103" i="2"/>
  <c r="N103" i="2"/>
  <c r="O103" i="2"/>
  <c r="P103" i="2"/>
  <c r="M104" i="2"/>
  <c r="N104" i="2"/>
  <c r="O104" i="2"/>
  <c r="P104" i="2"/>
  <c r="M105" i="2"/>
  <c r="N105" i="2"/>
  <c r="O105" i="2"/>
  <c r="P105" i="2"/>
  <c r="M106" i="2"/>
  <c r="N106" i="2"/>
  <c r="O106" i="2"/>
  <c r="P106" i="2"/>
  <c r="M107" i="2"/>
  <c r="Q107" i="2" s="1"/>
  <c r="N107" i="2"/>
  <c r="O107" i="2"/>
  <c r="P107" i="2"/>
  <c r="M108" i="2"/>
  <c r="N108" i="2"/>
  <c r="O108" i="2"/>
  <c r="P108" i="2"/>
  <c r="M109" i="2"/>
  <c r="N109" i="2"/>
  <c r="O109" i="2"/>
  <c r="P109" i="2"/>
  <c r="M110" i="2"/>
  <c r="N110" i="2"/>
  <c r="O110" i="2"/>
  <c r="P110" i="2"/>
  <c r="M111" i="2"/>
  <c r="N111" i="2"/>
  <c r="O111" i="2"/>
  <c r="P111" i="2"/>
  <c r="M112" i="2"/>
  <c r="N112" i="2"/>
  <c r="O112" i="2"/>
  <c r="P112" i="2"/>
  <c r="M113" i="2"/>
  <c r="N113" i="2"/>
  <c r="O113" i="2"/>
  <c r="P113" i="2"/>
  <c r="M114" i="2"/>
  <c r="N114" i="2"/>
  <c r="O114" i="2"/>
  <c r="P114" i="2"/>
  <c r="M115" i="2"/>
  <c r="Q115" i="2" s="1"/>
  <c r="N115" i="2"/>
  <c r="O115" i="2"/>
  <c r="P115" i="2"/>
  <c r="M116" i="2"/>
  <c r="N116" i="2"/>
  <c r="O116" i="2"/>
  <c r="P116" i="2"/>
  <c r="M117" i="2"/>
  <c r="N117" i="2"/>
  <c r="O117" i="2"/>
  <c r="P117" i="2"/>
  <c r="M118" i="2"/>
  <c r="N118" i="2"/>
  <c r="O118" i="2"/>
  <c r="P118" i="2"/>
  <c r="M119" i="2"/>
  <c r="N119" i="2"/>
  <c r="O119" i="2"/>
  <c r="P119" i="2"/>
  <c r="M120" i="2"/>
  <c r="N120" i="2"/>
  <c r="O120" i="2"/>
  <c r="P120" i="2"/>
  <c r="M121" i="2"/>
  <c r="N121" i="2"/>
  <c r="O121" i="2"/>
  <c r="P121" i="2"/>
  <c r="M122" i="2"/>
  <c r="N122" i="2"/>
  <c r="O122" i="2"/>
  <c r="P122" i="2"/>
  <c r="M123" i="2"/>
  <c r="N123" i="2"/>
  <c r="O123" i="2"/>
  <c r="P123" i="2"/>
  <c r="M124" i="2"/>
  <c r="N124" i="2"/>
  <c r="O124" i="2"/>
  <c r="P124" i="2"/>
  <c r="M125" i="2"/>
  <c r="N125" i="2"/>
  <c r="O125" i="2"/>
  <c r="P125" i="2"/>
  <c r="M126" i="2"/>
  <c r="N126" i="2"/>
  <c r="O126" i="2"/>
  <c r="P126" i="2"/>
  <c r="M127" i="2"/>
  <c r="N127" i="2"/>
  <c r="O127" i="2"/>
  <c r="P127" i="2"/>
  <c r="M128" i="2"/>
  <c r="N128" i="2"/>
  <c r="O128" i="2"/>
  <c r="P128" i="2"/>
  <c r="M129" i="2"/>
  <c r="N129" i="2"/>
  <c r="O129" i="2"/>
  <c r="P129" i="2"/>
  <c r="M130" i="2"/>
  <c r="N130" i="2"/>
  <c r="O130" i="2"/>
  <c r="P130" i="2"/>
  <c r="M131" i="2"/>
  <c r="N131" i="2"/>
  <c r="O131" i="2"/>
  <c r="P131" i="2"/>
  <c r="M132" i="2"/>
  <c r="N132" i="2"/>
  <c r="O132" i="2"/>
  <c r="P132" i="2"/>
  <c r="M133" i="2"/>
  <c r="N133" i="2"/>
  <c r="O133" i="2"/>
  <c r="P133" i="2"/>
  <c r="M134" i="2"/>
  <c r="N134" i="2"/>
  <c r="O134" i="2"/>
  <c r="P134" i="2"/>
  <c r="M135" i="2"/>
  <c r="N135" i="2"/>
  <c r="O135" i="2"/>
  <c r="P135" i="2"/>
  <c r="M136" i="2"/>
  <c r="N136" i="2"/>
  <c r="O136" i="2"/>
  <c r="P136" i="2"/>
  <c r="M137" i="2"/>
  <c r="N137" i="2"/>
  <c r="O137" i="2"/>
  <c r="P137" i="2"/>
  <c r="M138" i="2"/>
  <c r="N138" i="2"/>
  <c r="O138" i="2"/>
  <c r="P138" i="2"/>
  <c r="M139" i="2"/>
  <c r="N139" i="2"/>
  <c r="O139" i="2"/>
  <c r="P139" i="2"/>
  <c r="M140" i="2"/>
  <c r="N140" i="2"/>
  <c r="O140" i="2"/>
  <c r="P140" i="2"/>
  <c r="M141" i="2"/>
  <c r="N141" i="2"/>
  <c r="O141" i="2"/>
  <c r="P141" i="2"/>
  <c r="M142" i="2"/>
  <c r="N142" i="2"/>
  <c r="O142" i="2"/>
  <c r="P142" i="2"/>
  <c r="M143" i="2"/>
  <c r="N143" i="2"/>
  <c r="O143" i="2"/>
  <c r="P143" i="2"/>
  <c r="M144" i="2"/>
  <c r="N144" i="2"/>
  <c r="O144" i="2"/>
  <c r="P144" i="2"/>
  <c r="M145" i="2"/>
  <c r="N145" i="2"/>
  <c r="O145" i="2"/>
  <c r="P145" i="2"/>
  <c r="M146" i="2"/>
  <c r="N146" i="2"/>
  <c r="O146" i="2"/>
  <c r="P146" i="2"/>
  <c r="M147" i="2"/>
  <c r="N147" i="2"/>
  <c r="O147" i="2"/>
  <c r="P147" i="2"/>
  <c r="M148" i="2"/>
  <c r="N148" i="2"/>
  <c r="O148" i="2"/>
  <c r="P148" i="2"/>
  <c r="M149" i="2"/>
  <c r="N149" i="2"/>
  <c r="O149" i="2"/>
  <c r="P149" i="2"/>
  <c r="M150" i="2"/>
  <c r="N150" i="2"/>
  <c r="O150" i="2"/>
  <c r="P150" i="2"/>
  <c r="M151" i="2"/>
  <c r="N151" i="2"/>
  <c r="O151" i="2"/>
  <c r="P151" i="2"/>
  <c r="N2" i="2"/>
  <c r="O2" i="2"/>
  <c r="W87" i="2"/>
  <c r="W85" i="2"/>
  <c r="W41" i="2"/>
  <c r="W33" i="2"/>
  <c r="Q5" i="2"/>
  <c r="Q7" i="2"/>
  <c r="Q21" i="2"/>
  <c r="Q23" i="2"/>
  <c r="Q37" i="2"/>
  <c r="Q39" i="2"/>
  <c r="Q53" i="2"/>
  <c r="G3" i="2"/>
  <c r="H3" i="2"/>
  <c r="I3" i="2"/>
  <c r="J3" i="2"/>
  <c r="G4" i="2"/>
  <c r="H4" i="2"/>
  <c r="I4" i="2"/>
  <c r="J4" i="2"/>
  <c r="G5" i="2"/>
  <c r="H5" i="2"/>
  <c r="I5" i="2"/>
  <c r="J5" i="2"/>
  <c r="G6" i="2"/>
  <c r="H6" i="2"/>
  <c r="I6" i="2"/>
  <c r="J6" i="2"/>
  <c r="G7" i="2"/>
  <c r="H7" i="2"/>
  <c r="I7" i="2"/>
  <c r="J7" i="2"/>
  <c r="G8" i="2"/>
  <c r="H8" i="2"/>
  <c r="I8" i="2"/>
  <c r="J8" i="2"/>
  <c r="G9" i="2"/>
  <c r="H9" i="2"/>
  <c r="I9" i="2"/>
  <c r="J9" i="2"/>
  <c r="G10" i="2"/>
  <c r="H10" i="2"/>
  <c r="I10" i="2"/>
  <c r="J10" i="2"/>
  <c r="G11" i="2"/>
  <c r="H11" i="2"/>
  <c r="I11" i="2"/>
  <c r="J11" i="2"/>
  <c r="G12" i="2"/>
  <c r="H12" i="2"/>
  <c r="I12" i="2"/>
  <c r="J12" i="2"/>
  <c r="G13" i="2"/>
  <c r="H13" i="2"/>
  <c r="I13" i="2"/>
  <c r="J13" i="2"/>
  <c r="G14" i="2"/>
  <c r="H14" i="2"/>
  <c r="I14" i="2"/>
  <c r="J14" i="2"/>
  <c r="G15" i="2"/>
  <c r="H15" i="2"/>
  <c r="I15" i="2"/>
  <c r="J15" i="2"/>
  <c r="G16" i="2"/>
  <c r="H16" i="2"/>
  <c r="I16" i="2"/>
  <c r="J16" i="2"/>
  <c r="G17" i="2"/>
  <c r="H17" i="2"/>
  <c r="I17" i="2"/>
  <c r="J17" i="2"/>
  <c r="G18" i="2"/>
  <c r="H18" i="2"/>
  <c r="I18" i="2"/>
  <c r="J18" i="2"/>
  <c r="G19" i="2"/>
  <c r="H19" i="2"/>
  <c r="I19" i="2"/>
  <c r="J19" i="2"/>
  <c r="G20" i="2"/>
  <c r="H20" i="2"/>
  <c r="I20" i="2"/>
  <c r="J20" i="2"/>
  <c r="G21" i="2"/>
  <c r="H21" i="2"/>
  <c r="I21" i="2"/>
  <c r="J21" i="2"/>
  <c r="G22" i="2"/>
  <c r="H22" i="2"/>
  <c r="I22" i="2"/>
  <c r="J22" i="2"/>
  <c r="G23" i="2"/>
  <c r="H23" i="2"/>
  <c r="I23" i="2"/>
  <c r="J23" i="2"/>
  <c r="G24" i="2"/>
  <c r="H24" i="2"/>
  <c r="I24" i="2"/>
  <c r="J24" i="2"/>
  <c r="G25" i="2"/>
  <c r="H25" i="2"/>
  <c r="I25" i="2"/>
  <c r="J25" i="2"/>
  <c r="G26" i="2"/>
  <c r="H26" i="2"/>
  <c r="I26" i="2"/>
  <c r="J26" i="2"/>
  <c r="G27" i="2"/>
  <c r="H27" i="2"/>
  <c r="I27" i="2"/>
  <c r="J27" i="2"/>
  <c r="G28" i="2"/>
  <c r="H28" i="2"/>
  <c r="I28" i="2"/>
  <c r="J28" i="2"/>
  <c r="G29" i="2"/>
  <c r="H29" i="2"/>
  <c r="I29" i="2"/>
  <c r="J29" i="2"/>
  <c r="G30" i="2"/>
  <c r="H30" i="2"/>
  <c r="I30" i="2"/>
  <c r="J30" i="2"/>
  <c r="G31" i="2"/>
  <c r="H31" i="2"/>
  <c r="I31" i="2"/>
  <c r="J31" i="2"/>
  <c r="G32" i="2"/>
  <c r="H32" i="2"/>
  <c r="I32" i="2"/>
  <c r="J32" i="2"/>
  <c r="G33" i="2"/>
  <c r="H33" i="2"/>
  <c r="I33" i="2"/>
  <c r="J33" i="2"/>
  <c r="G34" i="2"/>
  <c r="H34" i="2"/>
  <c r="I34" i="2"/>
  <c r="J34" i="2"/>
  <c r="G35" i="2"/>
  <c r="H35" i="2"/>
  <c r="I35" i="2"/>
  <c r="J35" i="2"/>
  <c r="G36" i="2"/>
  <c r="H36" i="2"/>
  <c r="I36" i="2"/>
  <c r="J36" i="2"/>
  <c r="G37" i="2"/>
  <c r="H37" i="2"/>
  <c r="I37" i="2"/>
  <c r="J37" i="2"/>
  <c r="G38" i="2"/>
  <c r="H38" i="2"/>
  <c r="I38" i="2"/>
  <c r="J38" i="2"/>
  <c r="G39" i="2"/>
  <c r="H39" i="2"/>
  <c r="I39" i="2"/>
  <c r="J39" i="2"/>
  <c r="G40" i="2"/>
  <c r="H40" i="2"/>
  <c r="I40" i="2"/>
  <c r="J40" i="2"/>
  <c r="G41" i="2"/>
  <c r="H41" i="2"/>
  <c r="I41" i="2"/>
  <c r="J41" i="2"/>
  <c r="G42" i="2"/>
  <c r="H42" i="2"/>
  <c r="I42" i="2"/>
  <c r="J42" i="2"/>
  <c r="G43" i="2"/>
  <c r="H43" i="2"/>
  <c r="I43" i="2"/>
  <c r="J43" i="2"/>
  <c r="G44" i="2"/>
  <c r="H44" i="2"/>
  <c r="I44" i="2"/>
  <c r="J44" i="2"/>
  <c r="G45" i="2"/>
  <c r="H45" i="2"/>
  <c r="I45" i="2"/>
  <c r="J45" i="2"/>
  <c r="G46" i="2"/>
  <c r="H46" i="2"/>
  <c r="I46" i="2"/>
  <c r="J46" i="2"/>
  <c r="G47" i="2"/>
  <c r="H47" i="2"/>
  <c r="I47" i="2"/>
  <c r="J47" i="2"/>
  <c r="G48" i="2"/>
  <c r="H48" i="2"/>
  <c r="I48" i="2"/>
  <c r="J48" i="2"/>
  <c r="G49" i="2"/>
  <c r="H49" i="2"/>
  <c r="I49" i="2"/>
  <c r="J49" i="2"/>
  <c r="G50" i="2"/>
  <c r="H50" i="2"/>
  <c r="I50" i="2"/>
  <c r="J50" i="2"/>
  <c r="G51" i="2"/>
  <c r="H51" i="2"/>
  <c r="I51" i="2"/>
  <c r="J51" i="2"/>
  <c r="G52" i="2"/>
  <c r="H52" i="2"/>
  <c r="I52" i="2"/>
  <c r="J52" i="2"/>
  <c r="G53" i="2"/>
  <c r="H53" i="2"/>
  <c r="I53" i="2"/>
  <c r="J53" i="2"/>
  <c r="G54" i="2"/>
  <c r="I54" i="2"/>
  <c r="J54" i="2"/>
  <c r="G55" i="2"/>
  <c r="H55" i="2"/>
  <c r="I55" i="2"/>
  <c r="J55" i="2"/>
  <c r="G56" i="2"/>
  <c r="H56" i="2"/>
  <c r="I56" i="2"/>
  <c r="J56" i="2"/>
  <c r="G57" i="2"/>
  <c r="H57" i="2"/>
  <c r="I57" i="2"/>
  <c r="J57" i="2"/>
  <c r="G58" i="2"/>
  <c r="H58" i="2"/>
  <c r="I58" i="2"/>
  <c r="J58" i="2"/>
  <c r="G59" i="2"/>
  <c r="H59" i="2"/>
  <c r="I59" i="2"/>
  <c r="J59" i="2"/>
  <c r="G60" i="2"/>
  <c r="H60" i="2"/>
  <c r="I60" i="2"/>
  <c r="J60" i="2"/>
  <c r="G61" i="2"/>
  <c r="H61" i="2"/>
  <c r="I61" i="2"/>
  <c r="J61" i="2"/>
  <c r="G62" i="2"/>
  <c r="H62" i="2"/>
  <c r="I62" i="2"/>
  <c r="J62" i="2"/>
  <c r="G63" i="2"/>
  <c r="H63" i="2"/>
  <c r="I63" i="2"/>
  <c r="J63" i="2"/>
  <c r="G64" i="2"/>
  <c r="H64" i="2"/>
  <c r="I64" i="2"/>
  <c r="J64" i="2"/>
  <c r="G65" i="2"/>
  <c r="H65" i="2"/>
  <c r="I65" i="2"/>
  <c r="J65" i="2"/>
  <c r="G66" i="2"/>
  <c r="H66" i="2"/>
  <c r="I66" i="2"/>
  <c r="J66" i="2"/>
  <c r="G67" i="2"/>
  <c r="H67" i="2"/>
  <c r="I67" i="2"/>
  <c r="J67" i="2"/>
  <c r="G68" i="2"/>
  <c r="H68" i="2"/>
  <c r="I68" i="2"/>
  <c r="J68" i="2"/>
  <c r="G69" i="2"/>
  <c r="H69" i="2"/>
  <c r="I69" i="2"/>
  <c r="J69" i="2"/>
  <c r="G70" i="2"/>
  <c r="H70" i="2"/>
  <c r="I70" i="2"/>
  <c r="J70" i="2"/>
  <c r="G71" i="2"/>
  <c r="H71" i="2"/>
  <c r="I71" i="2"/>
  <c r="J71" i="2"/>
  <c r="G72" i="2"/>
  <c r="H72" i="2"/>
  <c r="I72" i="2"/>
  <c r="J72" i="2"/>
  <c r="G73" i="2"/>
  <c r="H73" i="2"/>
  <c r="I73" i="2"/>
  <c r="J73" i="2"/>
  <c r="G74" i="2"/>
  <c r="H74" i="2"/>
  <c r="I74" i="2"/>
  <c r="J74" i="2"/>
  <c r="G75" i="2"/>
  <c r="H75" i="2"/>
  <c r="I75" i="2"/>
  <c r="J75" i="2"/>
  <c r="G76" i="2"/>
  <c r="H76" i="2"/>
  <c r="I76" i="2"/>
  <c r="J76" i="2"/>
  <c r="G77" i="2"/>
  <c r="H77" i="2"/>
  <c r="I77" i="2"/>
  <c r="J77" i="2"/>
  <c r="G78" i="2"/>
  <c r="H78" i="2"/>
  <c r="I78" i="2"/>
  <c r="J78" i="2"/>
  <c r="G79" i="2"/>
  <c r="H79" i="2"/>
  <c r="I79" i="2"/>
  <c r="J79" i="2"/>
  <c r="G80" i="2"/>
  <c r="H80" i="2"/>
  <c r="I80" i="2"/>
  <c r="J80" i="2"/>
  <c r="G81" i="2"/>
  <c r="H81" i="2"/>
  <c r="I81" i="2"/>
  <c r="J81" i="2"/>
  <c r="G82" i="2"/>
  <c r="H82" i="2"/>
  <c r="I82" i="2"/>
  <c r="J82" i="2"/>
  <c r="G83" i="2"/>
  <c r="H83" i="2"/>
  <c r="I83" i="2"/>
  <c r="J83" i="2"/>
  <c r="G84" i="2"/>
  <c r="H84" i="2"/>
  <c r="I84" i="2"/>
  <c r="J84" i="2"/>
  <c r="G85" i="2"/>
  <c r="H85" i="2"/>
  <c r="I85" i="2"/>
  <c r="J85" i="2"/>
  <c r="G86" i="2"/>
  <c r="H86" i="2"/>
  <c r="I86" i="2"/>
  <c r="J86" i="2"/>
  <c r="G87" i="2"/>
  <c r="H87" i="2"/>
  <c r="I87" i="2"/>
  <c r="J87" i="2"/>
  <c r="G88" i="2"/>
  <c r="H88" i="2"/>
  <c r="I88" i="2"/>
  <c r="J88" i="2"/>
  <c r="G89" i="2"/>
  <c r="H89" i="2"/>
  <c r="I89" i="2"/>
  <c r="J89" i="2"/>
  <c r="G90" i="2"/>
  <c r="H90" i="2"/>
  <c r="I90" i="2"/>
  <c r="J90" i="2"/>
  <c r="G91" i="2"/>
  <c r="H91" i="2"/>
  <c r="I91" i="2"/>
  <c r="J91" i="2"/>
  <c r="G92" i="2"/>
  <c r="H92" i="2"/>
  <c r="I92" i="2"/>
  <c r="J92" i="2"/>
  <c r="G93" i="2"/>
  <c r="H93" i="2"/>
  <c r="I93" i="2"/>
  <c r="J93" i="2"/>
  <c r="G94" i="2"/>
  <c r="H94" i="2"/>
  <c r="I94" i="2"/>
  <c r="J94" i="2"/>
  <c r="G95" i="2"/>
  <c r="H95" i="2"/>
  <c r="I95" i="2"/>
  <c r="J95" i="2"/>
  <c r="G96" i="2"/>
  <c r="H96" i="2"/>
  <c r="I96" i="2"/>
  <c r="J96" i="2"/>
  <c r="G97" i="2"/>
  <c r="H97" i="2"/>
  <c r="I97" i="2"/>
  <c r="J97" i="2"/>
  <c r="G98" i="2"/>
  <c r="H98" i="2"/>
  <c r="I98" i="2"/>
  <c r="J98" i="2"/>
  <c r="G99" i="2"/>
  <c r="H99" i="2"/>
  <c r="I99" i="2"/>
  <c r="J99" i="2"/>
  <c r="G100" i="2"/>
  <c r="H100" i="2"/>
  <c r="I100" i="2"/>
  <c r="J100" i="2"/>
  <c r="G101" i="2"/>
  <c r="H101" i="2"/>
  <c r="I101" i="2"/>
  <c r="J101" i="2"/>
  <c r="G102" i="2"/>
  <c r="H102" i="2"/>
  <c r="I102" i="2"/>
  <c r="J102" i="2"/>
  <c r="G103" i="2"/>
  <c r="H103" i="2"/>
  <c r="I103" i="2"/>
  <c r="J103" i="2"/>
  <c r="G104" i="2"/>
  <c r="H104" i="2"/>
  <c r="I104" i="2"/>
  <c r="J104" i="2"/>
  <c r="G105" i="2"/>
  <c r="H105" i="2"/>
  <c r="I105" i="2"/>
  <c r="J105" i="2"/>
  <c r="G106" i="2"/>
  <c r="H106" i="2"/>
  <c r="I106" i="2"/>
  <c r="J106" i="2"/>
  <c r="G107" i="2"/>
  <c r="H107" i="2"/>
  <c r="I107" i="2"/>
  <c r="J107" i="2"/>
  <c r="G108" i="2"/>
  <c r="H108" i="2"/>
  <c r="I108" i="2"/>
  <c r="J108" i="2"/>
  <c r="G109" i="2"/>
  <c r="H109" i="2"/>
  <c r="I109" i="2"/>
  <c r="J109" i="2"/>
  <c r="G110" i="2"/>
  <c r="H110" i="2"/>
  <c r="I110" i="2"/>
  <c r="J110" i="2"/>
  <c r="G111" i="2"/>
  <c r="H111" i="2"/>
  <c r="I111" i="2"/>
  <c r="J111" i="2"/>
  <c r="G112" i="2"/>
  <c r="H112" i="2"/>
  <c r="I112" i="2"/>
  <c r="J112" i="2"/>
  <c r="G113" i="2"/>
  <c r="H113" i="2"/>
  <c r="I113" i="2"/>
  <c r="J113" i="2"/>
  <c r="G114" i="2"/>
  <c r="H114" i="2"/>
  <c r="I114" i="2"/>
  <c r="J114" i="2"/>
  <c r="G115" i="2"/>
  <c r="H115" i="2"/>
  <c r="I115" i="2"/>
  <c r="J115" i="2"/>
  <c r="G116" i="2"/>
  <c r="H116" i="2"/>
  <c r="I116" i="2"/>
  <c r="J116" i="2"/>
  <c r="G117" i="2"/>
  <c r="H117" i="2"/>
  <c r="I117" i="2"/>
  <c r="J117" i="2"/>
  <c r="G118" i="2"/>
  <c r="H118" i="2"/>
  <c r="I118" i="2"/>
  <c r="J118" i="2"/>
  <c r="G119" i="2"/>
  <c r="H119" i="2"/>
  <c r="I119" i="2"/>
  <c r="J119" i="2"/>
  <c r="G120" i="2"/>
  <c r="H120" i="2"/>
  <c r="I120" i="2"/>
  <c r="J120" i="2"/>
  <c r="G121" i="2"/>
  <c r="H121" i="2"/>
  <c r="I121" i="2"/>
  <c r="J121" i="2"/>
  <c r="G122" i="2"/>
  <c r="H122" i="2"/>
  <c r="I122" i="2"/>
  <c r="J122" i="2"/>
  <c r="G123" i="2"/>
  <c r="H123" i="2"/>
  <c r="I123" i="2"/>
  <c r="J123" i="2"/>
  <c r="G124" i="2"/>
  <c r="H124" i="2"/>
  <c r="I124" i="2"/>
  <c r="J124" i="2"/>
  <c r="G125" i="2"/>
  <c r="H125" i="2"/>
  <c r="I125" i="2"/>
  <c r="J125" i="2"/>
  <c r="G126" i="2"/>
  <c r="H126" i="2"/>
  <c r="I126" i="2"/>
  <c r="J126" i="2"/>
  <c r="G127" i="2"/>
  <c r="H127" i="2"/>
  <c r="I127" i="2"/>
  <c r="J127" i="2"/>
  <c r="G128" i="2"/>
  <c r="H128" i="2"/>
  <c r="I128" i="2"/>
  <c r="J128" i="2"/>
  <c r="G129" i="2"/>
  <c r="H129" i="2"/>
  <c r="I129" i="2"/>
  <c r="J129" i="2"/>
  <c r="G130" i="2"/>
  <c r="H130" i="2"/>
  <c r="I130" i="2"/>
  <c r="J130" i="2"/>
  <c r="G131" i="2"/>
  <c r="H131" i="2"/>
  <c r="I131" i="2"/>
  <c r="J131" i="2"/>
  <c r="G132" i="2"/>
  <c r="H132" i="2"/>
  <c r="I132" i="2"/>
  <c r="J132" i="2"/>
  <c r="G133" i="2"/>
  <c r="H133" i="2"/>
  <c r="I133" i="2"/>
  <c r="J133" i="2"/>
  <c r="G134" i="2"/>
  <c r="H134" i="2"/>
  <c r="I134" i="2"/>
  <c r="J134" i="2"/>
  <c r="G135" i="2"/>
  <c r="H135" i="2"/>
  <c r="I135" i="2"/>
  <c r="J135" i="2"/>
  <c r="G136" i="2"/>
  <c r="H136" i="2"/>
  <c r="I136" i="2"/>
  <c r="J136" i="2"/>
  <c r="G137" i="2"/>
  <c r="H137" i="2"/>
  <c r="I137" i="2"/>
  <c r="J137" i="2"/>
  <c r="G138" i="2"/>
  <c r="H138" i="2"/>
  <c r="I138" i="2"/>
  <c r="J138" i="2"/>
  <c r="G139" i="2"/>
  <c r="H139" i="2"/>
  <c r="I139" i="2"/>
  <c r="J139" i="2"/>
  <c r="G140" i="2"/>
  <c r="H140" i="2"/>
  <c r="I140" i="2"/>
  <c r="J140" i="2"/>
  <c r="G141" i="2"/>
  <c r="H141" i="2"/>
  <c r="I141" i="2"/>
  <c r="J141" i="2"/>
  <c r="G142" i="2"/>
  <c r="H142" i="2"/>
  <c r="I142" i="2"/>
  <c r="J142" i="2"/>
  <c r="G143" i="2"/>
  <c r="H143" i="2"/>
  <c r="I143" i="2"/>
  <c r="J143" i="2"/>
  <c r="G144" i="2"/>
  <c r="H144" i="2"/>
  <c r="I144" i="2"/>
  <c r="J144" i="2"/>
  <c r="G145" i="2"/>
  <c r="H145" i="2"/>
  <c r="I145" i="2"/>
  <c r="J145" i="2"/>
  <c r="G146" i="2"/>
  <c r="H146" i="2"/>
  <c r="I146" i="2"/>
  <c r="J146" i="2"/>
  <c r="G147" i="2"/>
  <c r="H147" i="2"/>
  <c r="I147" i="2"/>
  <c r="J147" i="2"/>
  <c r="G148" i="2"/>
  <c r="H148" i="2"/>
  <c r="I148" i="2"/>
  <c r="J148" i="2"/>
  <c r="G149" i="2"/>
  <c r="H149" i="2"/>
  <c r="I149" i="2"/>
  <c r="J149" i="2"/>
  <c r="G150" i="2"/>
  <c r="H150" i="2"/>
  <c r="I150" i="2"/>
  <c r="J150" i="2"/>
  <c r="G151" i="2"/>
  <c r="H151" i="2"/>
  <c r="I151" i="2"/>
  <c r="J151" i="2"/>
  <c r="G34" i="1"/>
  <c r="S35" i="1"/>
  <c r="S27" i="1"/>
  <c r="K35" i="1"/>
  <c r="K27" i="1"/>
  <c r="AS36" i="2"/>
  <c r="AS38" i="2" s="1"/>
  <c r="AS35" i="2"/>
  <c r="AS28" i="2"/>
  <c r="AS27" i="2"/>
  <c r="AS20" i="2"/>
  <c r="AS22" i="2" s="1"/>
  <c r="AS19" i="2"/>
  <c r="AL36" i="2"/>
  <c r="AL38" i="2" s="1"/>
  <c r="AL35" i="2"/>
  <c r="AL28" i="2"/>
  <c r="AL30" i="2" s="1"/>
  <c r="AL27" i="2"/>
  <c r="AL20" i="2"/>
  <c r="AL22" i="2" s="1"/>
  <c r="AL19" i="2"/>
  <c r="AE36" i="2"/>
  <c r="AE35" i="2"/>
  <c r="AE28" i="2"/>
  <c r="AE30" i="2" s="1"/>
  <c r="AE27" i="2"/>
  <c r="AE20" i="2"/>
  <c r="AE22" i="2" s="1"/>
  <c r="AE19" i="2"/>
  <c r="AL11" i="2"/>
  <c r="AL12" i="2"/>
  <c r="AL14" i="2" s="1"/>
  <c r="AE12" i="2"/>
  <c r="AE14" i="2" s="1"/>
  <c r="AE11" i="2"/>
  <c r="AS12" i="2"/>
  <c r="AS14" i="2" s="1"/>
  <c r="AS11" i="2"/>
  <c r="AQ34" i="2"/>
  <c r="AQ26" i="2"/>
  <c r="AQ18" i="2"/>
  <c r="AQ10" i="2"/>
  <c r="AR8" i="2"/>
  <c r="AJ34" i="2"/>
  <c r="AJ26" i="2"/>
  <c r="AJ18" i="2"/>
  <c r="AJ10" i="2"/>
  <c r="AK8" i="2"/>
  <c r="AC10" i="2"/>
  <c r="AC34" i="2"/>
  <c r="AC26" i="2"/>
  <c r="AC18" i="2"/>
  <c r="AD8" i="2"/>
  <c r="K47" i="2" l="1"/>
  <c r="K111" i="2"/>
  <c r="K95" i="2"/>
  <c r="K67" i="2"/>
  <c r="K33" i="2"/>
  <c r="Q2" i="2"/>
  <c r="Q77" i="2"/>
  <c r="Q69" i="2"/>
  <c r="X69" i="2" s="1"/>
  <c r="Q63" i="2"/>
  <c r="Q59" i="2"/>
  <c r="Q57" i="2"/>
  <c r="Q51" i="2"/>
  <c r="Q49" i="2"/>
  <c r="Q47" i="2"/>
  <c r="Q45" i="2"/>
  <c r="Q43" i="2"/>
  <c r="Q41" i="2"/>
  <c r="Q35" i="2"/>
  <c r="Q33" i="2"/>
  <c r="Q31" i="2"/>
  <c r="Q29" i="2"/>
  <c r="Q27" i="2"/>
  <c r="Q25" i="2"/>
  <c r="Q19" i="2"/>
  <c r="Q17" i="2"/>
  <c r="Q15" i="2"/>
  <c r="Q13" i="2"/>
  <c r="Q11" i="2"/>
  <c r="Q9" i="2"/>
  <c r="Q3" i="2"/>
  <c r="W135" i="2"/>
  <c r="W127" i="2"/>
  <c r="W123" i="2"/>
  <c r="W105" i="2"/>
  <c r="W97" i="2"/>
  <c r="W83" i="2"/>
  <c r="W71" i="2"/>
  <c r="W69" i="2"/>
  <c r="W63" i="2"/>
  <c r="W61" i="2"/>
  <c r="W59" i="2"/>
  <c r="W23" i="2"/>
  <c r="W21" i="2"/>
  <c r="W19" i="2"/>
  <c r="W7" i="2"/>
  <c r="W5" i="2"/>
  <c r="K6" i="2"/>
  <c r="AE23" i="2"/>
  <c r="AE24" i="2" s="1"/>
  <c r="AL31" i="2"/>
  <c r="AL32" i="2" s="1"/>
  <c r="AS39" i="2"/>
  <c r="K51" i="2"/>
  <c r="K37" i="2"/>
  <c r="K23" i="2"/>
  <c r="K21" i="2"/>
  <c r="X21" i="2" s="1"/>
  <c r="K13" i="2"/>
  <c r="K3" i="2"/>
  <c r="L33" i="2"/>
  <c r="Q151" i="2"/>
  <c r="Q149" i="2"/>
  <c r="Q147" i="2"/>
  <c r="Q145" i="2"/>
  <c r="W143" i="2"/>
  <c r="W141" i="2"/>
  <c r="Q139" i="2"/>
  <c r="Q137" i="2"/>
  <c r="Q135" i="2"/>
  <c r="Q133" i="2"/>
  <c r="Q131" i="2"/>
  <c r="Q129" i="2"/>
  <c r="Q127" i="2"/>
  <c r="Q125" i="2"/>
  <c r="Q123" i="2"/>
  <c r="Q121" i="2"/>
  <c r="Q119" i="2"/>
  <c r="Q117" i="2"/>
  <c r="Q113" i="2"/>
  <c r="Q111" i="2"/>
  <c r="Q109" i="2"/>
  <c r="Q105" i="2"/>
  <c r="Q103" i="2"/>
  <c r="Q101" i="2"/>
  <c r="Q99" i="2"/>
  <c r="Q97" i="2"/>
  <c r="Q95" i="2"/>
  <c r="Q93" i="2"/>
  <c r="Q91" i="2"/>
  <c r="Q89" i="2"/>
  <c r="Q85" i="2"/>
  <c r="Q83" i="2"/>
  <c r="Q81" i="2"/>
  <c r="Q79" i="2"/>
  <c r="Q73" i="2"/>
  <c r="Q71" i="2"/>
  <c r="Q67" i="2"/>
  <c r="Q65" i="2"/>
  <c r="Q61" i="2"/>
  <c r="R61" i="2" s="1"/>
  <c r="W133" i="2"/>
  <c r="W125" i="2"/>
  <c r="AE31" i="2"/>
  <c r="K79" i="2"/>
  <c r="K63" i="2"/>
  <c r="AE15" i="2"/>
  <c r="AE39" i="2"/>
  <c r="K99" i="2"/>
  <c r="AL23" i="2"/>
  <c r="AL24" i="2" s="1"/>
  <c r="AS31" i="2"/>
  <c r="K22" i="2"/>
  <c r="K18" i="2"/>
  <c r="K10" i="2"/>
  <c r="W4" i="2"/>
  <c r="K107" i="2"/>
  <c r="K103" i="2"/>
  <c r="K91" i="2"/>
  <c r="K87" i="2"/>
  <c r="L87" i="2" s="1"/>
  <c r="K83" i="2"/>
  <c r="K75" i="2"/>
  <c r="K71" i="2"/>
  <c r="X71" i="2" s="1"/>
  <c r="K65" i="2"/>
  <c r="K61" i="2"/>
  <c r="K57" i="2"/>
  <c r="K55" i="2"/>
  <c r="K43" i="2"/>
  <c r="K39" i="2"/>
  <c r="K35" i="2"/>
  <c r="K29" i="2"/>
  <c r="K27" i="2"/>
  <c r="K25" i="2"/>
  <c r="K19" i="2"/>
  <c r="X19" i="2" s="1"/>
  <c r="K17" i="2"/>
  <c r="K15" i="2"/>
  <c r="K11" i="2"/>
  <c r="K9" i="2"/>
  <c r="K7" i="2"/>
  <c r="L7" i="2" s="1"/>
  <c r="K5" i="2"/>
  <c r="X5" i="2" s="1"/>
  <c r="K139" i="2"/>
  <c r="K125" i="2"/>
  <c r="R125" i="2" s="1"/>
  <c r="K113" i="2"/>
  <c r="K105" i="2"/>
  <c r="L105" i="2" s="1"/>
  <c r="K97" i="2"/>
  <c r="L97" i="2" s="1"/>
  <c r="K89" i="2"/>
  <c r="K81" i="2"/>
  <c r="K73" i="2"/>
  <c r="K69" i="2"/>
  <c r="K59" i="2"/>
  <c r="K53" i="2"/>
  <c r="K49" i="2"/>
  <c r="K45" i="2"/>
  <c r="K41" i="2"/>
  <c r="K31" i="2"/>
  <c r="AS15" i="2"/>
  <c r="AS16" i="2" s="1"/>
  <c r="AL39" i="2"/>
  <c r="AL40" i="2" s="1"/>
  <c r="K133" i="2"/>
  <c r="K121" i="2"/>
  <c r="K115" i="2"/>
  <c r="K141" i="2"/>
  <c r="K148" i="2"/>
  <c r="K140" i="2"/>
  <c r="K128" i="2"/>
  <c r="K38" i="2"/>
  <c r="K30" i="2"/>
  <c r="K14" i="2"/>
  <c r="K144" i="2"/>
  <c r="K136" i="2"/>
  <c r="K132" i="2"/>
  <c r="K124" i="2"/>
  <c r="K120" i="2"/>
  <c r="K116" i="2"/>
  <c r="K149" i="2"/>
  <c r="K117" i="2"/>
  <c r="K109" i="2"/>
  <c r="K101" i="2"/>
  <c r="K93" i="2"/>
  <c r="K85" i="2"/>
  <c r="K77" i="2"/>
  <c r="K147" i="2"/>
  <c r="K131" i="2"/>
  <c r="K123" i="2"/>
  <c r="AE16" i="2"/>
  <c r="AS23" i="2"/>
  <c r="AS24" i="2" s="1"/>
  <c r="K146" i="2"/>
  <c r="K138" i="2"/>
  <c r="K130" i="2"/>
  <c r="K122" i="2"/>
  <c r="K114" i="2"/>
  <c r="K112" i="2"/>
  <c r="K108" i="2"/>
  <c r="K106" i="2"/>
  <c r="K104" i="2"/>
  <c r="K100" i="2"/>
  <c r="K98" i="2"/>
  <c r="K96" i="2"/>
  <c r="K92" i="2"/>
  <c r="K90" i="2"/>
  <c r="K88" i="2"/>
  <c r="K84" i="2"/>
  <c r="K80" i="2"/>
  <c r="K76" i="2"/>
  <c r="K72" i="2"/>
  <c r="K68" i="2"/>
  <c r="K64" i="2"/>
  <c r="K60" i="2"/>
  <c r="K56" i="2"/>
  <c r="Q150" i="2"/>
  <c r="Q148" i="2"/>
  <c r="Q146" i="2"/>
  <c r="Q142" i="2"/>
  <c r="Q140" i="2"/>
  <c r="Q138" i="2"/>
  <c r="Q136" i="2"/>
  <c r="Q134" i="2"/>
  <c r="Q122" i="2"/>
  <c r="Q114" i="2"/>
  <c r="Q108" i="2"/>
  <c r="Q106" i="2"/>
  <c r="Q100" i="2"/>
  <c r="Q98" i="2"/>
  <c r="Q94" i="2"/>
  <c r="Q92" i="2"/>
  <c r="Q90" i="2"/>
  <c r="Q88" i="2"/>
  <c r="Q86" i="2"/>
  <c r="R87" i="2"/>
  <c r="X97" i="2"/>
  <c r="AL15" i="2"/>
  <c r="AL16" i="2" s="1"/>
  <c r="K145" i="2"/>
  <c r="K137" i="2"/>
  <c r="K129" i="2"/>
  <c r="K119" i="2"/>
  <c r="Q143" i="2"/>
  <c r="K151" i="2"/>
  <c r="K143" i="2"/>
  <c r="K135" i="2"/>
  <c r="L135" i="2" s="1"/>
  <c r="K127" i="2"/>
  <c r="K150" i="2"/>
  <c r="K142" i="2"/>
  <c r="K134" i="2"/>
  <c r="K126" i="2"/>
  <c r="K118" i="2"/>
  <c r="K110" i="2"/>
  <c r="K102" i="2"/>
  <c r="K94" i="2"/>
  <c r="K86" i="2"/>
  <c r="K82" i="2"/>
  <c r="K78" i="2"/>
  <c r="K74" i="2"/>
  <c r="K70" i="2"/>
  <c r="K66" i="2"/>
  <c r="K62" i="2"/>
  <c r="K58" i="2"/>
  <c r="K54" i="2"/>
  <c r="K52" i="2"/>
  <c r="K50" i="2"/>
  <c r="K48" i="2"/>
  <c r="K46" i="2"/>
  <c r="K44" i="2"/>
  <c r="K42" i="2"/>
  <c r="K40" i="2"/>
  <c r="K36" i="2"/>
  <c r="K34" i="2"/>
  <c r="K32" i="2"/>
  <c r="K28" i="2"/>
  <c r="K26" i="2"/>
  <c r="K24" i="2"/>
  <c r="K20" i="2"/>
  <c r="K16" i="2"/>
  <c r="K12" i="2"/>
  <c r="K8" i="2"/>
  <c r="K4" i="2"/>
  <c r="Q141" i="2"/>
  <c r="Q84" i="2"/>
  <c r="Q82" i="2"/>
  <c r="Q80" i="2"/>
  <c r="Q78" i="2"/>
  <c r="Q76" i="2"/>
  <c r="Q74" i="2"/>
  <c r="Q72" i="2"/>
  <c r="Q70" i="2"/>
  <c r="W68" i="2"/>
  <c r="Q58" i="2"/>
  <c r="Q50" i="2"/>
  <c r="Q46" i="2"/>
  <c r="Q44" i="2"/>
  <c r="Q42" i="2"/>
  <c r="Q40" i="2"/>
  <c r="Q36" i="2"/>
  <c r="Q34" i="2"/>
  <c r="Q30" i="2"/>
  <c r="Q28" i="2"/>
  <c r="Q26" i="2"/>
  <c r="Q24" i="2"/>
  <c r="Q22" i="2"/>
  <c r="Q20" i="2"/>
  <c r="Q18" i="2"/>
  <c r="Q16" i="2"/>
  <c r="Q14" i="2"/>
  <c r="Q12" i="2"/>
  <c r="Q10" i="2"/>
  <c r="Q8" i="2"/>
  <c r="Q6" i="2"/>
  <c r="W76" i="2"/>
  <c r="W12" i="2"/>
  <c r="R21" i="2"/>
  <c r="R5" i="2"/>
  <c r="L21" i="2"/>
  <c r="L5" i="2"/>
  <c r="X33" i="2"/>
  <c r="X23" i="2"/>
  <c r="R65" i="2"/>
  <c r="R33" i="2"/>
  <c r="W132" i="2"/>
  <c r="W52" i="2"/>
  <c r="W144" i="2"/>
  <c r="W142" i="2"/>
  <c r="W140" i="2"/>
  <c r="W136" i="2"/>
  <c r="X136" i="2" s="1"/>
  <c r="W134" i="2"/>
  <c r="W116" i="2"/>
  <c r="W145" i="2"/>
  <c r="X145" i="2" s="1"/>
  <c r="W124" i="2"/>
  <c r="W108" i="2"/>
  <c r="W60" i="2"/>
  <c r="W151" i="2"/>
  <c r="W96" i="2"/>
  <c r="Q144" i="2"/>
  <c r="Q104" i="2"/>
  <c r="Q56" i="2"/>
  <c r="W20" i="2"/>
  <c r="W67" i="2"/>
  <c r="X67" i="2" s="1"/>
  <c r="W84" i="2"/>
  <c r="W102" i="2"/>
  <c r="W104" i="2"/>
  <c r="W113" i="2"/>
  <c r="W131" i="2"/>
  <c r="W148" i="2"/>
  <c r="Q128" i="2"/>
  <c r="Q96" i="2"/>
  <c r="Q32" i="2"/>
  <c r="W49" i="2"/>
  <c r="L49" i="2" s="1"/>
  <c r="W11" i="2"/>
  <c r="L11" i="2" s="1"/>
  <c r="W13" i="2"/>
  <c r="L13" i="2" s="1"/>
  <c r="W15" i="2"/>
  <c r="X15" i="2" s="1"/>
  <c r="W28" i="2"/>
  <c r="W38" i="2"/>
  <c r="W48" i="2"/>
  <c r="W57" i="2"/>
  <c r="W75" i="2"/>
  <c r="X75" i="2" s="1"/>
  <c r="W77" i="2"/>
  <c r="X77" i="2" s="1"/>
  <c r="W79" i="2"/>
  <c r="X79" i="2" s="1"/>
  <c r="W92" i="2"/>
  <c r="W110" i="2"/>
  <c r="W112" i="2"/>
  <c r="W121" i="2"/>
  <c r="W139" i="2"/>
  <c r="W150" i="2"/>
  <c r="W32" i="2"/>
  <c r="Q112" i="2"/>
  <c r="Q48" i="2"/>
  <c r="Q110" i="2"/>
  <c r="R110" i="2" s="1"/>
  <c r="W30" i="2"/>
  <c r="W54" i="2"/>
  <c r="W56" i="2"/>
  <c r="W65" i="2"/>
  <c r="X65" i="2" s="1"/>
  <c r="W100" i="2"/>
  <c r="X100" i="2" s="1"/>
  <c r="W118" i="2"/>
  <c r="W120" i="2"/>
  <c r="W129" i="2"/>
  <c r="X129" i="2" s="1"/>
  <c r="W147" i="2"/>
  <c r="X147" i="2" s="1"/>
  <c r="W149" i="2"/>
  <c r="W98" i="2"/>
  <c r="Q126" i="2"/>
  <c r="Q102" i="2"/>
  <c r="Q54" i="2"/>
  <c r="L54" i="2" s="1"/>
  <c r="Q38" i="2"/>
  <c r="W9" i="2"/>
  <c r="R9" i="2" s="1"/>
  <c r="W27" i="2"/>
  <c r="X27" i="2" s="1"/>
  <c r="W40" i="2"/>
  <c r="W42" i="2"/>
  <c r="W44" i="2"/>
  <c r="W62" i="2"/>
  <c r="W64" i="2"/>
  <c r="W66" i="2"/>
  <c r="W73" i="2"/>
  <c r="X73" i="2" s="1"/>
  <c r="W91" i="2"/>
  <c r="W93" i="2"/>
  <c r="W95" i="2"/>
  <c r="X95" i="2" s="1"/>
  <c r="W106" i="2"/>
  <c r="W122" i="2"/>
  <c r="W126" i="2"/>
  <c r="W128" i="2"/>
  <c r="W137" i="2"/>
  <c r="W22" i="2"/>
  <c r="X22" i="2" s="1"/>
  <c r="W34" i="2"/>
  <c r="Q120" i="2"/>
  <c r="Q64" i="2"/>
  <c r="W36" i="2"/>
  <c r="W31" i="2"/>
  <c r="Q132" i="2"/>
  <c r="Q124" i="2"/>
  <c r="Q116" i="2"/>
  <c r="Q68" i="2"/>
  <c r="Q60" i="2"/>
  <c r="L60" i="2" s="1"/>
  <c r="Q52" i="2"/>
  <c r="L52" i="2" s="1"/>
  <c r="Q4" i="2"/>
  <c r="W6" i="2"/>
  <c r="R6" i="2" s="1"/>
  <c r="W8" i="2"/>
  <c r="W10" i="2"/>
  <c r="W17" i="2"/>
  <c r="W35" i="2"/>
  <c r="R35" i="2" s="1"/>
  <c r="W37" i="2"/>
  <c r="X37" i="2" s="1"/>
  <c r="W39" i="2"/>
  <c r="L39" i="2" s="1"/>
  <c r="W46" i="2"/>
  <c r="W50" i="2"/>
  <c r="W70" i="2"/>
  <c r="W72" i="2"/>
  <c r="W74" i="2"/>
  <c r="W81" i="2"/>
  <c r="W99" i="2"/>
  <c r="W101" i="2"/>
  <c r="W103" i="2"/>
  <c r="W114" i="2"/>
  <c r="W130" i="2"/>
  <c r="W94" i="2"/>
  <c r="X94" i="2" s="1"/>
  <c r="W3" i="2"/>
  <c r="Q118" i="2"/>
  <c r="Q62" i="2"/>
  <c r="W29" i="2"/>
  <c r="W14" i="2"/>
  <c r="W16" i="2"/>
  <c r="X16" i="2" s="1"/>
  <c r="W18" i="2"/>
  <c r="W25" i="2"/>
  <c r="R25" i="2" s="1"/>
  <c r="W43" i="2"/>
  <c r="W45" i="2"/>
  <c r="X45" i="2" s="1"/>
  <c r="W47" i="2"/>
  <c r="L47" i="2" s="1"/>
  <c r="W58" i="2"/>
  <c r="W78" i="2"/>
  <c r="W80" i="2"/>
  <c r="W82" i="2"/>
  <c r="W89" i="2"/>
  <c r="X89" i="2" s="1"/>
  <c r="W107" i="2"/>
  <c r="X107" i="2" s="1"/>
  <c r="W109" i="2"/>
  <c r="W111" i="2"/>
  <c r="X111" i="2" s="1"/>
  <c r="W138" i="2"/>
  <c r="Q130" i="2"/>
  <c r="Q66" i="2"/>
  <c r="W24" i="2"/>
  <c r="W26" i="2"/>
  <c r="W51" i="2"/>
  <c r="R51" i="2" s="1"/>
  <c r="W53" i="2"/>
  <c r="W55" i="2"/>
  <c r="W86" i="2"/>
  <c r="W88" i="2"/>
  <c r="X88" i="2" s="1"/>
  <c r="W90" i="2"/>
  <c r="W115" i="2"/>
  <c r="X115" i="2" s="1"/>
  <c r="W117" i="2"/>
  <c r="X117" i="2" s="1"/>
  <c r="W119" i="2"/>
  <c r="W146" i="2"/>
  <c r="W2" i="2"/>
  <c r="X2" i="2" s="1"/>
  <c r="AS40" i="2"/>
  <c r="AE32" i="2"/>
  <c r="AS30" i="2"/>
  <c r="AE38" i="2"/>
  <c r="K31" i="1"/>
  <c r="K20" i="1"/>
  <c r="Q38" i="1"/>
  <c r="Q30" i="1"/>
  <c r="Q22" i="1"/>
  <c r="Q20" i="1"/>
  <c r="I30" i="1"/>
  <c r="I38" i="1"/>
  <c r="I22" i="1"/>
  <c r="I20" i="1"/>
  <c r="S38" i="1"/>
  <c r="S20" i="1"/>
  <c r="K38" i="1"/>
  <c r="S32" i="1"/>
  <c r="S34" i="1" s="1"/>
  <c r="S31" i="1"/>
  <c r="S24" i="1"/>
  <c r="S26" i="1" s="1"/>
  <c r="S23" i="1"/>
  <c r="R18" i="1"/>
  <c r="J18" i="1"/>
  <c r="K32" i="1"/>
  <c r="K34" i="1" s="1"/>
  <c r="K23" i="1"/>
  <c r="K24" i="1"/>
  <c r="K26" i="1" s="1"/>
  <c r="X125" i="2" l="1"/>
  <c r="L69" i="2"/>
  <c r="Y69" i="2" s="1"/>
  <c r="Z69" i="2" s="1"/>
  <c r="R105" i="2"/>
  <c r="X99" i="2"/>
  <c r="X42" i="2"/>
  <c r="X139" i="2"/>
  <c r="R143" i="2"/>
  <c r="X85" i="2"/>
  <c r="L23" i="2"/>
  <c r="X119" i="2"/>
  <c r="X43" i="2"/>
  <c r="X3" i="2"/>
  <c r="L61" i="2"/>
  <c r="X34" i="2"/>
  <c r="L127" i="2"/>
  <c r="X133" i="2"/>
  <c r="X83" i="2"/>
  <c r="R123" i="2"/>
  <c r="Y123" i="2" s="1"/>
  <c r="Z123" i="2" s="1"/>
  <c r="X41" i="2"/>
  <c r="R66" i="2"/>
  <c r="X113" i="2"/>
  <c r="R41" i="2"/>
  <c r="L41" i="2"/>
  <c r="R133" i="2"/>
  <c r="Y133" i="2" s="1"/>
  <c r="Z133" i="2" s="1"/>
  <c r="X59" i="2"/>
  <c r="X123" i="2"/>
  <c r="X55" i="2"/>
  <c r="X142" i="2"/>
  <c r="L12" i="2"/>
  <c r="L85" i="2"/>
  <c r="L63" i="2"/>
  <c r="R71" i="2"/>
  <c r="X53" i="2"/>
  <c r="R68" i="2"/>
  <c r="X149" i="2"/>
  <c r="X121" i="2"/>
  <c r="X74" i="2"/>
  <c r="R17" i="2"/>
  <c r="X91" i="2"/>
  <c r="L83" i="2"/>
  <c r="R26" i="2"/>
  <c r="X10" i="2"/>
  <c r="X137" i="2"/>
  <c r="R69" i="2"/>
  <c r="X109" i="2"/>
  <c r="R118" i="2"/>
  <c r="X30" i="2"/>
  <c r="X20" i="2"/>
  <c r="X7" i="2"/>
  <c r="X127" i="2"/>
  <c r="X105" i="2"/>
  <c r="Y105" i="2" s="1"/>
  <c r="Z105" i="2" s="1"/>
  <c r="R24" i="2"/>
  <c r="X82" i="2"/>
  <c r="R8" i="2"/>
  <c r="R48" i="2"/>
  <c r="X131" i="2"/>
  <c r="R7" i="2"/>
  <c r="X63" i="2"/>
  <c r="R141" i="2"/>
  <c r="R83" i="2"/>
  <c r="L123" i="2"/>
  <c r="R23" i="2"/>
  <c r="R50" i="2"/>
  <c r="R31" i="2"/>
  <c r="X14" i="2"/>
  <c r="R63" i="2"/>
  <c r="X76" i="2"/>
  <c r="L133" i="2"/>
  <c r="R97" i="2"/>
  <c r="Y97" i="2" s="1"/>
  <c r="Z97" i="2" s="1"/>
  <c r="R130" i="2"/>
  <c r="X46" i="2"/>
  <c r="X86" i="2"/>
  <c r="X58" i="2"/>
  <c r="L29" i="2"/>
  <c r="L44" i="2"/>
  <c r="X151" i="2"/>
  <c r="X140" i="2"/>
  <c r="X135" i="2"/>
  <c r="X87" i="2"/>
  <c r="L71" i="2"/>
  <c r="X98" i="2"/>
  <c r="X81" i="2"/>
  <c r="X93" i="2"/>
  <c r="X108" i="2"/>
  <c r="X61" i="2"/>
  <c r="L2" i="2"/>
  <c r="X18" i="2"/>
  <c r="R132" i="2"/>
  <c r="R38" i="2"/>
  <c r="X90" i="2"/>
  <c r="X80" i="2"/>
  <c r="X126" i="2"/>
  <c r="X64" i="2"/>
  <c r="X78" i="2"/>
  <c r="X103" i="2"/>
  <c r="L4" i="2"/>
  <c r="X122" i="2"/>
  <c r="X62" i="2"/>
  <c r="X32" i="2"/>
  <c r="X104" i="2"/>
  <c r="R39" i="2"/>
  <c r="X101" i="2"/>
  <c r="X150" i="2"/>
  <c r="L19" i="2"/>
  <c r="L125" i="2"/>
  <c r="Y125" i="2" s="1"/>
  <c r="Z125" i="2" s="1"/>
  <c r="X56" i="2"/>
  <c r="R57" i="2"/>
  <c r="R32" i="2"/>
  <c r="R19" i="2"/>
  <c r="L59" i="2"/>
  <c r="Y87" i="2"/>
  <c r="Z87" i="2" s="1"/>
  <c r="X146" i="2"/>
  <c r="R59" i="2"/>
  <c r="L46" i="2"/>
  <c r="R116" i="2"/>
  <c r="R34" i="2"/>
  <c r="R28" i="2"/>
  <c r="X66" i="2"/>
  <c r="R16" i="2"/>
  <c r="R113" i="2"/>
  <c r="R85" i="2"/>
  <c r="Y85" i="2" s="1"/>
  <c r="Z85" i="2" s="1"/>
  <c r="X114" i="2"/>
  <c r="X50" i="2"/>
  <c r="R18" i="2"/>
  <c r="L36" i="2"/>
  <c r="R70" i="2"/>
  <c r="L113" i="2"/>
  <c r="Y113" i="2" s="1"/>
  <c r="Z113" i="2" s="1"/>
  <c r="X138" i="2"/>
  <c r="R64" i="2"/>
  <c r="X31" i="2"/>
  <c r="X141" i="2"/>
  <c r="R120" i="2"/>
  <c r="R36" i="2"/>
  <c r="R92" i="2"/>
  <c r="R134" i="2"/>
  <c r="L84" i="2"/>
  <c r="L106" i="2"/>
  <c r="R99" i="2"/>
  <c r="X40" i="2"/>
  <c r="X54" i="2"/>
  <c r="X48" i="2"/>
  <c r="R96" i="2"/>
  <c r="X144" i="2"/>
  <c r="R10" i="2"/>
  <c r="Y10" i="2" s="1"/>
  <c r="Z10" i="2" s="1"/>
  <c r="R81" i="2"/>
  <c r="X112" i="2"/>
  <c r="X38" i="2"/>
  <c r="R128" i="2"/>
  <c r="X124" i="2"/>
  <c r="Y33" i="2"/>
  <c r="Z33" i="2" s="1"/>
  <c r="Y21" i="2"/>
  <c r="Z21" i="2" s="1"/>
  <c r="R13" i="2"/>
  <c r="L28" i="2"/>
  <c r="L20" i="2"/>
  <c r="L42" i="2"/>
  <c r="R62" i="2"/>
  <c r="L102" i="2"/>
  <c r="X29" i="2"/>
  <c r="X72" i="2"/>
  <c r="X148" i="2"/>
  <c r="L35" i="2"/>
  <c r="L37" i="2"/>
  <c r="R14" i="2"/>
  <c r="R30" i="2"/>
  <c r="Y71" i="2"/>
  <c r="Z71" i="2" s="1"/>
  <c r="L140" i="2"/>
  <c r="L55" i="2"/>
  <c r="L91" i="2"/>
  <c r="R124" i="2"/>
  <c r="X110" i="2"/>
  <c r="X132" i="2"/>
  <c r="R47" i="2"/>
  <c r="R40" i="2"/>
  <c r="X39" i="2"/>
  <c r="R42" i="2"/>
  <c r="L43" i="2"/>
  <c r="X49" i="2"/>
  <c r="R44" i="2"/>
  <c r="L45" i="2"/>
  <c r="R27" i="2"/>
  <c r="R72" i="2"/>
  <c r="L24" i="2"/>
  <c r="X44" i="2"/>
  <c r="L66" i="2"/>
  <c r="Y66" i="2" s="1"/>
  <c r="Z66" i="2" s="1"/>
  <c r="L110" i="2"/>
  <c r="L119" i="2"/>
  <c r="X51" i="2"/>
  <c r="L136" i="2"/>
  <c r="L115" i="2"/>
  <c r="R103" i="2"/>
  <c r="R94" i="2"/>
  <c r="R136" i="2"/>
  <c r="L56" i="2"/>
  <c r="L88" i="2"/>
  <c r="L108" i="2"/>
  <c r="L124" i="2"/>
  <c r="R89" i="2"/>
  <c r="R117" i="2"/>
  <c r="L139" i="2"/>
  <c r="L131" i="2"/>
  <c r="R2" i="2"/>
  <c r="Y2" i="2" s="1"/>
  <c r="Z2" i="2" s="1"/>
  <c r="L31" i="2"/>
  <c r="L57" i="2"/>
  <c r="L103" i="2"/>
  <c r="R43" i="2"/>
  <c r="R107" i="2"/>
  <c r="L116" i="2"/>
  <c r="X130" i="2"/>
  <c r="X70" i="2"/>
  <c r="X128" i="2"/>
  <c r="X120" i="2"/>
  <c r="X92" i="2"/>
  <c r="R104" i="2"/>
  <c r="X116" i="2"/>
  <c r="R11" i="2"/>
  <c r="R55" i="2"/>
  <c r="R49" i="2"/>
  <c r="X47" i="2"/>
  <c r="Y47" i="2" s="1"/>
  <c r="Z47" i="2" s="1"/>
  <c r="L51" i="2"/>
  <c r="X57" i="2"/>
  <c r="R52" i="2"/>
  <c r="L53" i="2"/>
  <c r="L6" i="2"/>
  <c r="R74" i="2"/>
  <c r="R139" i="2"/>
  <c r="R77" i="2"/>
  <c r="L26" i="2"/>
  <c r="Y26" i="2" s="1"/>
  <c r="Z26" i="2" s="1"/>
  <c r="R46" i="2"/>
  <c r="L70" i="2"/>
  <c r="Y70" i="2" s="1"/>
  <c r="Z70" i="2" s="1"/>
  <c r="L118" i="2"/>
  <c r="L143" i="2"/>
  <c r="L129" i="2"/>
  <c r="L99" i="2"/>
  <c r="L3" i="2"/>
  <c r="R119" i="2"/>
  <c r="R98" i="2"/>
  <c r="R138" i="2"/>
  <c r="X60" i="2"/>
  <c r="L90" i="2"/>
  <c r="L112" i="2"/>
  <c r="R93" i="2"/>
  <c r="R121" i="2"/>
  <c r="L77" i="2"/>
  <c r="L147" i="2"/>
  <c r="L9" i="2"/>
  <c r="X35" i="2"/>
  <c r="Y35" i="2" s="1"/>
  <c r="Z35" i="2" s="1"/>
  <c r="L65" i="2"/>
  <c r="Y65" i="2" s="1"/>
  <c r="Z65" i="2" s="1"/>
  <c r="L107" i="2"/>
  <c r="X118" i="2"/>
  <c r="R112" i="2"/>
  <c r="R144" i="2"/>
  <c r="X134" i="2"/>
  <c r="Y63" i="2"/>
  <c r="Z63" i="2" s="1"/>
  <c r="R56" i="2"/>
  <c r="R58" i="2"/>
  <c r="R60" i="2"/>
  <c r="R37" i="2"/>
  <c r="X26" i="2"/>
  <c r="R53" i="2"/>
  <c r="L38" i="2"/>
  <c r="R76" i="2"/>
  <c r="X143" i="2"/>
  <c r="R131" i="2"/>
  <c r="X28" i="2"/>
  <c r="Y28" i="2" s="1"/>
  <c r="Z28" i="2" s="1"/>
  <c r="L48" i="2"/>
  <c r="L74" i="2"/>
  <c r="L126" i="2"/>
  <c r="L151" i="2"/>
  <c r="L137" i="2"/>
  <c r="R135" i="2"/>
  <c r="R100" i="2"/>
  <c r="R140" i="2"/>
  <c r="L64" i="2"/>
  <c r="L92" i="2"/>
  <c r="L114" i="2"/>
  <c r="X13" i="2"/>
  <c r="R127" i="2"/>
  <c r="Y127" i="2" s="1"/>
  <c r="Z127" i="2" s="1"/>
  <c r="L149" i="2"/>
  <c r="X11" i="2"/>
  <c r="L121" i="2"/>
  <c r="Y121" i="2" s="1"/>
  <c r="Z121" i="2" s="1"/>
  <c r="X96" i="2"/>
  <c r="X9" i="2"/>
  <c r="R4" i="2"/>
  <c r="R45" i="2"/>
  <c r="L14" i="2"/>
  <c r="Y14" i="2" s="1"/>
  <c r="Z14" i="2" s="1"/>
  <c r="L30" i="2"/>
  <c r="Y30" i="2" s="1"/>
  <c r="Z30" i="2" s="1"/>
  <c r="X8" i="2"/>
  <c r="R78" i="2"/>
  <c r="L10" i="2"/>
  <c r="X4" i="2"/>
  <c r="L32" i="2"/>
  <c r="Y32" i="2" s="1"/>
  <c r="Z32" i="2" s="1"/>
  <c r="L50" i="2"/>
  <c r="Y50" i="2" s="1"/>
  <c r="Z50" i="2" s="1"/>
  <c r="L78" i="2"/>
  <c r="L134" i="2"/>
  <c r="Y134" i="2" s="1"/>
  <c r="Z134" i="2" s="1"/>
  <c r="L144" i="2"/>
  <c r="L145" i="2"/>
  <c r="R22" i="2"/>
  <c r="R151" i="2"/>
  <c r="R106" i="2"/>
  <c r="R142" i="2"/>
  <c r="L68" i="2"/>
  <c r="L96" i="2"/>
  <c r="L122" i="2"/>
  <c r="R101" i="2"/>
  <c r="R129" i="2"/>
  <c r="L93" i="2"/>
  <c r="L75" i="2"/>
  <c r="L15" i="2"/>
  <c r="L128" i="2"/>
  <c r="R102" i="2"/>
  <c r="X106" i="2"/>
  <c r="R126" i="2"/>
  <c r="X102" i="2"/>
  <c r="R15" i="2"/>
  <c r="X6" i="2"/>
  <c r="X17" i="2"/>
  <c r="R12" i="2"/>
  <c r="L62" i="2"/>
  <c r="R80" i="2"/>
  <c r="L79" i="2"/>
  <c r="L8" i="2"/>
  <c r="L34" i="2"/>
  <c r="Y34" i="2" s="1"/>
  <c r="Z34" i="2" s="1"/>
  <c r="X52" i="2"/>
  <c r="L82" i="2"/>
  <c r="L142" i="2"/>
  <c r="L18" i="2"/>
  <c r="R3" i="2"/>
  <c r="L120" i="2"/>
  <c r="R86" i="2"/>
  <c r="R108" i="2"/>
  <c r="R146" i="2"/>
  <c r="L72" i="2"/>
  <c r="L98" i="2"/>
  <c r="Y98" i="2" s="1"/>
  <c r="Z98" i="2" s="1"/>
  <c r="L130" i="2"/>
  <c r="L67" i="2"/>
  <c r="R137" i="2"/>
  <c r="L101" i="2"/>
  <c r="L17" i="2"/>
  <c r="L73" i="2"/>
  <c r="X84" i="2"/>
  <c r="X25" i="2"/>
  <c r="R20" i="2"/>
  <c r="L22" i="2"/>
  <c r="Y22" i="2" s="1"/>
  <c r="Z22" i="2" s="1"/>
  <c r="R29" i="2"/>
  <c r="X24" i="2"/>
  <c r="R82" i="2"/>
  <c r="R75" i="2"/>
  <c r="L132" i="2"/>
  <c r="X12" i="2"/>
  <c r="X36" i="2"/>
  <c r="R54" i="2"/>
  <c r="Y54" i="2" s="1"/>
  <c r="Z54" i="2" s="1"/>
  <c r="L86" i="2"/>
  <c r="L150" i="2"/>
  <c r="R79" i="2"/>
  <c r="R147" i="2"/>
  <c r="R67" i="2"/>
  <c r="R88" i="2"/>
  <c r="R114" i="2"/>
  <c r="R148" i="2"/>
  <c r="L76" i="2"/>
  <c r="L100" i="2"/>
  <c r="L138" i="2"/>
  <c r="L141" i="2"/>
  <c r="R109" i="2"/>
  <c r="R145" i="2"/>
  <c r="L109" i="2"/>
  <c r="L25" i="2"/>
  <c r="L81" i="2"/>
  <c r="L27" i="2"/>
  <c r="Y27" i="2" s="1"/>
  <c r="Z27" i="2" s="1"/>
  <c r="X68" i="2"/>
  <c r="R84" i="2"/>
  <c r="R91" i="2"/>
  <c r="L148" i="2"/>
  <c r="L16" i="2"/>
  <c r="L40" i="2"/>
  <c r="L58" i="2"/>
  <c r="L94" i="2"/>
  <c r="R95" i="2"/>
  <c r="L95" i="2"/>
  <c r="L111" i="2"/>
  <c r="R115" i="2"/>
  <c r="R90" i="2"/>
  <c r="R122" i="2"/>
  <c r="R150" i="2"/>
  <c r="L80" i="2"/>
  <c r="L104" i="2"/>
  <c r="L146" i="2"/>
  <c r="Y146" i="2" s="1"/>
  <c r="Z146" i="2" s="1"/>
  <c r="R73" i="2"/>
  <c r="R111" i="2"/>
  <c r="L89" i="2"/>
  <c r="L117" i="2"/>
  <c r="R149" i="2"/>
  <c r="Y5" i="2"/>
  <c r="Z5" i="2" s="1"/>
  <c r="Y23" i="2"/>
  <c r="Z23" i="2" s="1"/>
  <c r="Y41" i="2"/>
  <c r="Z41" i="2" s="1"/>
  <c r="Y49" i="2"/>
  <c r="Z49" i="2" s="1"/>
  <c r="Y48" i="2"/>
  <c r="Z48" i="2" s="1"/>
  <c r="Y7" i="2"/>
  <c r="Z7" i="2" s="1"/>
  <c r="Y19" i="2"/>
  <c r="Z19" i="2" s="1"/>
  <c r="Y51" i="2"/>
  <c r="Z51" i="2" s="1"/>
  <c r="Y61" i="2"/>
  <c r="Z61" i="2" s="1"/>
  <c r="AO10" i="2"/>
  <c r="AE40" i="2"/>
  <c r="AH10" i="2" s="1"/>
  <c r="AS32" i="2"/>
  <c r="AV10" i="2" s="1"/>
  <c r="K28" i="1"/>
  <c r="S36" i="1"/>
  <c r="K36" i="1"/>
  <c r="S28" i="1"/>
  <c r="Y132" i="2" l="1"/>
  <c r="Z132" i="2" s="1"/>
  <c r="Y84" i="2"/>
  <c r="Z84" i="2" s="1"/>
  <c r="Y92" i="2"/>
  <c r="Z92" i="2" s="1"/>
  <c r="Y12" i="2"/>
  <c r="Z12" i="2" s="1"/>
  <c r="Y46" i="2"/>
  <c r="Z46" i="2" s="1"/>
  <c r="Y62" i="2"/>
  <c r="Z62" i="2" s="1"/>
  <c r="Y44" i="2"/>
  <c r="Z44" i="2" s="1"/>
  <c r="Y16" i="2"/>
  <c r="Z16" i="2" s="1"/>
  <c r="Y20" i="2"/>
  <c r="Z20" i="2" s="1"/>
  <c r="Y18" i="2"/>
  <c r="Z18" i="2" s="1"/>
  <c r="Y96" i="2"/>
  <c r="Z96" i="2" s="1"/>
  <c r="Y135" i="2"/>
  <c r="Z135" i="2" s="1"/>
  <c r="Y39" i="2"/>
  <c r="Z39" i="2" s="1"/>
  <c r="Y6" i="2"/>
  <c r="Z6" i="2" s="1"/>
  <c r="Y11" i="2"/>
  <c r="Z11" i="2" s="1"/>
  <c r="Y60" i="2"/>
  <c r="Z60" i="2" s="1"/>
  <c r="Y52" i="2"/>
  <c r="Z52" i="2" s="1"/>
  <c r="Y148" i="2"/>
  <c r="Z148" i="2" s="1"/>
  <c r="Y13" i="2"/>
  <c r="Z13" i="2" s="1"/>
  <c r="Y95" i="2"/>
  <c r="Z95" i="2" s="1"/>
  <c r="Y141" i="2"/>
  <c r="Z141" i="2" s="1"/>
  <c r="Y4" i="2"/>
  <c r="Z4" i="2" s="1"/>
  <c r="Y80" i="2"/>
  <c r="Z80" i="2" s="1"/>
  <c r="Y101" i="2"/>
  <c r="Z101" i="2" s="1"/>
  <c r="Y8" i="2"/>
  <c r="Z8" i="2" s="1"/>
  <c r="Y102" i="2"/>
  <c r="Z102" i="2" s="1"/>
  <c r="Y83" i="2"/>
  <c r="Z83" i="2" s="1"/>
  <c r="Y142" i="2"/>
  <c r="Z142" i="2" s="1"/>
  <c r="Y78" i="2"/>
  <c r="Z78" i="2" s="1"/>
  <c r="Y56" i="2"/>
  <c r="Z56" i="2" s="1"/>
  <c r="Y53" i="2"/>
  <c r="Z53" i="2" s="1"/>
  <c r="Y31" i="2"/>
  <c r="Z31" i="2" s="1"/>
  <c r="Y57" i="2"/>
  <c r="Z57" i="2" s="1"/>
  <c r="Y124" i="2"/>
  <c r="Z124" i="2" s="1"/>
  <c r="Y94" i="2"/>
  <c r="Z94" i="2" s="1"/>
  <c r="Y93" i="2"/>
  <c r="Z93" i="2" s="1"/>
  <c r="Y29" i="2"/>
  <c r="Z29" i="2" s="1"/>
  <c r="Y64" i="2"/>
  <c r="Z64" i="2" s="1"/>
  <c r="Y99" i="2"/>
  <c r="Z99" i="2" s="1"/>
  <c r="Y138" i="2"/>
  <c r="Z138" i="2" s="1"/>
  <c r="Y81" i="2"/>
  <c r="Z81" i="2" s="1"/>
  <c r="Y89" i="2"/>
  <c r="Z89" i="2" s="1"/>
  <c r="Y144" i="2"/>
  <c r="Z144" i="2" s="1"/>
  <c r="Y140" i="2"/>
  <c r="Z140" i="2" s="1"/>
  <c r="Y55" i="2"/>
  <c r="Z55" i="2" s="1"/>
  <c r="Y43" i="2"/>
  <c r="Z43" i="2" s="1"/>
  <c r="Y72" i="2"/>
  <c r="Z72" i="2" s="1"/>
  <c r="Y82" i="2"/>
  <c r="Z82" i="2" s="1"/>
  <c r="Y17" i="2"/>
  <c r="Z17" i="2" s="1"/>
  <c r="Y68" i="2"/>
  <c r="Z68" i="2" s="1"/>
  <c r="Y107" i="2"/>
  <c r="Z107" i="2" s="1"/>
  <c r="Y104" i="2"/>
  <c r="Z104" i="2" s="1"/>
  <c r="Y9" i="2"/>
  <c r="Z9" i="2" s="1"/>
  <c r="Y117" i="2"/>
  <c r="Z117" i="2" s="1"/>
  <c r="Y76" i="2"/>
  <c r="Z76" i="2" s="1"/>
  <c r="Y103" i="2"/>
  <c r="Z103" i="2" s="1"/>
  <c r="Y111" i="2"/>
  <c r="Z111" i="2" s="1"/>
  <c r="Y42" i="2"/>
  <c r="Z42" i="2" s="1"/>
  <c r="Y36" i="2"/>
  <c r="Z36" i="2" s="1"/>
  <c r="Y59" i="2"/>
  <c r="Z59" i="2" s="1"/>
  <c r="Y106" i="2"/>
  <c r="Z106" i="2" s="1"/>
  <c r="Y24" i="2"/>
  <c r="Z24" i="2" s="1"/>
  <c r="Y100" i="2"/>
  <c r="Z100" i="2" s="1"/>
  <c r="Y38" i="2"/>
  <c r="Z38" i="2" s="1"/>
  <c r="Y40" i="2"/>
  <c r="Z40" i="2" s="1"/>
  <c r="Y86" i="2"/>
  <c r="Z86" i="2" s="1"/>
  <c r="Y120" i="2"/>
  <c r="Z120" i="2" s="1"/>
  <c r="Y79" i="2"/>
  <c r="Z79" i="2" s="1"/>
  <c r="Y136" i="2"/>
  <c r="Z136" i="2" s="1"/>
  <c r="Y25" i="2"/>
  <c r="Z25" i="2" s="1"/>
  <c r="Y74" i="2"/>
  <c r="Z74" i="2" s="1"/>
  <c r="Y130" i="2"/>
  <c r="Z130" i="2" s="1"/>
  <c r="Y37" i="2"/>
  <c r="Z37" i="2" s="1"/>
  <c r="Y3" i="2"/>
  <c r="Z3" i="2" s="1"/>
  <c r="Y110" i="2"/>
  <c r="Z110" i="2" s="1"/>
  <c r="Y73" i="2"/>
  <c r="Z73" i="2" s="1"/>
  <c r="Y108" i="2"/>
  <c r="Z108" i="2" s="1"/>
  <c r="Y15" i="2"/>
  <c r="Z15" i="2" s="1"/>
  <c r="Y75" i="2"/>
  <c r="Z75" i="2" s="1"/>
  <c r="Y149" i="2"/>
  <c r="Z149" i="2" s="1"/>
  <c r="Y58" i="2"/>
  <c r="Z58" i="2" s="1"/>
  <c r="Y112" i="2"/>
  <c r="Z112" i="2" s="1"/>
  <c r="Y129" i="2"/>
  <c r="Z129" i="2" s="1"/>
  <c r="Y88" i="2"/>
  <c r="Z88" i="2" s="1"/>
  <c r="Y119" i="2"/>
  <c r="Z119" i="2" s="1"/>
  <c r="Y45" i="2"/>
  <c r="Z45" i="2" s="1"/>
  <c r="Y150" i="2"/>
  <c r="Z150" i="2" s="1"/>
  <c r="Y90" i="2"/>
  <c r="Z90" i="2" s="1"/>
  <c r="Y143" i="2"/>
  <c r="Z143" i="2" s="1"/>
  <c r="Y137" i="2"/>
  <c r="Z137" i="2" s="1"/>
  <c r="Y118" i="2"/>
  <c r="Z118" i="2" s="1"/>
  <c r="Y116" i="2"/>
  <c r="Z116" i="2" s="1"/>
  <c r="Y131" i="2"/>
  <c r="Z131" i="2" s="1"/>
  <c r="Y67" i="2"/>
  <c r="Z67" i="2" s="1"/>
  <c r="Y145" i="2"/>
  <c r="Z145" i="2" s="1"/>
  <c r="Y151" i="2"/>
  <c r="Z151" i="2" s="1"/>
  <c r="Y139" i="2"/>
  <c r="Z139" i="2" s="1"/>
  <c r="Y91" i="2"/>
  <c r="Z91" i="2" s="1"/>
  <c r="Y109" i="2"/>
  <c r="Z109" i="2" s="1"/>
  <c r="Y122" i="2"/>
  <c r="Z122" i="2" s="1"/>
  <c r="Y114" i="2"/>
  <c r="Z114" i="2" s="1"/>
  <c r="Y126" i="2"/>
  <c r="Z126" i="2" s="1"/>
  <c r="Y147" i="2"/>
  <c r="Z147" i="2" s="1"/>
  <c r="Y128" i="2"/>
  <c r="Z128" i="2" s="1"/>
  <c r="Y77" i="2"/>
  <c r="Z77" i="2" s="1"/>
  <c r="Y115" i="2"/>
  <c r="Z115" i="2" s="1"/>
  <c r="AV12" i="2"/>
  <c r="AO12" i="2"/>
  <c r="AH12" i="2"/>
  <c r="V20" i="1"/>
  <c r="N20" i="1"/>
  <c r="AA3" i="2" l="1"/>
  <c r="AG4" i="2"/>
  <c r="N22" i="1"/>
  <c r="V22" i="1"/>
  <c r="M4" i="1" l="1"/>
</calcChain>
</file>

<file path=xl/sharedStrings.xml><?xml version="1.0" encoding="utf-8"?>
<sst xmlns="http://schemas.openxmlformats.org/spreadsheetml/2006/main" count="400" uniqueCount="49">
  <si>
    <t>PlayGolf Dataset</t>
  </si>
  <si>
    <t>Day</t>
  </si>
  <si>
    <t>Outlook</t>
  </si>
  <si>
    <t>Temp</t>
  </si>
  <si>
    <t>Humidity</t>
  </si>
  <si>
    <t>Windy</t>
  </si>
  <si>
    <t>Decision</t>
  </si>
  <si>
    <t>Count</t>
  </si>
  <si>
    <t>Sunny</t>
  </si>
  <si>
    <t>No</t>
  </si>
  <si>
    <t>Overcast</t>
  </si>
  <si>
    <t>Yes</t>
  </si>
  <si>
    <t>Rainy</t>
  </si>
  <si>
    <t>mean</t>
  </si>
  <si>
    <t>YES</t>
  </si>
  <si>
    <t>NO</t>
  </si>
  <si>
    <t>stdev</t>
  </si>
  <si>
    <t>coeff</t>
  </si>
  <si>
    <t>exp</t>
  </si>
  <si>
    <t>P(Yes|x)</t>
  </si>
  <si>
    <t>p(YES)</t>
  </si>
  <si>
    <t>p(No)</t>
  </si>
  <si>
    <t>P(No|x)</t>
  </si>
  <si>
    <t>Normalized</t>
  </si>
  <si>
    <t>INPUT</t>
  </si>
  <si>
    <t>OUTPUT</t>
  </si>
  <si>
    <t>product</t>
  </si>
  <si>
    <t>Sepal.Length</t>
  </si>
  <si>
    <t>Sepal.Width</t>
  </si>
  <si>
    <t>Petal.Length</t>
  </si>
  <si>
    <t>Petal.Width</t>
  </si>
  <si>
    <t>Species</t>
  </si>
  <si>
    <t>setosa</t>
  </si>
  <si>
    <t>versicolor</t>
  </si>
  <si>
    <t>virginica</t>
  </si>
  <si>
    <t>Setosa</t>
  </si>
  <si>
    <t>Virginica</t>
  </si>
  <si>
    <t>p(Setosa)</t>
  </si>
  <si>
    <t>Versicolor</t>
  </si>
  <si>
    <t>p(Versicolor)</t>
  </si>
  <si>
    <t>P(Setosa|x)</t>
  </si>
  <si>
    <t>P(Versicolor|x)</t>
  </si>
  <si>
    <t>p(Virginica)</t>
  </si>
  <si>
    <t>P(Virginica|x)</t>
  </si>
  <si>
    <t>Example Full Calculation</t>
  </si>
  <si>
    <t>Accuracy</t>
  </si>
  <si>
    <t>p(Setosa|x)</t>
  </si>
  <si>
    <t>p(Versicolor|x)</t>
  </si>
  <si>
    <t>p(Virginica|x)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</si>
</sst>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8">
    <xf numFmtId="0" fontId="0" fillId="0" borderId="0" xfId="0"/>
    <xf numFmtId="0" fontId="1" fillId="0" borderId="0" xfId="0" applyFont="1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1" fillId="0" borderId="0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0" borderId="8" xfId="0" applyFont="1" applyBorder="1"/>
    <xf numFmtId="0" fontId="1" fillId="0" borderId="2" xfId="0" applyFont="1" applyBorder="1"/>
    <xf numFmtId="0" fontId="1" fillId="0" borderId="4" xfId="0" applyFont="1" applyBorder="1"/>
    <xf numFmtId="0" fontId="0" fillId="0" borderId="0" xfId="0" applyFill="1" applyBorder="1"/>
    <xf numFmtId="0" fontId="1" fillId="0" borderId="5" xfId="0" applyFont="1" applyBorder="1"/>
    <xf numFmtId="0" fontId="1" fillId="0" borderId="9" xfId="0" applyFont="1" applyBorder="1"/>
    <xf numFmtId="0" fontId="0" fillId="0" borderId="10" xfId="0" applyBorder="1"/>
    <xf numFmtId="0" fontId="1" fillId="0" borderId="1" xfId="0" applyFont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165" fontId="0" fillId="0" borderId="0" xfId="0" applyNumberFormat="1" applyBorder="1"/>
    <xf numFmtId="165" fontId="0" fillId="0" borderId="5" xfId="0" applyNumberFormat="1" applyBorder="1"/>
    <xf numFmtId="9" fontId="0" fillId="0" borderId="0" xfId="1" applyFont="1"/>
    <xf numFmtId="165" fontId="0" fillId="0" borderId="3" xfId="0" applyNumberFormat="1" applyBorder="1"/>
    <xf numFmtId="165" fontId="1" fillId="0" borderId="3" xfId="0" applyNumberFormat="1" applyFont="1" applyBorder="1"/>
    <xf numFmtId="164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8"/>
  <sheetViews>
    <sheetView workbookViewId="0">
      <selection activeCell="AD6" sqref="AD6"/>
    </sheetView>
  </sheetViews>
  <sheetFormatPr defaultRowHeight="15" x14ac:dyDescent="0.25"/>
  <cols>
    <col min="9" max="9" width="8.7109375" customWidth="1"/>
    <col min="13" max="13" width="10.7109375" customWidth="1"/>
    <col min="16" max="16" width="4" customWidth="1"/>
    <col min="21" max="21" width="11.42578125" customWidth="1"/>
  </cols>
  <sheetData>
    <row r="1" spans="1:23" x14ac:dyDescent="0.25">
      <c r="A1" s="1" t="s">
        <v>0</v>
      </c>
    </row>
    <row r="2" spans="1:23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I2" s="15" t="s">
        <v>24</v>
      </c>
      <c r="J2" s="16"/>
      <c r="K2" s="16"/>
      <c r="L2" s="16"/>
      <c r="M2" s="17" t="s">
        <v>25</v>
      </c>
    </row>
    <row r="3" spans="1:23" x14ac:dyDescent="0.25">
      <c r="A3">
        <v>1</v>
      </c>
      <c r="B3" t="s">
        <v>8</v>
      </c>
      <c r="C3">
        <v>85</v>
      </c>
      <c r="D3">
        <v>85</v>
      </c>
      <c r="E3" t="b">
        <v>0</v>
      </c>
      <c r="F3" t="s">
        <v>9</v>
      </c>
      <c r="G3">
        <v>1</v>
      </c>
      <c r="I3" s="2" t="s">
        <v>2</v>
      </c>
      <c r="J3" s="3" t="s">
        <v>3</v>
      </c>
      <c r="K3" s="3" t="s">
        <v>4</v>
      </c>
      <c r="L3" s="3" t="s">
        <v>5</v>
      </c>
      <c r="M3" s="9" t="s">
        <v>6</v>
      </c>
    </row>
    <row r="4" spans="1:23" x14ac:dyDescent="0.25">
      <c r="A4">
        <v>2</v>
      </c>
      <c r="B4" t="s">
        <v>8</v>
      </c>
      <c r="C4">
        <v>80</v>
      </c>
      <c r="D4">
        <v>90</v>
      </c>
      <c r="E4" t="b">
        <v>1</v>
      </c>
      <c r="F4" t="s">
        <v>9</v>
      </c>
      <c r="G4">
        <v>1</v>
      </c>
      <c r="I4" s="6" t="s">
        <v>12</v>
      </c>
      <c r="J4" s="7">
        <v>65</v>
      </c>
      <c r="K4" s="7">
        <v>70</v>
      </c>
      <c r="L4" s="8" t="b">
        <v>1</v>
      </c>
      <c r="M4" s="10" t="str">
        <f>IF(N22&gt;V22,"YES","NO")</f>
        <v>YES</v>
      </c>
    </row>
    <row r="5" spans="1:23" x14ac:dyDescent="0.25">
      <c r="A5">
        <v>3</v>
      </c>
      <c r="B5" t="s">
        <v>10</v>
      </c>
      <c r="C5">
        <v>83</v>
      </c>
      <c r="D5">
        <v>78</v>
      </c>
      <c r="E5" t="b">
        <v>0</v>
      </c>
      <c r="F5" t="s">
        <v>11</v>
      </c>
      <c r="G5">
        <v>1</v>
      </c>
    </row>
    <row r="6" spans="1:23" x14ac:dyDescent="0.25">
      <c r="A6">
        <v>4</v>
      </c>
      <c r="B6" t="s">
        <v>12</v>
      </c>
      <c r="C6">
        <v>70</v>
      </c>
      <c r="D6">
        <v>96</v>
      </c>
      <c r="E6" t="b">
        <v>0</v>
      </c>
      <c r="F6" t="s">
        <v>11</v>
      </c>
      <c r="G6">
        <v>1</v>
      </c>
      <c r="I6" s="15" t="s">
        <v>14</v>
      </c>
      <c r="J6" s="16"/>
      <c r="K6" s="16"/>
      <c r="L6" s="16"/>
      <c r="M6" s="16"/>
      <c r="N6" s="16"/>
      <c r="O6" s="18"/>
      <c r="Q6" s="15" t="s">
        <v>15</v>
      </c>
      <c r="R6" s="16"/>
      <c r="S6" s="16"/>
      <c r="T6" s="16"/>
      <c r="U6" s="16"/>
      <c r="V6" s="16"/>
      <c r="W6" s="18"/>
    </row>
    <row r="7" spans="1:23" x14ac:dyDescent="0.25">
      <c r="A7">
        <v>5</v>
      </c>
      <c r="B7" t="s">
        <v>12</v>
      </c>
      <c r="C7">
        <v>68</v>
      </c>
      <c r="D7">
        <v>80</v>
      </c>
      <c r="E7" t="b">
        <v>0</v>
      </c>
      <c r="F7" t="s">
        <v>11</v>
      </c>
      <c r="G7">
        <v>1</v>
      </c>
      <c r="I7" s="2" t="s">
        <v>1</v>
      </c>
      <c r="J7" s="3" t="s">
        <v>2</v>
      </c>
      <c r="K7" s="3" t="s">
        <v>3</v>
      </c>
      <c r="L7" s="3" t="s">
        <v>4</v>
      </c>
      <c r="M7" s="3" t="s">
        <v>5</v>
      </c>
      <c r="N7" s="3" t="s">
        <v>6</v>
      </c>
      <c r="O7" s="4" t="s">
        <v>7</v>
      </c>
      <c r="Q7" s="2" t="s">
        <v>1</v>
      </c>
      <c r="R7" s="3" t="s">
        <v>2</v>
      </c>
      <c r="S7" s="3" t="s">
        <v>3</v>
      </c>
      <c r="T7" s="3" t="s">
        <v>4</v>
      </c>
      <c r="U7" s="3" t="s">
        <v>5</v>
      </c>
      <c r="V7" s="3" t="s">
        <v>6</v>
      </c>
      <c r="W7" s="4" t="s">
        <v>7</v>
      </c>
    </row>
    <row r="8" spans="1:23" x14ac:dyDescent="0.25">
      <c r="A8">
        <v>6</v>
      </c>
      <c r="B8" t="s">
        <v>12</v>
      </c>
      <c r="C8">
        <v>65</v>
      </c>
      <c r="D8">
        <v>70</v>
      </c>
      <c r="E8" t="b">
        <v>1</v>
      </c>
      <c r="F8" t="s">
        <v>9</v>
      </c>
      <c r="G8">
        <v>1</v>
      </c>
      <c r="I8" s="2">
        <v>3</v>
      </c>
      <c r="J8" s="3" t="s">
        <v>10</v>
      </c>
      <c r="K8" s="3">
        <v>83</v>
      </c>
      <c r="L8" s="3">
        <v>78</v>
      </c>
      <c r="M8" s="3" t="b">
        <v>0</v>
      </c>
      <c r="N8" s="3" t="s">
        <v>11</v>
      </c>
      <c r="O8" s="4">
        <v>1</v>
      </c>
      <c r="Q8" s="2">
        <v>1</v>
      </c>
      <c r="R8" s="3" t="s">
        <v>8</v>
      </c>
      <c r="S8" s="3">
        <v>85</v>
      </c>
      <c r="T8" s="3">
        <v>85</v>
      </c>
      <c r="U8" s="3" t="b">
        <v>0</v>
      </c>
      <c r="V8" s="3" t="s">
        <v>9</v>
      </c>
      <c r="W8" s="4">
        <v>1</v>
      </c>
    </row>
    <row r="9" spans="1:23" x14ac:dyDescent="0.25">
      <c r="A9">
        <v>7</v>
      </c>
      <c r="B9" t="s">
        <v>10</v>
      </c>
      <c r="C9">
        <v>64</v>
      </c>
      <c r="D9">
        <v>65</v>
      </c>
      <c r="E9" t="b">
        <v>1</v>
      </c>
      <c r="F9" t="s">
        <v>11</v>
      </c>
      <c r="G9">
        <v>1</v>
      </c>
      <c r="I9" s="2">
        <v>4</v>
      </c>
      <c r="J9" s="3" t="s">
        <v>12</v>
      </c>
      <c r="K9" s="3">
        <v>70</v>
      </c>
      <c r="L9" s="3">
        <v>96</v>
      </c>
      <c r="M9" s="3" t="b">
        <v>0</v>
      </c>
      <c r="N9" s="3" t="s">
        <v>11</v>
      </c>
      <c r="O9" s="4">
        <v>1</v>
      </c>
      <c r="Q9" s="2">
        <v>2</v>
      </c>
      <c r="R9" s="3" t="s">
        <v>8</v>
      </c>
      <c r="S9" s="3">
        <v>80</v>
      </c>
      <c r="T9" s="3">
        <v>90</v>
      </c>
      <c r="U9" s="3" t="b">
        <v>1</v>
      </c>
      <c r="V9" s="3" t="s">
        <v>9</v>
      </c>
      <c r="W9" s="4">
        <v>1</v>
      </c>
    </row>
    <row r="10" spans="1:23" x14ac:dyDescent="0.25">
      <c r="A10">
        <v>8</v>
      </c>
      <c r="B10" t="s">
        <v>8</v>
      </c>
      <c r="C10">
        <v>72</v>
      </c>
      <c r="D10">
        <v>95</v>
      </c>
      <c r="E10" t="b">
        <v>0</v>
      </c>
      <c r="F10" t="s">
        <v>9</v>
      </c>
      <c r="G10">
        <v>1</v>
      </c>
      <c r="I10" s="2">
        <v>5</v>
      </c>
      <c r="J10" s="3" t="s">
        <v>12</v>
      </c>
      <c r="K10" s="3">
        <v>68</v>
      </c>
      <c r="L10" s="3">
        <v>80</v>
      </c>
      <c r="M10" s="3" t="b">
        <v>0</v>
      </c>
      <c r="N10" s="3" t="s">
        <v>11</v>
      </c>
      <c r="O10" s="4">
        <v>1</v>
      </c>
      <c r="Q10" s="2">
        <v>6</v>
      </c>
      <c r="R10" s="3" t="s">
        <v>12</v>
      </c>
      <c r="S10" s="3">
        <v>65</v>
      </c>
      <c r="T10" s="3">
        <v>70</v>
      </c>
      <c r="U10" s="3" t="b">
        <v>1</v>
      </c>
      <c r="V10" s="3" t="s">
        <v>9</v>
      </c>
      <c r="W10" s="4">
        <v>1</v>
      </c>
    </row>
    <row r="11" spans="1:23" x14ac:dyDescent="0.25">
      <c r="A11">
        <v>9</v>
      </c>
      <c r="B11" t="s">
        <v>8</v>
      </c>
      <c r="C11">
        <v>69</v>
      </c>
      <c r="D11">
        <v>70</v>
      </c>
      <c r="E11" t="b">
        <v>0</v>
      </c>
      <c r="F11" t="s">
        <v>11</v>
      </c>
      <c r="G11">
        <v>1</v>
      </c>
      <c r="I11" s="2">
        <v>7</v>
      </c>
      <c r="J11" s="3" t="s">
        <v>10</v>
      </c>
      <c r="K11" s="3">
        <v>64</v>
      </c>
      <c r="L11" s="3">
        <v>65</v>
      </c>
      <c r="M11" s="3" t="b">
        <v>1</v>
      </c>
      <c r="N11" s="3" t="s">
        <v>11</v>
      </c>
      <c r="O11" s="4">
        <v>1</v>
      </c>
      <c r="Q11" s="2">
        <v>8</v>
      </c>
      <c r="R11" s="3" t="s">
        <v>8</v>
      </c>
      <c r="S11" s="3">
        <v>72</v>
      </c>
      <c r="T11" s="3">
        <v>95</v>
      </c>
      <c r="U11" s="3" t="b">
        <v>0</v>
      </c>
      <c r="V11" s="3" t="s">
        <v>9</v>
      </c>
      <c r="W11" s="4">
        <v>1</v>
      </c>
    </row>
    <row r="12" spans="1:23" x14ac:dyDescent="0.25">
      <c r="A12">
        <v>10</v>
      </c>
      <c r="B12" t="s">
        <v>12</v>
      </c>
      <c r="C12">
        <v>75</v>
      </c>
      <c r="D12">
        <v>80</v>
      </c>
      <c r="E12" t="b">
        <v>0</v>
      </c>
      <c r="F12" t="s">
        <v>11</v>
      </c>
      <c r="G12">
        <v>1</v>
      </c>
      <c r="I12" s="2">
        <v>9</v>
      </c>
      <c r="J12" s="3" t="s">
        <v>8</v>
      </c>
      <c r="K12" s="3">
        <v>69</v>
      </c>
      <c r="L12" s="3">
        <v>70</v>
      </c>
      <c r="M12" s="3" t="b">
        <v>0</v>
      </c>
      <c r="N12" s="3" t="s">
        <v>11</v>
      </c>
      <c r="O12" s="4">
        <v>1</v>
      </c>
      <c r="Q12" s="2">
        <v>14</v>
      </c>
      <c r="R12" s="3" t="s">
        <v>12</v>
      </c>
      <c r="S12" s="3">
        <v>71</v>
      </c>
      <c r="T12" s="3">
        <v>80</v>
      </c>
      <c r="U12" s="3" t="b">
        <v>1</v>
      </c>
      <c r="V12" s="3" t="s">
        <v>9</v>
      </c>
      <c r="W12" s="4">
        <v>1</v>
      </c>
    </row>
    <row r="13" spans="1:23" x14ac:dyDescent="0.25">
      <c r="A13">
        <v>11</v>
      </c>
      <c r="B13" t="s">
        <v>8</v>
      </c>
      <c r="C13">
        <v>75</v>
      </c>
      <c r="D13">
        <v>70</v>
      </c>
      <c r="E13" t="b">
        <v>1</v>
      </c>
      <c r="F13" t="s">
        <v>11</v>
      </c>
      <c r="G13">
        <v>1</v>
      </c>
      <c r="I13" s="2">
        <v>10</v>
      </c>
      <c r="J13" s="3" t="s">
        <v>12</v>
      </c>
      <c r="K13" s="3">
        <v>75</v>
      </c>
      <c r="L13" s="3">
        <v>80</v>
      </c>
      <c r="M13" s="3" t="b">
        <v>0</v>
      </c>
      <c r="N13" s="3" t="s">
        <v>11</v>
      </c>
      <c r="O13" s="4">
        <v>1</v>
      </c>
      <c r="Q13" s="2"/>
      <c r="R13" s="3"/>
      <c r="S13" s="3"/>
      <c r="T13" s="3"/>
      <c r="U13" s="3"/>
      <c r="V13" s="3"/>
      <c r="W13" s="4"/>
    </row>
    <row r="14" spans="1:23" x14ac:dyDescent="0.25">
      <c r="A14">
        <v>12</v>
      </c>
      <c r="B14" t="s">
        <v>10</v>
      </c>
      <c r="C14">
        <v>72</v>
      </c>
      <c r="D14">
        <v>90</v>
      </c>
      <c r="E14" t="b">
        <v>1</v>
      </c>
      <c r="F14" t="s">
        <v>11</v>
      </c>
      <c r="G14">
        <v>1</v>
      </c>
      <c r="I14" s="2">
        <v>11</v>
      </c>
      <c r="J14" s="3" t="s">
        <v>8</v>
      </c>
      <c r="K14" s="3">
        <v>75</v>
      </c>
      <c r="L14" s="3">
        <v>70</v>
      </c>
      <c r="M14" s="3" t="b">
        <v>1</v>
      </c>
      <c r="N14" s="3" t="s">
        <v>11</v>
      </c>
      <c r="O14" s="4">
        <v>1</v>
      </c>
      <c r="Q14" s="2"/>
      <c r="R14" s="3"/>
      <c r="S14" s="3"/>
      <c r="T14" s="3"/>
      <c r="U14" s="3"/>
      <c r="V14" s="3"/>
      <c r="W14" s="4"/>
    </row>
    <row r="15" spans="1:23" x14ac:dyDescent="0.25">
      <c r="A15">
        <v>13</v>
      </c>
      <c r="B15" t="s">
        <v>10</v>
      </c>
      <c r="C15">
        <v>81</v>
      </c>
      <c r="D15">
        <v>75</v>
      </c>
      <c r="E15" t="b">
        <v>0</v>
      </c>
      <c r="F15" t="s">
        <v>11</v>
      </c>
      <c r="G15">
        <v>1</v>
      </c>
      <c r="I15" s="2">
        <v>12</v>
      </c>
      <c r="J15" s="3" t="s">
        <v>10</v>
      </c>
      <c r="K15" s="3">
        <v>72</v>
      </c>
      <c r="L15" s="3">
        <v>90</v>
      </c>
      <c r="M15" s="3" t="b">
        <v>1</v>
      </c>
      <c r="N15" s="3" t="s">
        <v>11</v>
      </c>
      <c r="O15" s="4">
        <v>1</v>
      </c>
      <c r="Q15" s="2"/>
      <c r="R15" s="3"/>
      <c r="S15" s="3"/>
      <c r="T15" s="3"/>
      <c r="U15" s="3"/>
      <c r="V15" s="3"/>
      <c r="W15" s="4"/>
    </row>
    <row r="16" spans="1:23" x14ac:dyDescent="0.25">
      <c r="A16">
        <v>14</v>
      </c>
      <c r="B16" t="s">
        <v>12</v>
      </c>
      <c r="C16">
        <v>71</v>
      </c>
      <c r="D16">
        <v>80</v>
      </c>
      <c r="E16" t="b">
        <v>1</v>
      </c>
      <c r="F16" t="s">
        <v>9</v>
      </c>
      <c r="G16">
        <v>1</v>
      </c>
      <c r="I16" s="2">
        <v>13</v>
      </c>
      <c r="J16" s="3" t="s">
        <v>10</v>
      </c>
      <c r="K16" s="3">
        <v>81</v>
      </c>
      <c r="L16" s="3">
        <v>75</v>
      </c>
      <c r="M16" s="3" t="b">
        <v>0</v>
      </c>
      <c r="N16" s="3" t="s">
        <v>11</v>
      </c>
      <c r="O16" s="4">
        <v>1</v>
      </c>
      <c r="Q16" s="2"/>
      <c r="R16" s="3"/>
      <c r="S16" s="3"/>
      <c r="T16" s="3"/>
      <c r="U16" s="3"/>
      <c r="V16" s="3"/>
      <c r="W16" s="4"/>
    </row>
    <row r="17" spans="2:23" x14ac:dyDescent="0.25">
      <c r="I17" s="2"/>
      <c r="J17" s="3"/>
      <c r="K17" s="3"/>
      <c r="L17" s="3"/>
      <c r="M17" s="3"/>
      <c r="N17" s="3"/>
      <c r="O17" s="4"/>
      <c r="Q17" s="2"/>
      <c r="R17" s="3"/>
      <c r="S17" s="3"/>
      <c r="T17" s="3"/>
      <c r="U17" s="3"/>
      <c r="V17" s="3"/>
      <c r="W17" s="4"/>
    </row>
    <row r="18" spans="2:23" x14ac:dyDescent="0.25">
      <c r="I18" s="11" t="s">
        <v>20</v>
      </c>
      <c r="J18" s="5">
        <f>SUM($O$8:$O$16)/SUM(G3:G16)</f>
        <v>0.6428571428571429</v>
      </c>
      <c r="K18" s="3"/>
      <c r="L18" s="3"/>
      <c r="M18" s="3"/>
      <c r="N18" s="3"/>
      <c r="O18" s="4"/>
      <c r="Q18" s="11" t="s">
        <v>21</v>
      </c>
      <c r="R18" s="5">
        <f>SUM($W$8:$W$12)/SUM(G3:G16)</f>
        <v>0.35714285714285715</v>
      </c>
      <c r="S18" s="3"/>
      <c r="T18" s="3"/>
      <c r="U18" s="3"/>
      <c r="V18" s="3"/>
      <c r="W18" s="4"/>
    </row>
    <row r="19" spans="2:23" x14ac:dyDescent="0.25">
      <c r="B19" t="s">
        <v>8</v>
      </c>
      <c r="C19">
        <v>85</v>
      </c>
      <c r="D19">
        <v>85</v>
      </c>
      <c r="E19" t="b">
        <v>0</v>
      </c>
      <c r="F19" t="s">
        <v>9</v>
      </c>
      <c r="G19" t="s">
        <v>9</v>
      </c>
      <c r="I19" s="2"/>
      <c r="J19" s="3"/>
      <c r="K19" s="3"/>
      <c r="L19" s="3"/>
      <c r="M19" s="3"/>
      <c r="N19" s="3"/>
      <c r="O19" s="4"/>
      <c r="Q19" s="2"/>
      <c r="R19" s="3"/>
      <c r="S19" s="3"/>
      <c r="T19" s="3"/>
      <c r="U19" s="3"/>
      <c r="V19" s="3"/>
      <c r="W19" s="4"/>
    </row>
    <row r="20" spans="2:23" x14ac:dyDescent="0.25">
      <c r="B20" t="s">
        <v>8</v>
      </c>
      <c r="C20">
        <v>80</v>
      </c>
      <c r="D20">
        <v>90</v>
      </c>
      <c r="E20" t="b">
        <v>1</v>
      </c>
      <c r="F20" t="s">
        <v>9</v>
      </c>
      <c r="G20" t="s">
        <v>9</v>
      </c>
      <c r="I20" s="11" t="str">
        <f>"p("&amp;I4&amp;" | Yes)"</f>
        <v>p(Rainy | Yes)</v>
      </c>
      <c r="J20" s="3"/>
      <c r="K20" s="5">
        <f>SUMIF($J$8:$J$16,"="&amp;$I$4,$O$8:$O$16)/SUM($O$8:$O$16)</f>
        <v>0.33333333333333331</v>
      </c>
      <c r="L20" s="3"/>
      <c r="M20" s="5" t="s">
        <v>19</v>
      </c>
      <c r="N20" s="5">
        <f>PRODUCT(J18,K20,K28,K36,K38)</f>
        <v>5.6869178339693572E-5</v>
      </c>
      <c r="O20" s="4"/>
      <c r="Q20" s="11" t="str">
        <f>"p("&amp;I4&amp;" | No)"</f>
        <v>p(Rainy | No)</v>
      </c>
      <c r="R20" s="3"/>
      <c r="S20" s="5">
        <f>SUMIF($R$8:$R$12,"="&amp;I4,$W$8:$W$12)/SUM($W$8:$W$12)</f>
        <v>0.4</v>
      </c>
      <c r="T20" s="3"/>
      <c r="U20" s="5" t="s">
        <v>22</v>
      </c>
      <c r="V20" s="5">
        <f>PRODUCT(R18,S20,S28,S36,S38)</f>
        <v>2.9731478126849779E-5</v>
      </c>
      <c r="W20" s="4"/>
    </row>
    <row r="21" spans="2:23" x14ac:dyDescent="0.25">
      <c r="B21" t="s">
        <v>10</v>
      </c>
      <c r="C21">
        <v>83</v>
      </c>
      <c r="D21">
        <v>78</v>
      </c>
      <c r="E21" t="b">
        <v>0</v>
      </c>
      <c r="F21" t="s">
        <v>11</v>
      </c>
      <c r="G21" t="s">
        <v>11</v>
      </c>
      <c r="I21" s="2"/>
      <c r="J21" s="3"/>
      <c r="K21" s="3"/>
      <c r="L21" s="3"/>
      <c r="M21" s="3"/>
      <c r="N21" s="3"/>
      <c r="O21" s="4"/>
      <c r="Q21" s="2"/>
      <c r="R21" s="3"/>
      <c r="S21" s="3"/>
      <c r="T21" s="3"/>
      <c r="U21" s="3"/>
      <c r="V21" s="3"/>
      <c r="W21" s="4"/>
    </row>
    <row r="22" spans="2:23" x14ac:dyDescent="0.25">
      <c r="B22" t="s">
        <v>12</v>
      </c>
      <c r="C22">
        <v>70</v>
      </c>
      <c r="D22">
        <v>96</v>
      </c>
      <c r="E22" t="b">
        <v>0</v>
      </c>
      <c r="F22" t="s">
        <v>11</v>
      </c>
      <c r="G22" t="s">
        <v>11</v>
      </c>
      <c r="I22" s="11" t="str">
        <f>"p("&amp;J4&amp;" | Yes)"</f>
        <v>p(65 | Yes)</v>
      </c>
      <c r="J22" s="3"/>
      <c r="K22" s="3"/>
      <c r="L22" s="3"/>
      <c r="M22" s="5" t="s">
        <v>23</v>
      </c>
      <c r="N22" s="5">
        <f>N20/(N20+V20)</f>
        <v>0.65668299364063121</v>
      </c>
      <c r="O22" s="4"/>
      <c r="Q22" s="11" t="str">
        <f>"p("&amp;J4&amp;" | No)"</f>
        <v>p(65 | No)</v>
      </c>
      <c r="R22" s="3"/>
      <c r="S22" s="3"/>
      <c r="T22" s="3"/>
      <c r="U22" s="5" t="s">
        <v>23</v>
      </c>
      <c r="V22" s="5">
        <f>V20/SUM(V20+N20)</f>
        <v>0.34331700635936885</v>
      </c>
      <c r="W22" s="4"/>
    </row>
    <row r="23" spans="2:23" x14ac:dyDescent="0.25">
      <c r="B23" t="s">
        <v>12</v>
      </c>
      <c r="C23">
        <v>68</v>
      </c>
      <c r="D23">
        <v>80</v>
      </c>
      <c r="E23" t="b">
        <v>0</v>
      </c>
      <c r="F23" t="s">
        <v>11</v>
      </c>
      <c r="G23" t="s">
        <v>11</v>
      </c>
      <c r="I23" s="2"/>
      <c r="J23" s="3" t="s">
        <v>13</v>
      </c>
      <c r="K23" s="3">
        <f>AVERAGE(K8:K16)</f>
        <v>73</v>
      </c>
      <c r="L23" s="3"/>
      <c r="M23" s="3"/>
      <c r="N23" s="3"/>
      <c r="O23" s="4"/>
      <c r="Q23" s="2"/>
      <c r="R23" s="3" t="s">
        <v>13</v>
      </c>
      <c r="S23" s="3">
        <f>AVERAGE(S8:S12)</f>
        <v>74.599999999999994</v>
      </c>
      <c r="T23" s="3"/>
      <c r="U23" s="3"/>
      <c r="V23" s="3"/>
      <c r="W23" s="4"/>
    </row>
    <row r="24" spans="2:23" x14ac:dyDescent="0.25">
      <c r="B24" t="s">
        <v>12</v>
      </c>
      <c r="C24">
        <v>65</v>
      </c>
      <c r="D24">
        <v>70</v>
      </c>
      <c r="E24" t="b">
        <v>1</v>
      </c>
      <c r="F24" t="s">
        <v>9</v>
      </c>
      <c r="G24" t="s">
        <v>11</v>
      </c>
      <c r="I24" s="2"/>
      <c r="J24" s="3" t="s">
        <v>16</v>
      </c>
      <c r="K24" s="3">
        <f>STDEV(K8:K16)</f>
        <v>6.164414002968976</v>
      </c>
      <c r="L24" s="3"/>
      <c r="M24" s="3"/>
      <c r="N24" s="3"/>
      <c r="O24" s="4"/>
      <c r="Q24" s="2"/>
      <c r="R24" s="3" t="s">
        <v>16</v>
      </c>
      <c r="S24" s="3">
        <f>STDEV(S8:S12)</f>
        <v>7.893034904268446</v>
      </c>
      <c r="T24" s="3"/>
      <c r="U24" s="3"/>
      <c r="V24" s="3"/>
      <c r="W24" s="4"/>
    </row>
    <row r="25" spans="2:23" x14ac:dyDescent="0.25">
      <c r="B25" t="s">
        <v>10</v>
      </c>
      <c r="C25">
        <v>64</v>
      </c>
      <c r="D25">
        <v>65</v>
      </c>
      <c r="E25" t="b">
        <v>1</v>
      </c>
      <c r="F25" t="s">
        <v>11</v>
      </c>
      <c r="G25" t="s">
        <v>11</v>
      </c>
      <c r="I25" s="2"/>
      <c r="J25" s="3"/>
      <c r="K25" s="3"/>
      <c r="L25" s="3"/>
      <c r="M25" s="3"/>
      <c r="N25" s="3"/>
      <c r="O25" s="4"/>
      <c r="Q25" s="2"/>
      <c r="R25" s="3"/>
      <c r="S25" s="3"/>
      <c r="T25" s="3"/>
      <c r="U25" s="3"/>
      <c r="V25" s="3"/>
      <c r="W25" s="4"/>
    </row>
    <row r="26" spans="2:23" x14ac:dyDescent="0.25">
      <c r="B26" t="s">
        <v>8</v>
      </c>
      <c r="C26">
        <v>72</v>
      </c>
      <c r="D26">
        <v>95</v>
      </c>
      <c r="E26" t="b">
        <v>0</v>
      </c>
      <c r="F26" t="s">
        <v>9</v>
      </c>
      <c r="G26" t="s">
        <v>9</v>
      </c>
      <c r="I26" s="2"/>
      <c r="J26" s="3" t="s">
        <v>17</v>
      </c>
      <c r="K26" s="3">
        <f>1/(SQRT(2*PI())*K24)</f>
        <v>6.4716983675867576E-2</v>
      </c>
      <c r="L26" s="3"/>
      <c r="M26" s="3"/>
      <c r="N26" s="3"/>
      <c r="O26" s="4"/>
      <c r="Q26" s="2"/>
      <c r="R26" s="3" t="s">
        <v>17</v>
      </c>
      <c r="S26" s="3">
        <f>1/(SQRT(2*PI())*S24)</f>
        <v>5.0543584975874134E-2</v>
      </c>
      <c r="T26" s="3"/>
      <c r="U26" s="3"/>
      <c r="V26" s="3"/>
      <c r="W26" s="4"/>
    </row>
    <row r="27" spans="2:23" x14ac:dyDescent="0.25">
      <c r="B27" t="s">
        <v>8</v>
      </c>
      <c r="C27">
        <v>69</v>
      </c>
      <c r="D27">
        <v>70</v>
      </c>
      <c r="E27" t="b">
        <v>0</v>
      </c>
      <c r="F27" t="s">
        <v>11</v>
      </c>
      <c r="G27" t="s">
        <v>11</v>
      </c>
      <c r="I27" s="2"/>
      <c r="J27" s="3" t="s">
        <v>18</v>
      </c>
      <c r="K27" s="3">
        <f>EXP(-1* ($J$4 - K23)^2 / (2*K24^2))</f>
        <v>0.43080261519743512</v>
      </c>
      <c r="L27" s="3"/>
      <c r="M27" s="3"/>
      <c r="N27" s="3"/>
      <c r="O27" s="4"/>
      <c r="Q27" s="2"/>
      <c r="R27" s="3" t="s">
        <v>18</v>
      </c>
      <c r="S27" s="3">
        <f>EXP(-1* ($J$4 - S23)^2 / (2*S24^2))</f>
        <v>0.47728242851742847</v>
      </c>
      <c r="T27" s="3"/>
      <c r="U27" s="3"/>
      <c r="V27" s="3"/>
      <c r="W27" s="4"/>
    </row>
    <row r="28" spans="2:23" x14ac:dyDescent="0.25">
      <c r="B28" t="s">
        <v>12</v>
      </c>
      <c r="C28">
        <v>75</v>
      </c>
      <c r="D28">
        <v>80</v>
      </c>
      <c r="E28" t="b">
        <v>0</v>
      </c>
      <c r="F28" t="s">
        <v>11</v>
      </c>
      <c r="G28" t="s">
        <v>11</v>
      </c>
      <c r="I28" s="2"/>
      <c r="J28" s="13" t="s">
        <v>26</v>
      </c>
      <c r="K28" s="5">
        <f>K26*K27</f>
        <v>2.788024581525347E-2</v>
      </c>
      <c r="L28" s="3"/>
      <c r="M28" s="3"/>
      <c r="N28" s="3"/>
      <c r="O28" s="4"/>
      <c r="Q28" s="2"/>
      <c r="R28" s="13" t="s">
        <v>26</v>
      </c>
      <c r="S28" s="5">
        <f>S26*S27</f>
        <v>2.4123564983262218E-2</v>
      </c>
      <c r="T28" s="3"/>
      <c r="U28" s="3"/>
      <c r="V28" s="3"/>
      <c r="W28" s="4"/>
    </row>
    <row r="29" spans="2:23" x14ac:dyDescent="0.25">
      <c r="B29" t="s">
        <v>8</v>
      </c>
      <c r="C29">
        <v>75</v>
      </c>
      <c r="D29">
        <v>70</v>
      </c>
      <c r="E29" t="b">
        <v>1</v>
      </c>
      <c r="F29" t="s">
        <v>11</v>
      </c>
      <c r="G29" t="s">
        <v>9</v>
      </c>
      <c r="I29" s="2"/>
      <c r="J29" s="3"/>
      <c r="K29" s="3"/>
      <c r="L29" s="3"/>
      <c r="M29" s="3"/>
      <c r="N29" s="3"/>
      <c r="O29" s="4"/>
      <c r="Q29" s="2"/>
      <c r="R29" s="3"/>
      <c r="S29" s="3"/>
      <c r="T29" s="3"/>
      <c r="U29" s="3"/>
      <c r="V29" s="3"/>
      <c r="W29" s="4"/>
    </row>
    <row r="30" spans="2:23" x14ac:dyDescent="0.25">
      <c r="B30" t="s">
        <v>10</v>
      </c>
      <c r="C30">
        <v>72</v>
      </c>
      <c r="D30">
        <v>90</v>
      </c>
      <c r="E30" t="b">
        <v>1</v>
      </c>
      <c r="F30" t="s">
        <v>11</v>
      </c>
      <c r="G30" t="s">
        <v>11</v>
      </c>
      <c r="I30" s="11" t="str">
        <f>"p("&amp;K4&amp;" | Yes)"</f>
        <v>p(70 | Yes)</v>
      </c>
      <c r="J30" s="3"/>
      <c r="K30" s="3"/>
      <c r="L30" s="3"/>
      <c r="M30" s="3"/>
      <c r="N30" s="3"/>
      <c r="O30" s="4"/>
      <c r="Q30" s="11" t="str">
        <f>"p("&amp;K4&amp;" | No)"</f>
        <v>p(70 | No)</v>
      </c>
      <c r="R30" s="3"/>
      <c r="S30" s="3"/>
      <c r="T30" s="3"/>
      <c r="U30" s="3"/>
      <c r="V30" s="3"/>
      <c r="W30" s="4"/>
    </row>
    <row r="31" spans="2:23" x14ac:dyDescent="0.25">
      <c r="B31" t="s">
        <v>10</v>
      </c>
      <c r="C31">
        <v>81</v>
      </c>
      <c r="D31">
        <v>75</v>
      </c>
      <c r="E31" t="b">
        <v>0</v>
      </c>
      <c r="F31" t="s">
        <v>11</v>
      </c>
      <c r="G31" t="s">
        <v>11</v>
      </c>
      <c r="I31" s="2"/>
      <c r="J31" s="3" t="s">
        <v>13</v>
      </c>
      <c r="K31" s="3">
        <f>AVERAGE(L8:L16)</f>
        <v>78.222222222222229</v>
      </c>
      <c r="L31" s="3"/>
      <c r="M31" s="3"/>
      <c r="N31" s="3"/>
      <c r="O31" s="4"/>
      <c r="Q31" s="2"/>
      <c r="R31" s="3" t="s">
        <v>13</v>
      </c>
      <c r="S31" s="3">
        <f>AVERAGE(T8:T12)</f>
        <v>84</v>
      </c>
      <c r="T31" s="3"/>
      <c r="U31" s="3"/>
      <c r="V31" s="3"/>
      <c r="W31" s="4"/>
    </row>
    <row r="32" spans="2:23" x14ac:dyDescent="0.25">
      <c r="B32" t="s">
        <v>12</v>
      </c>
      <c r="C32">
        <v>71</v>
      </c>
      <c r="D32">
        <v>80</v>
      </c>
      <c r="E32" t="b">
        <v>1</v>
      </c>
      <c r="F32" t="s">
        <v>9</v>
      </c>
      <c r="G32" t="s">
        <v>11</v>
      </c>
      <c r="I32" s="2"/>
      <c r="J32" s="3" t="s">
        <v>16</v>
      </c>
      <c r="K32" s="3">
        <f>STDEV(L8:L16)</f>
        <v>9.8840500021218194</v>
      </c>
      <c r="L32" s="3"/>
      <c r="M32" s="3"/>
      <c r="N32" s="3"/>
      <c r="O32" s="4"/>
      <c r="Q32" s="2"/>
      <c r="R32" s="3" t="s">
        <v>16</v>
      </c>
      <c r="S32" s="3">
        <f>STDEV(T8:T12)</f>
        <v>9.6176920308356717</v>
      </c>
      <c r="T32" s="3"/>
      <c r="U32" s="3"/>
      <c r="V32" s="3"/>
      <c r="W32" s="4"/>
    </row>
    <row r="33" spans="6:23" x14ac:dyDescent="0.25">
      <c r="I33" s="2"/>
      <c r="J33" s="3"/>
      <c r="K33" s="3"/>
      <c r="L33" s="3"/>
      <c r="M33" s="3"/>
      <c r="N33" s="3"/>
      <c r="O33" s="4"/>
      <c r="Q33" s="2"/>
      <c r="R33" s="3"/>
      <c r="S33" s="3"/>
      <c r="T33" s="3"/>
      <c r="U33" s="3"/>
      <c r="V33" s="3"/>
      <c r="W33" s="4"/>
    </row>
    <row r="34" spans="6:23" x14ac:dyDescent="0.25">
      <c r="F34" t="s">
        <v>45</v>
      </c>
      <c r="G34" s="24">
        <f>11/14</f>
        <v>0.7857142857142857</v>
      </c>
      <c r="I34" s="2"/>
      <c r="J34" s="3" t="s">
        <v>17</v>
      </c>
      <c r="K34" s="3">
        <f>1/(SQRT(2*PI())*K32)</f>
        <v>4.0362228066004459E-2</v>
      </c>
      <c r="L34" s="3"/>
      <c r="M34" s="3"/>
      <c r="N34" s="3"/>
      <c r="O34" s="4"/>
      <c r="Q34" s="2"/>
      <c r="R34" s="3" t="s">
        <v>17</v>
      </c>
      <c r="S34" s="3">
        <f>1/(SQRT(2*PI())*S32)</f>
        <v>4.1480043145732649E-2</v>
      </c>
      <c r="T34" s="3"/>
      <c r="U34" s="3"/>
      <c r="V34" s="3"/>
      <c r="W34" s="4"/>
    </row>
    <row r="35" spans="6:23" x14ac:dyDescent="0.25">
      <c r="I35" s="2"/>
      <c r="J35" s="3" t="s">
        <v>18</v>
      </c>
      <c r="K35" s="3">
        <f>EXP(-1* (K4 - K31)^2 / (2*K32^2))</f>
        <v>0.70751110127478711</v>
      </c>
      <c r="L35" s="3"/>
      <c r="M35" s="3"/>
      <c r="N35" s="3"/>
      <c r="O35" s="4"/>
      <c r="Q35" s="2"/>
      <c r="R35" s="3" t="s">
        <v>18</v>
      </c>
      <c r="S35" s="3">
        <f>EXP(-1* (K4 - S31)^2 / (2*S32^2))</f>
        <v>0.34664313436460298</v>
      </c>
      <c r="T35" s="3"/>
      <c r="U35" s="3"/>
      <c r="V35" s="3"/>
      <c r="W35" s="4"/>
    </row>
    <row r="36" spans="6:23" x14ac:dyDescent="0.25">
      <c r="I36" s="2"/>
      <c r="J36" s="13" t="s">
        <v>26</v>
      </c>
      <c r="K36" s="5">
        <f>K34*K35</f>
        <v>2.8556724428882935E-2</v>
      </c>
      <c r="L36" s="3"/>
      <c r="M36" s="3"/>
      <c r="N36" s="3"/>
      <c r="O36" s="4"/>
      <c r="Q36" s="2"/>
      <c r="R36" s="13" t="s">
        <v>26</v>
      </c>
      <c r="S36" s="5">
        <f>S34*S35</f>
        <v>1.4378772169615731E-2</v>
      </c>
      <c r="T36" s="3"/>
      <c r="U36" s="3"/>
      <c r="V36" s="3"/>
      <c r="W36" s="4"/>
    </row>
    <row r="37" spans="6:23" x14ac:dyDescent="0.25">
      <c r="I37" s="2"/>
      <c r="J37" s="3"/>
      <c r="K37" s="3"/>
      <c r="L37" s="3"/>
      <c r="M37" s="3"/>
      <c r="N37" s="3"/>
      <c r="O37" s="4"/>
      <c r="Q37" s="2"/>
      <c r="R37" s="3"/>
      <c r="S37" s="3"/>
      <c r="T37" s="3"/>
      <c r="U37" s="3"/>
      <c r="V37" s="3"/>
      <c r="W37" s="4"/>
    </row>
    <row r="38" spans="6:23" x14ac:dyDescent="0.25">
      <c r="I38" s="12" t="str">
        <f>"p("&amp;L4&amp;" | Yes)"</f>
        <v>p(TRUE | Yes)</v>
      </c>
      <c r="J38" s="7"/>
      <c r="K38" s="14">
        <f>SUMIF($M$8:$M$16,"="&amp;L4,$O$8:$O$16)/SUM($O$8:$O$16)</f>
        <v>0.33333333333333331</v>
      </c>
      <c r="L38" s="7"/>
      <c r="M38" s="7"/>
      <c r="N38" s="7"/>
      <c r="O38" s="8"/>
      <c r="Q38" s="12" t="str">
        <f>"p("&amp;L4&amp;" | No)"</f>
        <v>p(TRUE | No)</v>
      </c>
      <c r="R38" s="7"/>
      <c r="S38" s="14">
        <f>SUMIF($U$8:$U$12,"="&amp;L4,$W$8:$W$12)/SUM($W$8:$W$12)</f>
        <v>0.6</v>
      </c>
      <c r="T38" s="7"/>
      <c r="U38" s="7"/>
      <c r="V38" s="7"/>
      <c r="W38" s="8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51"/>
  <sheetViews>
    <sheetView tabSelected="1" zoomScale="80" zoomScaleNormal="80" workbookViewId="0">
      <selection activeCell="X20" sqref="X20"/>
    </sheetView>
  </sheetViews>
  <sheetFormatPr defaultRowHeight="15" outlineLevelCol="1" x14ac:dyDescent="0.25"/>
  <cols>
    <col min="1" max="1" width="12.42578125" bestFit="1" customWidth="1"/>
    <col min="2" max="2" width="11.85546875" bestFit="1" customWidth="1"/>
    <col min="3" max="3" width="12.140625" bestFit="1" customWidth="1"/>
    <col min="4" max="4" width="11.5703125" bestFit="1" customWidth="1"/>
    <col min="6" max="6" width="1.7109375" customWidth="1"/>
    <col min="7" max="11" width="9.140625" hidden="1" customWidth="1" outlineLevel="1"/>
    <col min="12" max="12" width="11.5703125" customWidth="1" collapsed="1"/>
    <col min="13" max="17" width="9.140625" hidden="1" customWidth="1" outlineLevel="1"/>
    <col min="18" max="18" width="14.5703125" customWidth="1" collapsed="1"/>
    <col min="19" max="23" width="9.140625" hidden="1" customWidth="1" outlineLevel="1"/>
    <col min="24" max="24" width="12.85546875" customWidth="1" collapsed="1"/>
    <col min="25" max="25" width="12" customWidth="1"/>
    <col min="26" max="26" width="12" hidden="1" customWidth="1" outlineLevel="1"/>
    <col min="27" max="27" width="10.140625" customWidth="1" collapsed="1"/>
    <col min="28" max="28" width="6.85546875" customWidth="1"/>
    <col min="29" max="29" width="13.5703125" bestFit="1" customWidth="1"/>
    <col min="30" max="30" width="11.85546875" bestFit="1" customWidth="1"/>
    <col min="31" max="31" width="12.140625" customWidth="1"/>
    <col min="32" max="32" width="11.5703125" bestFit="1" customWidth="1"/>
    <col min="33" max="33" width="10.85546875" customWidth="1"/>
    <col min="34" max="34" width="10.5703125" customWidth="1"/>
    <col min="35" max="35" width="2.28515625" customWidth="1"/>
    <col min="36" max="36" width="12.28515625" customWidth="1"/>
    <col min="38" max="38" width="9.5703125" customWidth="1"/>
    <col min="39" max="39" width="5.28515625" customWidth="1"/>
    <col min="40" max="40" width="14.7109375" bestFit="1" customWidth="1"/>
    <col min="41" max="41" width="12" bestFit="1" customWidth="1"/>
    <col min="42" max="42" width="2" customWidth="1"/>
    <col min="43" max="43" width="10.85546875" customWidth="1"/>
    <col min="45" max="45" width="8.7109375" customWidth="1"/>
    <col min="46" max="46" width="4.85546875" customWidth="1"/>
    <col min="47" max="47" width="14.7109375" customWidth="1"/>
    <col min="48" max="48" width="12" bestFit="1" customWidth="1"/>
  </cols>
  <sheetData>
    <row r="1" spans="1:48" x14ac:dyDescent="0.25">
      <c r="A1" t="s">
        <v>27</v>
      </c>
      <c r="B1" t="s">
        <v>28</v>
      </c>
      <c r="C1" t="s">
        <v>29</v>
      </c>
      <c r="D1" t="s">
        <v>30</v>
      </c>
      <c r="E1" t="s">
        <v>31</v>
      </c>
      <c r="L1" t="s">
        <v>46</v>
      </c>
      <c r="R1" t="s">
        <v>47</v>
      </c>
      <c r="X1" t="s">
        <v>48</v>
      </c>
      <c r="Y1" s="1" t="s">
        <v>25</v>
      </c>
      <c r="AC1" t="s">
        <v>44</v>
      </c>
    </row>
    <row r="2" spans="1:48" x14ac:dyDescent="0.25">
      <c r="A2">
        <v>5.0999999999999996</v>
      </c>
      <c r="B2">
        <v>3.5</v>
      </c>
      <c r="C2">
        <v>1.4</v>
      </c>
      <c r="D2">
        <v>0.2</v>
      </c>
      <c r="E2" t="s">
        <v>32</v>
      </c>
      <c r="G2">
        <f>_xlfn.NORM.DIST(A2,AVERAGE(A$2:A$51),STDEV(A$2:A$51),FALSE)</f>
        <v>1.0922477665179735</v>
      </c>
      <c r="H2">
        <f>_xlfn.NORM.DIST(B2,AVERAGE(B$2:B$51),STDEV(B$2:B$51),FALSE)</f>
        <v>1.0336248093284177</v>
      </c>
      <c r="I2">
        <f>_xlfn.NORM.DIST(C2,AVERAGE(C$2:C$51),STDEV(C$2:C$51),FALSE)</f>
        <v>2.1553774365787248</v>
      </c>
      <c r="J2">
        <f>_xlfn.NORM.DIST(D2,AVERAGE(D$2:D$51),STDEV(D$2:D$51),FALSE)</f>
        <v>3.441571061757585</v>
      </c>
      <c r="K2">
        <f>(1/3)*PRODUCT(G2:J2)</f>
        <v>2.7915339171769205</v>
      </c>
      <c r="L2" s="27">
        <f>K2/SUM(K2,Q2,W2)</f>
        <v>1</v>
      </c>
      <c r="M2" s="27">
        <f>_xlfn.NORM.DIST(A2,AVERAGE(A$52:A$101),STDEV(A$52:A$101),FALSE)</f>
        <v>0.20821113868730334</v>
      </c>
      <c r="N2" s="27">
        <f>_xlfn.NORM.DIST(B2,AVERAGE(B$52:B$101),STDEV(B$52:B$101),FALSE)</f>
        <v>8.4936543361146769E-2</v>
      </c>
      <c r="O2" s="27">
        <f>_xlfn.NORM.DIST(C2,AVERAGE(C$52:C$101),STDEV(C$52:C$101),FALSE)</f>
        <v>7.6772691169332702E-9</v>
      </c>
      <c r="P2" s="27">
        <f>_xlfn.NORM.DIST(D2,AVERAGE(D$52:D$101),STDEV(D$52:D$101),FALSE)</f>
        <v>1.8389329771121162E-7</v>
      </c>
      <c r="Q2" s="27">
        <f>(1/3)*PRODUCT(M2:P2)</f>
        <v>8.3224261999715396E-18</v>
      </c>
      <c r="R2" s="27">
        <f>Q2/SUM(K2,Q2,W2)</f>
        <v>2.981309361409448E-18</v>
      </c>
      <c r="S2" s="27">
        <f>_xlfn.NORM.DIST(A2,AVERAGE(A$102:A$151),STDEV(A$102:A$151),FALSE)</f>
        <v>4.0593548578160721E-2</v>
      </c>
      <c r="T2" s="27">
        <f>_xlfn.NORM.DIST(B2,AVERAGE(B$102:B$151),STDEV(B$102:B$151),FALSE)</f>
        <v>0.32713025943428198</v>
      </c>
      <c r="U2" s="27">
        <f>_xlfn.NORM.DIST(C2,AVERAGE(C$102:C$151),STDEV(C$102:C$151),FALSE)</f>
        <v>3.7061358902768907E-13</v>
      </c>
      <c r="V2" s="27">
        <f>_xlfn.NORM.DIST(D2,AVERAGE(D$102:D$151),STDEV(D$102:D$151),FALSE)</f>
        <v>3.6625422944614077E-10</v>
      </c>
      <c r="W2" s="27">
        <f>(1/3)*PRODUCT(S2:V2)</f>
        <v>6.0084225720132638E-25</v>
      </c>
      <c r="X2" s="27">
        <f>W2/SUM(K2,Q2,W2)</f>
        <v>2.1523731218317362E-25</v>
      </c>
      <c r="Y2" t="str">
        <f>IF(AND(L2&gt;R2,L2&gt;X2),"Setosa",IF(AND(R2&gt;L2,R2&gt;X2),"Versicolor","Virginica"))</f>
        <v>Setosa</v>
      </c>
      <c r="Z2" s="1">
        <f>IF(E2=Y2,1,0)</f>
        <v>1</v>
      </c>
      <c r="AA2" s="1" t="s">
        <v>45</v>
      </c>
      <c r="AC2" s="15" t="s">
        <v>24</v>
      </c>
      <c r="AD2" s="16"/>
      <c r="AE2" s="16"/>
      <c r="AF2" s="16"/>
      <c r="AG2" s="17" t="s">
        <v>25</v>
      </c>
    </row>
    <row r="3" spans="1:48" x14ac:dyDescent="0.25">
      <c r="A3">
        <v>4.9000000000000004</v>
      </c>
      <c r="B3">
        <v>3</v>
      </c>
      <c r="C3">
        <v>1.4</v>
      </c>
      <c r="D3">
        <v>0.2</v>
      </c>
      <c r="E3" t="s">
        <v>32</v>
      </c>
      <c r="G3">
        <f t="shared" ref="G3:G66" si="0">_xlfn.NORM.DIST(A3,AVERAGE(A$2:A$51),STDEV(A$2:A$51),FALSE)</f>
        <v>1.0817495855560575</v>
      </c>
      <c r="H3">
        <f t="shared" ref="H3:H66" si="1">_xlfn.NORM.DIST(B3,AVERAGE(B$2:B$51),STDEV(B$2:B$51),FALSE)</f>
        <v>0.55637208803772498</v>
      </c>
      <c r="I3">
        <f t="shared" ref="I3:I66" si="2">_xlfn.NORM.DIST(C3,AVERAGE(C$2:C$51),STDEV(C$2:C$51),FALSE)</f>
        <v>2.1553774365787248</v>
      </c>
      <c r="J3">
        <f t="shared" ref="J3:J66" si="3">_xlfn.NORM.DIST(D3,AVERAGE(D$2:D$51),STDEV(D$2:D$51),FALSE)</f>
        <v>3.441571061757585</v>
      </c>
      <c r="K3">
        <f>(1/3)*PRODUCT(G3:J3)</f>
        <v>1.4881643294772791</v>
      </c>
      <c r="L3" s="27">
        <f t="shared" ref="L3:L66" si="4">K3/SUM(K3,Q3,W3)</f>
        <v>1</v>
      </c>
      <c r="M3" s="27">
        <f t="shared" ref="M3:M66" si="5">_xlfn.NORM.DIST(A3,AVERAGE(A$52:A$101),STDEV(A$52:A$101),FALSE)</f>
        <v>0.10312440477819862</v>
      </c>
      <c r="N3" s="27">
        <f t="shared" ref="N3:N66" si="6">_xlfn.NORM.DIST(B3,AVERAGE(B$52:B$101),STDEV(B$52:B$101),FALSE)</f>
        <v>0.97185841325391475</v>
      </c>
      <c r="O3" s="27">
        <f t="shared" ref="O3:O66" si="7">_xlfn.NORM.DIST(C3,AVERAGE(C$52:C$101),STDEV(C$52:C$101),FALSE)</f>
        <v>7.6772691169332702E-9</v>
      </c>
      <c r="P3" s="27">
        <f t="shared" ref="P3:P66" si="8">_xlfn.NORM.DIST(D3,AVERAGE(D$52:D$101),STDEV(D$52:D$101),FALSE)</f>
        <v>1.8389329771121162E-7</v>
      </c>
      <c r="Q3" s="27">
        <f t="shared" ref="Q3:Q66" si="9">(1/3)*PRODUCT(M3:P3)</f>
        <v>4.7164568365732993E-17</v>
      </c>
      <c r="R3" s="27">
        <f t="shared" ref="R3:R66" si="10">Q3/SUM(K3,Q3,W3)</f>
        <v>3.1693118449022123E-17</v>
      </c>
      <c r="S3" s="27">
        <f t="shared" ref="S3:S66" si="11">_xlfn.NORM.DIST(A3,AVERAGE(A$102:A$151),STDEV(A$102:A$151),FALSE)</f>
        <v>1.8506779675120311E-2</v>
      </c>
      <c r="T3" s="27">
        <f t="shared" ref="T3:T66" si="12">_xlfn.NORM.DIST(B3,AVERAGE(B$102:B$151),STDEV(B$102:B$151),FALSE)</f>
        <v>1.2330295149586585</v>
      </c>
      <c r="U3" s="27">
        <f t="shared" ref="U3:U66" si="13">_xlfn.NORM.DIST(C3,AVERAGE(C$102:C$151),STDEV(C$102:C$151),FALSE)</f>
        <v>3.7061358902768907E-13</v>
      </c>
      <c r="V3" s="27">
        <f t="shared" ref="V3:V66" si="14">_xlfn.NORM.DIST(D3,AVERAGE(D$102:D$151),STDEV(D$102:D$151),FALSE)</f>
        <v>3.6625422944614077E-10</v>
      </c>
      <c r="W3" s="27">
        <f t="shared" ref="W3:W66" si="15">(1/3)*PRODUCT(S3:V3)</f>
        <v>1.0324928673742709E-24</v>
      </c>
      <c r="X3" s="27">
        <f t="shared" ref="X3:X66" si="16">W3/SUM(K3,Q3,W3)</f>
        <v>6.9380299401272185E-25</v>
      </c>
      <c r="Y3" t="str">
        <f t="shared" ref="Y3:Y66" si="17">IF(AND(L3&gt;R3,L3&gt;X3),"Setosa",IF(AND(R3&gt;L3,R3&gt;X3),"Versicolor","Virginica"))</f>
        <v>Setosa</v>
      </c>
      <c r="Z3" s="1">
        <f t="shared" ref="Z3:Z66" si="18">IF(E3=Y3,1,0)</f>
        <v>1</v>
      </c>
      <c r="AA3" s="24">
        <f>SUM($Z$2:$Z$151)/COUNT($Z$2:$Z$151)</f>
        <v>0.96</v>
      </c>
      <c r="AC3" s="19" t="s">
        <v>27</v>
      </c>
      <c r="AD3" t="s">
        <v>28</v>
      </c>
      <c r="AE3" t="s">
        <v>29</v>
      </c>
      <c r="AF3" t="s">
        <v>30</v>
      </c>
      <c r="AG3" s="9" t="s">
        <v>6</v>
      </c>
    </row>
    <row r="4" spans="1:48" x14ac:dyDescent="0.25">
      <c r="A4">
        <v>4.7</v>
      </c>
      <c r="B4">
        <v>3.2</v>
      </c>
      <c r="C4">
        <v>1.3</v>
      </c>
      <c r="D4">
        <v>0.2</v>
      </c>
      <c r="E4" t="s">
        <v>32</v>
      </c>
      <c r="G4">
        <f t="shared" si="0"/>
        <v>0.77645814230728782</v>
      </c>
      <c r="H4">
        <f t="shared" si="1"/>
        <v>0.8782895502619662</v>
      </c>
      <c r="I4">
        <f t="shared" si="2"/>
        <v>1.4867655909601498</v>
      </c>
      <c r="J4">
        <f t="shared" si="3"/>
        <v>3.441571061757585</v>
      </c>
      <c r="K4">
        <f t="shared" ref="K4:K66" si="19">(1/3)*PRODUCT(G4:J4)</f>
        <v>1.1631447162337634</v>
      </c>
      <c r="L4" s="27">
        <f t="shared" si="4"/>
        <v>1</v>
      </c>
      <c r="M4" s="27">
        <f t="shared" si="5"/>
        <v>4.3955938858936602E-2</v>
      </c>
      <c r="N4" s="27">
        <f t="shared" si="6"/>
        <v>0.49717946679960495</v>
      </c>
      <c r="O4" s="27">
        <f t="shared" si="7"/>
        <v>2.0553097405723441E-9</v>
      </c>
      <c r="P4" s="27">
        <f t="shared" si="8"/>
        <v>1.8389329771121162E-7</v>
      </c>
      <c r="Q4" s="27">
        <f t="shared" si="9"/>
        <v>2.7532945276532211E-18</v>
      </c>
      <c r="R4" s="27">
        <f t="shared" si="10"/>
        <v>2.3671126122365299E-18</v>
      </c>
      <c r="S4" s="27">
        <f t="shared" si="11"/>
        <v>7.6426100080186242E-3</v>
      </c>
      <c r="T4" s="27">
        <f t="shared" si="12"/>
        <v>0.96770884051043249</v>
      </c>
      <c r="U4" s="27">
        <f t="shared" si="13"/>
        <v>9.3278571217484351E-14</v>
      </c>
      <c r="V4" s="27">
        <f t="shared" si="14"/>
        <v>3.6625422944614077E-10</v>
      </c>
      <c r="W4" s="27">
        <f t="shared" si="15"/>
        <v>8.4222802095024796E-26</v>
      </c>
      <c r="X4" s="27">
        <f t="shared" si="16"/>
        <v>7.2409564278240762E-26</v>
      </c>
      <c r="Y4" t="str">
        <f t="shared" si="17"/>
        <v>Setosa</v>
      </c>
      <c r="Z4" s="1">
        <f t="shared" si="18"/>
        <v>1</v>
      </c>
      <c r="AC4" s="6">
        <v>5.0999999999999996</v>
      </c>
      <c r="AD4" s="7">
        <v>3.5</v>
      </c>
      <c r="AE4" s="7">
        <v>1.4</v>
      </c>
      <c r="AF4" s="7">
        <v>0.2</v>
      </c>
      <c r="AG4" s="10" t="str">
        <f>IF(AND(AH12&gt;AO12,AH12&gt;AV12),"Setosa",IF(AND(AO12&gt;AH12,AO12&gt;AV12),"Versicolor","Virginica"))</f>
        <v>Setosa</v>
      </c>
    </row>
    <row r="5" spans="1:48" x14ac:dyDescent="0.25">
      <c r="A5">
        <v>4.5999999999999996</v>
      </c>
      <c r="B5">
        <v>3.1</v>
      </c>
      <c r="C5">
        <v>1.5</v>
      </c>
      <c r="D5">
        <v>0.2</v>
      </c>
      <c r="E5" t="s">
        <v>32</v>
      </c>
      <c r="G5">
        <f t="shared" si="0"/>
        <v>0.58301986981538167</v>
      </c>
      <c r="H5">
        <f t="shared" si="1"/>
        <v>0.7237919509159032</v>
      </c>
      <c r="I5">
        <f t="shared" si="2"/>
        <v>2.2428664840628096</v>
      </c>
      <c r="J5">
        <f t="shared" si="3"/>
        <v>3.441571061757585</v>
      </c>
      <c r="K5">
        <f t="shared" si="19"/>
        <v>1.085765437827775</v>
      </c>
      <c r="L5" s="27">
        <f t="shared" si="4"/>
        <v>1</v>
      </c>
      <c r="M5" s="27">
        <f t="shared" si="5"/>
        <v>2.712658306330978E-2</v>
      </c>
      <c r="N5" s="27">
        <f t="shared" si="6"/>
        <v>0.73132488260630391</v>
      </c>
      <c r="O5" s="27">
        <f t="shared" si="7"/>
        <v>2.7407446100968443E-8</v>
      </c>
      <c r="P5" s="27">
        <f t="shared" si="8"/>
        <v>1.8389329771121162E-7</v>
      </c>
      <c r="Q5" s="27">
        <f t="shared" si="9"/>
        <v>3.3328721735531271E-17</v>
      </c>
      <c r="R5" s="27">
        <f t="shared" si="10"/>
        <v>3.0696060653956735E-17</v>
      </c>
      <c r="S5" s="27">
        <f t="shared" si="11"/>
        <v>4.7324496099031216E-3</v>
      </c>
      <c r="T5" s="27">
        <f t="shared" si="12"/>
        <v>1.1461403797787195</v>
      </c>
      <c r="U5" s="27">
        <f t="shared" si="13"/>
        <v>1.424958964678277E-12</v>
      </c>
      <c r="V5" s="27">
        <f t="shared" si="14"/>
        <v>3.6625422944614077E-10</v>
      </c>
      <c r="W5" s="27">
        <f t="shared" si="15"/>
        <v>9.4359919910777537E-25</v>
      </c>
      <c r="X5" s="27">
        <f t="shared" si="16"/>
        <v>8.690635806160647E-25</v>
      </c>
      <c r="Y5" t="str">
        <f t="shared" si="17"/>
        <v>Setosa</v>
      </c>
      <c r="Z5" s="1">
        <f t="shared" si="18"/>
        <v>1</v>
      </c>
    </row>
    <row r="6" spans="1:48" x14ac:dyDescent="0.25">
      <c r="A6">
        <v>5</v>
      </c>
      <c r="B6">
        <v>3.6</v>
      </c>
      <c r="C6">
        <v>1.4</v>
      </c>
      <c r="D6">
        <v>0.2</v>
      </c>
      <c r="E6" t="s">
        <v>32</v>
      </c>
      <c r="G6">
        <f t="shared" si="0"/>
        <v>1.1316203115364354</v>
      </c>
      <c r="H6">
        <f t="shared" si="1"/>
        <v>0.94948716370461894</v>
      </c>
      <c r="I6">
        <f t="shared" si="2"/>
        <v>2.1553774365787248</v>
      </c>
      <c r="J6">
        <f t="shared" si="3"/>
        <v>3.441571061757585</v>
      </c>
      <c r="K6">
        <f t="shared" si="19"/>
        <v>2.6567375288353126</v>
      </c>
      <c r="L6" s="27">
        <f t="shared" si="4"/>
        <v>1</v>
      </c>
      <c r="M6" s="27">
        <f t="shared" si="5"/>
        <v>0.14930793218051017</v>
      </c>
      <c r="N6" s="27">
        <f t="shared" si="6"/>
        <v>3.8466205502341595E-2</v>
      </c>
      <c r="O6" s="27">
        <f t="shared" si="7"/>
        <v>7.6772691169332702E-9</v>
      </c>
      <c r="P6" s="27">
        <f t="shared" si="8"/>
        <v>1.8389329771121162E-7</v>
      </c>
      <c r="Q6" s="27">
        <f t="shared" si="9"/>
        <v>2.7027983119760644E-18</v>
      </c>
      <c r="R6" s="27">
        <f t="shared" si="10"/>
        <v>1.0173373480220849E-18</v>
      </c>
      <c r="S6" s="27">
        <f t="shared" si="11"/>
        <v>2.7750084529026539E-2</v>
      </c>
      <c r="T6" s="27">
        <f t="shared" si="12"/>
        <v>0.18801730759688293</v>
      </c>
      <c r="U6" s="27">
        <f t="shared" si="13"/>
        <v>3.7061358902768907E-13</v>
      </c>
      <c r="V6" s="27">
        <f t="shared" si="14"/>
        <v>3.6625422944614077E-10</v>
      </c>
      <c r="W6" s="27">
        <f t="shared" si="15"/>
        <v>2.360722138204962E-25</v>
      </c>
      <c r="X6" s="27">
        <f t="shared" si="16"/>
        <v>8.8857936193639697E-26</v>
      </c>
      <c r="Y6" t="str">
        <f t="shared" si="17"/>
        <v>Setosa</v>
      </c>
      <c r="Z6" s="1">
        <f t="shared" si="18"/>
        <v>1</v>
      </c>
      <c r="AC6" s="19" t="s">
        <v>35</v>
      </c>
      <c r="AD6" s="20"/>
      <c r="AE6" s="20"/>
      <c r="AF6" s="20"/>
      <c r="AG6" s="20"/>
      <c r="AH6" s="21"/>
      <c r="AJ6" s="19" t="s">
        <v>38</v>
      </c>
      <c r="AK6" s="20"/>
      <c r="AL6" s="20"/>
      <c r="AM6" s="20"/>
      <c r="AN6" s="20"/>
      <c r="AO6" s="21"/>
      <c r="AQ6" s="19" t="s">
        <v>36</v>
      </c>
      <c r="AR6" s="20"/>
      <c r="AS6" s="20"/>
      <c r="AT6" s="20"/>
      <c r="AU6" s="20"/>
      <c r="AV6" s="21"/>
    </row>
    <row r="7" spans="1:48" x14ac:dyDescent="0.25">
      <c r="A7">
        <v>5.4</v>
      </c>
      <c r="B7">
        <v>3.9</v>
      </c>
      <c r="C7">
        <v>1.7</v>
      </c>
      <c r="D7">
        <v>0.4</v>
      </c>
      <c r="E7" t="s">
        <v>32</v>
      </c>
      <c r="G7">
        <f t="shared" si="0"/>
        <v>0.605983874390151</v>
      </c>
      <c r="H7">
        <f t="shared" si="1"/>
        <v>0.48475346991075374</v>
      </c>
      <c r="I7">
        <f t="shared" si="2"/>
        <v>0.89817585070559469</v>
      </c>
      <c r="J7">
        <f t="shared" si="3"/>
        <v>1.3014661894018518</v>
      </c>
      <c r="K7">
        <f t="shared" si="19"/>
        <v>0.11446033254505908</v>
      </c>
      <c r="L7" s="27">
        <f t="shared" si="4"/>
        <v>0.9999999999999728</v>
      </c>
      <c r="M7" s="27">
        <f t="shared" si="5"/>
        <v>0.45078048861113162</v>
      </c>
      <c r="N7" s="27">
        <f t="shared" si="6"/>
        <v>1.9427035682228087E-3</v>
      </c>
      <c r="O7" s="27">
        <f t="shared" si="7"/>
        <v>3.0492226527198367E-7</v>
      </c>
      <c r="P7" s="27">
        <f t="shared" si="8"/>
        <v>3.4947977868225896E-5</v>
      </c>
      <c r="Q7" s="27">
        <f t="shared" si="9"/>
        <v>3.1107247356541078E-15</v>
      </c>
      <c r="R7" s="27">
        <f t="shared" si="10"/>
        <v>2.717731694890401E-14</v>
      </c>
      <c r="S7" s="27">
        <f t="shared" si="11"/>
        <v>0.10954451854991003</v>
      </c>
      <c r="T7" s="27">
        <f t="shared" si="12"/>
        <v>2.0048620132800374E-2</v>
      </c>
      <c r="U7" s="27">
        <f t="shared" si="13"/>
        <v>1.9089259822367799E-11</v>
      </c>
      <c r="V7" s="27">
        <f t="shared" si="14"/>
        <v>3.5582001965445325E-8</v>
      </c>
      <c r="W7" s="27">
        <f t="shared" si="15"/>
        <v>4.972483514227799E-22</v>
      </c>
      <c r="X7" s="27">
        <f t="shared" si="16"/>
        <v>4.3442853988478225E-21</v>
      </c>
      <c r="Y7" t="str">
        <f t="shared" si="17"/>
        <v>Setosa</v>
      </c>
      <c r="Z7" s="1">
        <f t="shared" si="18"/>
        <v>1</v>
      </c>
      <c r="AC7" s="2"/>
      <c r="AD7" s="3"/>
      <c r="AE7" s="3"/>
      <c r="AF7" s="3"/>
      <c r="AG7" s="3"/>
      <c r="AH7" s="4"/>
      <c r="AJ7" s="2"/>
      <c r="AK7" s="3"/>
      <c r="AL7" s="3"/>
      <c r="AM7" s="3"/>
      <c r="AN7" s="3"/>
      <c r="AO7" s="4"/>
      <c r="AQ7" s="2"/>
      <c r="AR7" s="3"/>
      <c r="AS7" s="3"/>
      <c r="AT7" s="3"/>
      <c r="AU7" s="3"/>
      <c r="AV7" s="4"/>
    </row>
    <row r="8" spans="1:48" x14ac:dyDescent="0.25">
      <c r="A8">
        <v>4.5999999999999996</v>
      </c>
      <c r="B8">
        <v>3.4</v>
      </c>
      <c r="C8">
        <v>1.4</v>
      </c>
      <c r="D8">
        <v>0.3</v>
      </c>
      <c r="E8" t="s">
        <v>32</v>
      </c>
      <c r="G8">
        <f t="shared" si="0"/>
        <v>0.58301986981538167</v>
      </c>
      <c r="H8">
        <f t="shared" si="1"/>
        <v>1.0495721623789442</v>
      </c>
      <c r="I8">
        <f t="shared" si="2"/>
        <v>2.1553774365787248</v>
      </c>
      <c r="J8">
        <f t="shared" si="3"/>
        <v>3.3198244353169861</v>
      </c>
      <c r="K8">
        <f t="shared" si="19"/>
        <v>1.4595294223002773</v>
      </c>
      <c r="L8" s="27">
        <f t="shared" si="4"/>
        <v>1</v>
      </c>
      <c r="M8" s="27">
        <f t="shared" si="5"/>
        <v>2.712658306330978E-2</v>
      </c>
      <c r="N8" s="27">
        <f t="shared" si="6"/>
        <v>0.16943584797876085</v>
      </c>
      <c r="O8" s="27">
        <f t="shared" si="7"/>
        <v>7.6772691169332702E-9</v>
      </c>
      <c r="P8" s="27">
        <f t="shared" si="8"/>
        <v>2.8808567291950356E-6</v>
      </c>
      <c r="Q8" s="27">
        <f t="shared" si="9"/>
        <v>3.3885005706110758E-17</v>
      </c>
      <c r="R8" s="27">
        <f t="shared" si="10"/>
        <v>2.3216390973952838E-17</v>
      </c>
      <c r="S8" s="27">
        <f t="shared" si="11"/>
        <v>4.7324496099031216E-3</v>
      </c>
      <c r="T8" s="27">
        <f t="shared" si="12"/>
        <v>0.5169947832659546</v>
      </c>
      <c r="U8" s="27">
        <f t="shared" si="13"/>
        <v>3.7061358902768907E-13</v>
      </c>
      <c r="V8" s="27">
        <f t="shared" si="14"/>
        <v>3.8573888090660336E-9</v>
      </c>
      <c r="W8" s="27">
        <f t="shared" si="15"/>
        <v>1.1659116985799696E-24</v>
      </c>
      <c r="X8" s="27">
        <f t="shared" si="16"/>
        <v>7.9882712932394724E-25</v>
      </c>
      <c r="Y8" t="str">
        <f t="shared" si="17"/>
        <v>Setosa</v>
      </c>
      <c r="Z8" s="1">
        <f t="shared" si="18"/>
        <v>1</v>
      </c>
      <c r="AC8" s="2" t="s">
        <v>37</v>
      </c>
      <c r="AD8" s="3">
        <f>1/3</f>
        <v>0.33333333333333331</v>
      </c>
      <c r="AE8" s="3"/>
      <c r="AF8" s="3"/>
      <c r="AG8" s="3"/>
      <c r="AH8" s="4"/>
      <c r="AJ8" s="2" t="s">
        <v>39</v>
      </c>
      <c r="AK8" s="3">
        <f>1/3</f>
        <v>0.33333333333333331</v>
      </c>
      <c r="AL8" s="3"/>
      <c r="AM8" s="3"/>
      <c r="AN8" s="3"/>
      <c r="AO8" s="4"/>
      <c r="AQ8" s="2" t="s">
        <v>42</v>
      </c>
      <c r="AR8" s="3">
        <f>1/3</f>
        <v>0.33333333333333331</v>
      </c>
      <c r="AS8" s="3"/>
      <c r="AT8" s="3"/>
      <c r="AU8" s="3"/>
      <c r="AV8" s="4"/>
    </row>
    <row r="9" spans="1:48" x14ac:dyDescent="0.25">
      <c r="A9">
        <v>5</v>
      </c>
      <c r="B9">
        <v>3.4</v>
      </c>
      <c r="C9">
        <v>1.5</v>
      </c>
      <c r="D9">
        <v>0.2</v>
      </c>
      <c r="E9" t="s">
        <v>32</v>
      </c>
      <c r="G9">
        <f t="shared" si="0"/>
        <v>1.1316203115364354</v>
      </c>
      <c r="H9">
        <f t="shared" si="1"/>
        <v>1.0495721623789442</v>
      </c>
      <c r="I9">
        <f t="shared" si="2"/>
        <v>2.2428664840628096</v>
      </c>
      <c r="J9">
        <f t="shared" si="3"/>
        <v>3.441571061757585</v>
      </c>
      <c r="K9">
        <f t="shared" si="19"/>
        <v>3.0559901160749581</v>
      </c>
      <c r="L9" s="27">
        <f t="shared" si="4"/>
        <v>1</v>
      </c>
      <c r="M9" s="27">
        <f t="shared" si="5"/>
        <v>0.14930793218051017</v>
      </c>
      <c r="N9" s="27">
        <f t="shared" si="6"/>
        <v>0.16943584797876085</v>
      </c>
      <c r="O9" s="27">
        <f t="shared" si="7"/>
        <v>2.7407446100968443E-8</v>
      </c>
      <c r="P9" s="27">
        <f t="shared" si="8"/>
        <v>1.8389329771121162E-7</v>
      </c>
      <c r="Q9" s="27">
        <f t="shared" si="9"/>
        <v>4.250121996003552E-17</v>
      </c>
      <c r="R9" s="27">
        <f t="shared" si="10"/>
        <v>1.3907512245040598E-17</v>
      </c>
      <c r="S9" s="27">
        <f t="shared" si="11"/>
        <v>2.7750084529026539E-2</v>
      </c>
      <c r="T9" s="27">
        <f t="shared" si="12"/>
        <v>0.5169947832659546</v>
      </c>
      <c r="U9" s="27">
        <f t="shared" si="13"/>
        <v>1.424958964678277E-12</v>
      </c>
      <c r="V9" s="27">
        <f t="shared" si="14"/>
        <v>3.6625422944614077E-10</v>
      </c>
      <c r="W9" s="27">
        <f t="shared" si="15"/>
        <v>2.495825530784633E-24</v>
      </c>
      <c r="X9" s="27">
        <f t="shared" si="16"/>
        <v>8.1669947741526492E-25</v>
      </c>
      <c r="Y9" t="str">
        <f t="shared" si="17"/>
        <v>Setosa</v>
      </c>
      <c r="Z9" s="1">
        <f t="shared" si="18"/>
        <v>1</v>
      </c>
      <c r="AC9" s="2"/>
      <c r="AD9" s="3"/>
      <c r="AE9" s="3"/>
      <c r="AF9" s="3"/>
      <c r="AG9" s="3"/>
      <c r="AH9" s="4"/>
      <c r="AJ9" s="2"/>
      <c r="AK9" s="3"/>
      <c r="AL9" s="3"/>
      <c r="AM9" s="3"/>
      <c r="AN9" s="3"/>
      <c r="AO9" s="4"/>
      <c r="AQ9" s="2"/>
      <c r="AR9" s="3"/>
      <c r="AS9" s="3"/>
      <c r="AT9" s="3"/>
      <c r="AU9" s="3"/>
      <c r="AV9" s="4"/>
    </row>
    <row r="10" spans="1:48" x14ac:dyDescent="0.25">
      <c r="A10">
        <v>4.4000000000000004</v>
      </c>
      <c r="B10">
        <v>2.9</v>
      </c>
      <c r="C10">
        <v>1.4</v>
      </c>
      <c r="D10">
        <v>0.2</v>
      </c>
      <c r="E10" t="s">
        <v>32</v>
      </c>
      <c r="G10">
        <f t="shared" si="0"/>
        <v>0.25819823876759357</v>
      </c>
      <c r="H10">
        <f t="shared" si="1"/>
        <v>0.39892611817660273</v>
      </c>
      <c r="I10">
        <f t="shared" si="2"/>
        <v>2.1553774365787248</v>
      </c>
      <c r="J10">
        <f t="shared" si="3"/>
        <v>3.441571061757585</v>
      </c>
      <c r="K10">
        <f t="shared" si="19"/>
        <v>0.25468570250023975</v>
      </c>
      <c r="L10" s="27">
        <f t="shared" si="4"/>
        <v>1</v>
      </c>
      <c r="M10" s="27">
        <f t="shared" si="5"/>
        <v>9.2310077019804905E-3</v>
      </c>
      <c r="N10" s="27">
        <f t="shared" si="6"/>
        <v>1.1667857860603146</v>
      </c>
      <c r="O10" s="27">
        <f t="shared" si="7"/>
        <v>7.6772691169332702E-9</v>
      </c>
      <c r="P10" s="27">
        <f t="shared" si="8"/>
        <v>1.8389329771121162E-7</v>
      </c>
      <c r="Q10" s="27">
        <f t="shared" si="9"/>
        <v>5.0686424201526449E-18</v>
      </c>
      <c r="R10" s="27">
        <f t="shared" si="10"/>
        <v>1.9901558549985245E-17</v>
      </c>
      <c r="S10" s="27">
        <f t="shared" si="11"/>
        <v>1.6848155149422298E-3</v>
      </c>
      <c r="T10" s="27">
        <f t="shared" si="12"/>
        <v>1.2049018893341168</v>
      </c>
      <c r="U10" s="27">
        <f t="shared" si="13"/>
        <v>3.7061358902768907E-13</v>
      </c>
      <c r="V10" s="27">
        <f t="shared" si="14"/>
        <v>3.6625422944614077E-10</v>
      </c>
      <c r="W10" s="27">
        <f t="shared" si="15"/>
        <v>9.185160967305077E-26</v>
      </c>
      <c r="X10" s="27">
        <f t="shared" si="16"/>
        <v>3.6064690232450054E-25</v>
      </c>
      <c r="Y10" t="str">
        <f t="shared" si="17"/>
        <v>Setosa</v>
      </c>
      <c r="Z10" s="1">
        <f t="shared" si="18"/>
        <v>1</v>
      </c>
      <c r="AC10" s="2" t="str">
        <f>"p("&amp;AC4&amp;" | Setosa)"</f>
        <v>p(5.1 | Setosa)</v>
      </c>
      <c r="AD10" s="3"/>
      <c r="AE10" s="3"/>
      <c r="AF10" s="3"/>
      <c r="AG10" s="3" t="s">
        <v>40</v>
      </c>
      <c r="AH10" s="25">
        <f>PRODUCT(AD8,AE16,AE24,AE32,AE40)</f>
        <v>2.7915339171769209</v>
      </c>
      <c r="AJ10" s="2" t="str">
        <f>"p("&amp;$AC$4&amp;" | Versicolor)"</f>
        <v>p(5.1 | Versicolor)</v>
      </c>
      <c r="AK10" s="3"/>
      <c r="AL10" s="3"/>
      <c r="AM10" s="3"/>
      <c r="AN10" s="3" t="s">
        <v>41</v>
      </c>
      <c r="AO10" s="25">
        <f>PRODUCT(AK8,AL16,AL24,AL32,AL40)</f>
        <v>8.3224261999715365E-18</v>
      </c>
      <c r="AQ10" s="2" t="str">
        <f>"p("&amp;$AC$4&amp;" | Virginica)"</f>
        <v>p(5.1 | Virginica)</v>
      </c>
      <c r="AR10" s="3"/>
      <c r="AS10" s="3"/>
      <c r="AT10" s="3"/>
      <c r="AU10" s="3" t="s">
        <v>43</v>
      </c>
      <c r="AV10" s="25">
        <f>PRODUCT(AR8,AS16,AS24,AS32,AS40)</f>
        <v>6.0084225720132629E-25</v>
      </c>
    </row>
    <row r="11" spans="1:48" x14ac:dyDescent="0.25">
      <c r="A11">
        <v>4.9000000000000004</v>
      </c>
      <c r="B11">
        <v>3.1</v>
      </c>
      <c r="C11">
        <v>1.5</v>
      </c>
      <c r="D11">
        <v>0.1</v>
      </c>
      <c r="E11" t="s">
        <v>32</v>
      </c>
      <c r="G11">
        <f t="shared" si="0"/>
        <v>1.0817495855560575</v>
      </c>
      <c r="H11">
        <f t="shared" si="1"/>
        <v>0.7237919509159032</v>
      </c>
      <c r="I11">
        <f t="shared" si="2"/>
        <v>2.2428664840628096</v>
      </c>
      <c r="J11">
        <f t="shared" si="3"/>
        <v>1.4499658124213404</v>
      </c>
      <c r="K11">
        <f t="shared" si="19"/>
        <v>0.84875122780912715</v>
      </c>
      <c r="L11" s="27">
        <f t="shared" si="4"/>
        <v>1</v>
      </c>
      <c r="M11" s="27">
        <f t="shared" si="5"/>
        <v>0.10312440477819862</v>
      </c>
      <c r="N11" s="27">
        <f t="shared" si="6"/>
        <v>0.73132488260630391</v>
      </c>
      <c r="O11" s="27">
        <f t="shared" si="7"/>
        <v>2.7407446100968443E-8</v>
      </c>
      <c r="P11" s="27">
        <f t="shared" si="8"/>
        <v>9.0898093301281822E-9</v>
      </c>
      <c r="Q11" s="27">
        <f t="shared" si="9"/>
        <v>6.2628771440237912E-18</v>
      </c>
      <c r="R11" s="27">
        <f t="shared" si="10"/>
        <v>7.3789314687533252E-18</v>
      </c>
      <c r="S11" s="27">
        <f t="shared" si="11"/>
        <v>1.8506779675120311E-2</v>
      </c>
      <c r="T11" s="27">
        <f t="shared" si="12"/>
        <v>1.1461403797787195</v>
      </c>
      <c r="U11" s="27">
        <f t="shared" si="13"/>
        <v>1.424958964678277E-12</v>
      </c>
      <c r="V11" s="27">
        <f t="shared" si="14"/>
        <v>3.045776815119356E-11</v>
      </c>
      <c r="W11" s="27">
        <f t="shared" si="15"/>
        <v>3.068653467239084E-25</v>
      </c>
      <c r="X11" s="27">
        <f t="shared" si="16"/>
        <v>3.6154922275166162E-25</v>
      </c>
      <c r="Y11" t="str">
        <f t="shared" si="17"/>
        <v>Setosa</v>
      </c>
      <c r="Z11" s="1">
        <f t="shared" si="18"/>
        <v>1</v>
      </c>
      <c r="AC11" s="2"/>
      <c r="AD11" s="3" t="s">
        <v>13</v>
      </c>
      <c r="AE11" s="22">
        <f>AVERAGE($A$2:$A$51)</f>
        <v>5.0059999999999993</v>
      </c>
      <c r="AF11" s="3"/>
      <c r="AG11" s="3"/>
      <c r="AH11" s="4"/>
      <c r="AJ11" s="2"/>
      <c r="AK11" s="3" t="s">
        <v>13</v>
      </c>
      <c r="AL11" s="22">
        <f>AVERAGE($A$52:$A$101)</f>
        <v>5.9359999999999999</v>
      </c>
      <c r="AM11" s="3"/>
      <c r="AN11" s="3"/>
      <c r="AO11" s="4"/>
      <c r="AQ11" s="2"/>
      <c r="AR11" s="3" t="s">
        <v>13</v>
      </c>
      <c r="AS11" s="22">
        <f>AVERAGE($A$102:$A$151)</f>
        <v>6.5879999999999983</v>
      </c>
      <c r="AT11" s="3"/>
      <c r="AU11" s="3"/>
      <c r="AV11" s="25"/>
    </row>
    <row r="12" spans="1:48" x14ac:dyDescent="0.25">
      <c r="A12">
        <v>5.4</v>
      </c>
      <c r="B12">
        <v>3.7</v>
      </c>
      <c r="C12">
        <v>1.5</v>
      </c>
      <c r="D12">
        <v>0.2</v>
      </c>
      <c r="E12" t="s">
        <v>32</v>
      </c>
      <c r="G12">
        <f t="shared" si="0"/>
        <v>0.605983874390151</v>
      </c>
      <c r="H12">
        <f t="shared" si="1"/>
        <v>0.81356231307156868</v>
      </c>
      <c r="I12">
        <f t="shared" si="2"/>
        <v>2.2428664840628096</v>
      </c>
      <c r="J12">
        <f t="shared" si="3"/>
        <v>3.441571061757585</v>
      </c>
      <c r="K12">
        <f t="shared" si="19"/>
        <v>1.268500952461082</v>
      </c>
      <c r="L12" s="27">
        <f t="shared" si="4"/>
        <v>1</v>
      </c>
      <c r="M12" s="27">
        <f t="shared" si="5"/>
        <v>0.45078048861113162</v>
      </c>
      <c r="N12" s="27">
        <f t="shared" si="6"/>
        <v>1.5738364340027931E-2</v>
      </c>
      <c r="O12" s="27">
        <f t="shared" si="7"/>
        <v>2.7407446100968443E-8</v>
      </c>
      <c r="P12" s="27">
        <f t="shared" si="8"/>
        <v>1.8389329771121162E-7</v>
      </c>
      <c r="Q12" s="27">
        <f t="shared" si="9"/>
        <v>1.1918947857158961E-17</v>
      </c>
      <c r="R12" s="27">
        <f t="shared" si="10"/>
        <v>9.3960890088686297E-18</v>
      </c>
      <c r="S12" s="27">
        <f t="shared" si="11"/>
        <v>0.10954451854991003</v>
      </c>
      <c r="T12" s="27">
        <f t="shared" si="12"/>
        <v>9.8156145242022957E-2</v>
      </c>
      <c r="U12" s="27">
        <f t="shared" si="13"/>
        <v>1.424958964678277E-12</v>
      </c>
      <c r="V12" s="27">
        <f t="shared" si="14"/>
        <v>3.6625422944614077E-10</v>
      </c>
      <c r="W12" s="27">
        <f t="shared" si="15"/>
        <v>1.8705610945283393E-24</v>
      </c>
      <c r="X12" s="27">
        <f t="shared" si="16"/>
        <v>1.4746233267694207E-24</v>
      </c>
      <c r="Y12" t="str">
        <f t="shared" si="17"/>
        <v>Setosa</v>
      </c>
      <c r="Z12" s="1">
        <f t="shared" si="18"/>
        <v>1</v>
      </c>
      <c r="AC12" s="2"/>
      <c r="AD12" s="3" t="s">
        <v>16</v>
      </c>
      <c r="AE12" s="22">
        <f>STDEV($A$2:$A$51)</f>
        <v>0.3524896872134512</v>
      </c>
      <c r="AF12" s="3"/>
      <c r="AG12" s="3" t="s">
        <v>23</v>
      </c>
      <c r="AH12" s="26">
        <f>AH10/(AH10+AO10+AV10)</f>
        <v>1</v>
      </c>
      <c r="AJ12" s="2"/>
      <c r="AK12" s="3" t="s">
        <v>16</v>
      </c>
      <c r="AL12" s="22">
        <f>STDEV($A$52:$A$101)</f>
        <v>0.51617114706386347</v>
      </c>
      <c r="AM12" s="3"/>
      <c r="AN12" s="3" t="s">
        <v>23</v>
      </c>
      <c r="AO12" s="26">
        <f>AO10/(AO10+AH10+AV10)</f>
        <v>2.9813093614094465E-18</v>
      </c>
      <c r="AQ12" s="2"/>
      <c r="AR12" s="3" t="s">
        <v>16</v>
      </c>
      <c r="AS12" s="22">
        <f>STDEV($A$102:$A$151)</f>
        <v>0.635879593274432</v>
      </c>
      <c r="AT12" s="3"/>
      <c r="AU12" s="3" t="s">
        <v>23</v>
      </c>
      <c r="AV12" s="26">
        <f>AV10/(AV10+AO10+AH10)</f>
        <v>2.1523731218317358E-25</v>
      </c>
    </row>
    <row r="13" spans="1:48" x14ac:dyDescent="0.25">
      <c r="A13">
        <v>4.8</v>
      </c>
      <c r="B13">
        <v>3.4</v>
      </c>
      <c r="C13">
        <v>1.6</v>
      </c>
      <c r="D13">
        <v>0.2</v>
      </c>
      <c r="E13" t="s">
        <v>32</v>
      </c>
      <c r="G13">
        <f t="shared" si="0"/>
        <v>0.95411159923958488</v>
      </c>
      <c r="H13">
        <f t="shared" si="1"/>
        <v>1.0495721623789442</v>
      </c>
      <c r="I13">
        <f t="shared" si="2"/>
        <v>1.6752621193875545</v>
      </c>
      <c r="J13">
        <f t="shared" si="3"/>
        <v>3.441571061757585</v>
      </c>
      <c r="K13">
        <f t="shared" si="19"/>
        <v>1.9245523733426131</v>
      </c>
      <c r="L13" s="27">
        <f t="shared" si="4"/>
        <v>1</v>
      </c>
      <c r="M13" s="27">
        <f t="shared" si="5"/>
        <v>6.8602458771548705E-2</v>
      </c>
      <c r="N13" s="27">
        <f t="shared" si="6"/>
        <v>0.16943584797876085</v>
      </c>
      <c r="O13" s="27">
        <f t="shared" si="7"/>
        <v>9.35109982115851E-8</v>
      </c>
      <c r="P13" s="27">
        <f t="shared" si="8"/>
        <v>1.8389329771121162E-7</v>
      </c>
      <c r="Q13" s="27">
        <f t="shared" si="9"/>
        <v>6.6627316409296544E-17</v>
      </c>
      <c r="R13" s="27">
        <f t="shared" si="10"/>
        <v>3.4619643160750398E-17</v>
      </c>
      <c r="S13" s="27">
        <f t="shared" si="11"/>
        <v>1.2040836265766642E-2</v>
      </c>
      <c r="T13" s="27">
        <f t="shared" si="12"/>
        <v>0.5169947832659546</v>
      </c>
      <c r="U13" s="27">
        <f t="shared" si="13"/>
        <v>5.3018195375877452E-12</v>
      </c>
      <c r="V13" s="27">
        <f t="shared" si="14"/>
        <v>3.6625422944614077E-10</v>
      </c>
      <c r="W13" s="27">
        <f t="shared" si="15"/>
        <v>4.0292957589542307E-24</v>
      </c>
      <c r="X13" s="27">
        <f t="shared" si="16"/>
        <v>2.093627492171618E-24</v>
      </c>
      <c r="Y13" t="str">
        <f t="shared" si="17"/>
        <v>Setosa</v>
      </c>
      <c r="Z13" s="1">
        <f t="shared" si="18"/>
        <v>1</v>
      </c>
      <c r="AC13" s="2"/>
      <c r="AD13" s="3"/>
      <c r="AE13" s="22"/>
      <c r="AF13" s="3"/>
      <c r="AG13" s="3"/>
      <c r="AH13" s="4"/>
      <c r="AJ13" s="2"/>
      <c r="AK13" s="3"/>
      <c r="AL13" s="22"/>
      <c r="AM13" s="3"/>
      <c r="AN13" s="3"/>
      <c r="AO13" s="4"/>
      <c r="AQ13" s="2"/>
      <c r="AR13" s="3"/>
      <c r="AS13" s="22"/>
      <c r="AT13" s="3"/>
      <c r="AU13" s="3"/>
      <c r="AV13" s="4"/>
    </row>
    <row r="14" spans="1:48" x14ac:dyDescent="0.25">
      <c r="A14">
        <v>4.8</v>
      </c>
      <c r="B14">
        <v>3</v>
      </c>
      <c r="C14">
        <v>1.4</v>
      </c>
      <c r="D14">
        <v>0.1</v>
      </c>
      <c r="E14" t="s">
        <v>32</v>
      </c>
      <c r="G14">
        <f t="shared" si="0"/>
        <v>0.95411159923958488</v>
      </c>
      <c r="H14">
        <f t="shared" si="1"/>
        <v>0.55637208803772498</v>
      </c>
      <c r="I14">
        <f t="shared" si="2"/>
        <v>2.1553774365787248</v>
      </c>
      <c r="J14">
        <f t="shared" si="3"/>
        <v>1.4499658124213404</v>
      </c>
      <c r="K14">
        <f t="shared" si="19"/>
        <v>0.55299900493103027</v>
      </c>
      <c r="L14" s="27">
        <f t="shared" si="4"/>
        <v>1</v>
      </c>
      <c r="M14" s="27">
        <f t="shared" si="5"/>
        <v>6.8602458771548705E-2</v>
      </c>
      <c r="N14" s="27">
        <f t="shared" si="6"/>
        <v>0.97185841325391475</v>
      </c>
      <c r="O14" s="27">
        <f t="shared" si="7"/>
        <v>7.6772691169332702E-9</v>
      </c>
      <c r="P14" s="27">
        <f t="shared" si="8"/>
        <v>9.0898093301281822E-9</v>
      </c>
      <c r="Q14" s="27">
        <f t="shared" si="9"/>
        <v>1.5508970267356502E-18</v>
      </c>
      <c r="R14" s="27">
        <f t="shared" si="10"/>
        <v>2.804520465509838E-18</v>
      </c>
      <c r="S14" s="27">
        <f t="shared" si="11"/>
        <v>1.2040836265766642E-2</v>
      </c>
      <c r="T14" s="27">
        <f t="shared" si="12"/>
        <v>1.2330295149586585</v>
      </c>
      <c r="U14" s="27">
        <f t="shared" si="13"/>
        <v>3.7061358902768907E-13</v>
      </c>
      <c r="V14" s="27">
        <f t="shared" si="14"/>
        <v>3.045776815119356E-11</v>
      </c>
      <c r="W14" s="27">
        <f t="shared" si="15"/>
        <v>5.5863518293232079E-26</v>
      </c>
      <c r="X14" s="27">
        <f t="shared" si="16"/>
        <v>1.0101920219585088E-25</v>
      </c>
      <c r="Y14" t="str">
        <f t="shared" si="17"/>
        <v>Setosa</v>
      </c>
      <c r="Z14" s="1">
        <f t="shared" si="18"/>
        <v>1</v>
      </c>
      <c r="AC14" s="2"/>
      <c r="AD14" s="3" t="s">
        <v>17</v>
      </c>
      <c r="AE14" s="22">
        <f>1/(SQRT(2*PI())*AE12)</f>
        <v>1.1317842617048028</v>
      </c>
      <c r="AF14" s="3"/>
      <c r="AG14" s="3"/>
      <c r="AH14" s="4"/>
      <c r="AJ14" s="2"/>
      <c r="AK14" s="3" t="s">
        <v>17</v>
      </c>
      <c r="AL14" s="22">
        <f>1/(SQRT(2*PI())*AL12)</f>
        <v>0.77288760263090306</v>
      </c>
      <c r="AM14" s="3"/>
      <c r="AN14" s="3"/>
      <c r="AO14" s="4"/>
      <c r="AQ14" s="2"/>
      <c r="AR14" s="3" t="s">
        <v>17</v>
      </c>
      <c r="AS14" s="22">
        <f>1/(SQRT(2*PI())*AS12)</f>
        <v>0.62738651251111588</v>
      </c>
      <c r="AT14" s="3"/>
      <c r="AU14" s="3"/>
      <c r="AV14" s="4"/>
    </row>
    <row r="15" spans="1:48" x14ac:dyDescent="0.25">
      <c r="A15">
        <v>4.3</v>
      </c>
      <c r="B15">
        <v>3</v>
      </c>
      <c r="C15">
        <v>1.1000000000000001</v>
      </c>
      <c r="D15">
        <v>0.1</v>
      </c>
      <c r="E15" t="s">
        <v>32</v>
      </c>
      <c r="G15">
        <f t="shared" si="0"/>
        <v>0.1522852663669812</v>
      </c>
      <c r="H15">
        <f t="shared" si="1"/>
        <v>0.55637208803772498</v>
      </c>
      <c r="I15">
        <f t="shared" si="2"/>
        <v>0.26162462252536595</v>
      </c>
      <c r="J15">
        <f t="shared" si="3"/>
        <v>1.4499658124213404</v>
      </c>
      <c r="K15">
        <f t="shared" si="19"/>
        <v>1.0713671945035204E-2</v>
      </c>
      <c r="L15" s="27">
        <f t="shared" si="4"/>
        <v>1</v>
      </c>
      <c r="M15" s="27">
        <f t="shared" si="5"/>
        <v>5.0900916560452135E-3</v>
      </c>
      <c r="N15" s="27">
        <f t="shared" si="6"/>
        <v>0.97185841325391475</v>
      </c>
      <c r="O15" s="27">
        <f t="shared" si="7"/>
        <v>1.2859239137138115E-10</v>
      </c>
      <c r="P15" s="27">
        <f t="shared" si="8"/>
        <v>9.0898093301281822E-9</v>
      </c>
      <c r="Q15" s="27">
        <f t="shared" si="9"/>
        <v>1.9274245784623885E-21</v>
      </c>
      <c r="R15" s="27">
        <f t="shared" si="10"/>
        <v>1.7990326643850351E-19</v>
      </c>
      <c r="S15" s="27">
        <f t="shared" si="11"/>
        <v>9.6866678479812153E-4</v>
      </c>
      <c r="T15" s="27">
        <f t="shared" si="12"/>
        <v>1.2330295149586585</v>
      </c>
      <c r="U15" s="27">
        <f t="shared" si="13"/>
        <v>5.3546078588397292E-15</v>
      </c>
      <c r="V15" s="27">
        <f t="shared" si="14"/>
        <v>3.045776815119356E-11</v>
      </c>
      <c r="W15" s="27">
        <f t="shared" si="15"/>
        <v>6.4931042149055704E-29</v>
      </c>
      <c r="X15" s="27">
        <f t="shared" si="16"/>
        <v>6.0605777815649135E-27</v>
      </c>
      <c r="Y15" t="str">
        <f t="shared" si="17"/>
        <v>Setosa</v>
      </c>
      <c r="Z15" s="1">
        <f t="shared" si="18"/>
        <v>1</v>
      </c>
      <c r="AC15" s="2"/>
      <c r="AD15" s="3" t="s">
        <v>18</v>
      </c>
      <c r="AE15" s="22">
        <f>EXP(-1 * ($AC$4 - AE11)^2 / (2*AE12^2))</f>
        <v>0.96506710993906597</v>
      </c>
      <c r="AF15" s="3"/>
      <c r="AG15" s="3"/>
      <c r="AH15" s="4"/>
      <c r="AJ15" s="2"/>
      <c r="AK15" s="3" t="s">
        <v>18</v>
      </c>
      <c r="AL15" s="22">
        <f>EXP(-1 * ($AC$4 - AL11)^2 / (2*AL12^2))</f>
        <v>0.2693938135099519</v>
      </c>
      <c r="AM15" s="3"/>
      <c r="AN15" s="3"/>
      <c r="AO15" s="4"/>
      <c r="AQ15" s="2"/>
      <c r="AR15" s="3" t="s">
        <v>18</v>
      </c>
      <c r="AS15" s="22">
        <f>EXP(-1* ($AC$4 - AS11)^2 / (2*AS12^2))</f>
        <v>6.4702615961068299E-2</v>
      </c>
      <c r="AT15" s="3"/>
      <c r="AU15" s="3"/>
      <c r="AV15" s="4"/>
    </row>
    <row r="16" spans="1:48" x14ac:dyDescent="0.25">
      <c r="A16">
        <v>5.8</v>
      </c>
      <c r="B16">
        <v>4</v>
      </c>
      <c r="C16">
        <v>1.2</v>
      </c>
      <c r="D16">
        <v>0.2</v>
      </c>
      <c r="E16" t="s">
        <v>32</v>
      </c>
      <c r="G16">
        <f t="shared" si="0"/>
        <v>8.9529128389140025E-2</v>
      </c>
      <c r="H16">
        <f t="shared" si="1"/>
        <v>0.33709266764142065</v>
      </c>
      <c r="I16">
        <f t="shared" si="2"/>
        <v>0.73614086802938727</v>
      </c>
      <c r="J16">
        <f t="shared" si="3"/>
        <v>3.441571061757585</v>
      </c>
      <c r="K16">
        <f t="shared" si="19"/>
        <v>2.5486492899135241E-2</v>
      </c>
      <c r="L16" s="27">
        <f t="shared" si="4"/>
        <v>1</v>
      </c>
      <c r="M16" s="27">
        <f t="shared" si="5"/>
        <v>0.74652057138721473</v>
      </c>
      <c r="N16" s="27">
        <f t="shared" si="6"/>
        <v>5.8610204044186928E-4</v>
      </c>
      <c r="O16" s="27">
        <f t="shared" si="7"/>
        <v>5.2587208364687288E-10</v>
      </c>
      <c r="P16" s="27">
        <f t="shared" si="8"/>
        <v>1.8389329771121162E-7</v>
      </c>
      <c r="Q16" s="27">
        <f t="shared" si="9"/>
        <v>1.4103918051862201E-20</v>
      </c>
      <c r="R16" s="27">
        <f t="shared" si="10"/>
        <v>5.5338794975360254E-19</v>
      </c>
      <c r="S16" s="27">
        <f t="shared" si="11"/>
        <v>0.29111529275316866</v>
      </c>
      <c r="T16" s="27">
        <f t="shared" si="12"/>
        <v>7.8438957785395488E-3</v>
      </c>
      <c r="U16" s="27">
        <f t="shared" si="13"/>
        <v>2.2718727154541678E-14</v>
      </c>
      <c r="V16" s="27">
        <f t="shared" si="14"/>
        <v>3.6625422944614077E-10</v>
      </c>
      <c r="W16" s="27">
        <f t="shared" si="15"/>
        <v>6.3334773896272026E-27</v>
      </c>
      <c r="X16" s="27">
        <f t="shared" si="16"/>
        <v>2.4850329210426979E-25</v>
      </c>
      <c r="Y16" t="str">
        <f t="shared" si="17"/>
        <v>Setosa</v>
      </c>
      <c r="Z16" s="1">
        <f t="shared" si="18"/>
        <v>1</v>
      </c>
      <c r="AC16" s="2"/>
      <c r="AD16" s="3" t="s">
        <v>26</v>
      </c>
      <c r="AE16" s="22">
        <f>AE14*AE15</f>
        <v>1.0922477665179735</v>
      </c>
      <c r="AF16" s="3"/>
      <c r="AG16" s="3"/>
      <c r="AH16" s="4"/>
      <c r="AJ16" s="2"/>
      <c r="AK16" s="3" t="s">
        <v>26</v>
      </c>
      <c r="AL16" s="22">
        <f>AL14*AL15</f>
        <v>0.20821113868730332</v>
      </c>
      <c r="AM16" s="3"/>
      <c r="AN16" s="3"/>
      <c r="AO16" s="4"/>
      <c r="AQ16" s="2"/>
      <c r="AR16" s="3" t="s">
        <v>26</v>
      </c>
      <c r="AS16" s="22">
        <f>AS14*AS15</f>
        <v>4.05935485781607E-2</v>
      </c>
      <c r="AT16" s="3"/>
      <c r="AU16" s="3"/>
      <c r="AV16" s="4"/>
    </row>
    <row r="17" spans="1:48" x14ac:dyDescent="0.25">
      <c r="A17">
        <v>5.7</v>
      </c>
      <c r="B17">
        <v>4.4000000000000004</v>
      </c>
      <c r="C17">
        <v>1.5</v>
      </c>
      <c r="D17">
        <v>0.4</v>
      </c>
      <c r="E17" t="s">
        <v>32</v>
      </c>
      <c r="G17">
        <f t="shared" si="0"/>
        <v>0.16293668721907217</v>
      </c>
      <c r="H17">
        <f t="shared" si="1"/>
        <v>3.9302333820207112E-2</v>
      </c>
      <c r="I17">
        <f t="shared" si="2"/>
        <v>2.2428664840628096</v>
      </c>
      <c r="J17">
        <f t="shared" si="3"/>
        <v>1.3014661894018518</v>
      </c>
      <c r="K17">
        <f t="shared" si="19"/>
        <v>6.2309214843913989E-3</v>
      </c>
      <c r="L17" s="27">
        <f t="shared" si="4"/>
        <v>1</v>
      </c>
      <c r="M17" s="27">
        <f t="shared" si="5"/>
        <v>0.69618255023953324</v>
      </c>
      <c r="N17" s="27">
        <f t="shared" si="6"/>
        <v>1.7587124657207321E-6</v>
      </c>
      <c r="O17" s="27">
        <f t="shared" si="7"/>
        <v>2.7407446100968443E-8</v>
      </c>
      <c r="P17" s="27">
        <f t="shared" si="8"/>
        <v>3.4947977868225896E-5</v>
      </c>
      <c r="Q17" s="27">
        <f t="shared" si="9"/>
        <v>3.909195060961785E-19</v>
      </c>
      <c r="R17" s="27">
        <f t="shared" si="10"/>
        <v>6.2738634578439286E-17</v>
      </c>
      <c r="S17" s="27">
        <f t="shared" si="11"/>
        <v>0.23662332364282979</v>
      </c>
      <c r="T17" s="27">
        <f t="shared" si="12"/>
        <v>7.0266231857699606E-5</v>
      </c>
      <c r="U17" s="27">
        <f t="shared" si="13"/>
        <v>1.424958964678277E-12</v>
      </c>
      <c r="V17" s="27">
        <f t="shared" si="14"/>
        <v>3.5582001965445325E-8</v>
      </c>
      <c r="W17" s="27">
        <f t="shared" si="15"/>
        <v>2.8100606739193432E-25</v>
      </c>
      <c r="X17" s="27">
        <f t="shared" si="16"/>
        <v>4.5098637191282373E-23</v>
      </c>
      <c r="Y17" t="str">
        <f t="shared" si="17"/>
        <v>Setosa</v>
      </c>
      <c r="Z17" s="1">
        <f t="shared" si="18"/>
        <v>1</v>
      </c>
      <c r="AC17" s="2"/>
      <c r="AD17" s="3"/>
      <c r="AE17" s="22"/>
      <c r="AF17" s="3"/>
      <c r="AG17" s="3"/>
      <c r="AH17" s="4"/>
      <c r="AJ17" s="2"/>
      <c r="AK17" s="3"/>
      <c r="AL17" s="22"/>
      <c r="AM17" s="3"/>
      <c r="AN17" s="3"/>
      <c r="AO17" s="4"/>
      <c r="AQ17" s="2"/>
      <c r="AR17" s="3"/>
      <c r="AS17" s="22"/>
      <c r="AT17" s="3"/>
      <c r="AU17" s="3"/>
      <c r="AV17" s="4"/>
    </row>
    <row r="18" spans="1:48" x14ac:dyDescent="0.25">
      <c r="A18">
        <v>5.4</v>
      </c>
      <c r="B18">
        <v>3.9</v>
      </c>
      <c r="C18">
        <v>1.3</v>
      </c>
      <c r="D18">
        <v>0.4</v>
      </c>
      <c r="E18" t="s">
        <v>32</v>
      </c>
      <c r="G18">
        <f t="shared" si="0"/>
        <v>0.605983874390151</v>
      </c>
      <c r="H18">
        <f t="shared" si="1"/>
        <v>0.48475346991075374</v>
      </c>
      <c r="I18">
        <f t="shared" si="2"/>
        <v>1.4867655909601498</v>
      </c>
      <c r="J18">
        <f t="shared" si="3"/>
        <v>1.3014661894018518</v>
      </c>
      <c r="K18">
        <f t="shared" si="19"/>
        <v>0.18946811342585348</v>
      </c>
      <c r="L18" s="27">
        <f t="shared" si="4"/>
        <v>0.99999999999999989</v>
      </c>
      <c r="M18" s="27">
        <f t="shared" si="5"/>
        <v>0.45078048861113162</v>
      </c>
      <c r="N18" s="27">
        <f t="shared" si="6"/>
        <v>1.9427035682228087E-3</v>
      </c>
      <c r="O18" s="27">
        <f t="shared" si="7"/>
        <v>2.0553097405723441E-9</v>
      </c>
      <c r="P18" s="27">
        <f t="shared" si="8"/>
        <v>3.4947977868225896E-5</v>
      </c>
      <c r="Q18" s="27">
        <f t="shared" si="9"/>
        <v>2.0967648406148233E-17</v>
      </c>
      <c r="R18" s="27">
        <f t="shared" si="10"/>
        <v>1.1066584253689588E-16</v>
      </c>
      <c r="S18" s="27">
        <f t="shared" si="11"/>
        <v>0.10954451854991003</v>
      </c>
      <c r="T18" s="27">
        <f t="shared" si="12"/>
        <v>2.0048620132800374E-2</v>
      </c>
      <c r="U18" s="27">
        <f t="shared" si="13"/>
        <v>9.3278571217484351E-14</v>
      </c>
      <c r="V18" s="27">
        <f t="shared" si="14"/>
        <v>3.5582001965445325E-8</v>
      </c>
      <c r="W18" s="27">
        <f t="shared" si="15"/>
        <v>2.4297754964086E-24</v>
      </c>
      <c r="X18" s="27">
        <f t="shared" si="16"/>
        <v>1.2824192168670476E-23</v>
      </c>
      <c r="Y18" t="str">
        <f t="shared" si="17"/>
        <v>Setosa</v>
      </c>
      <c r="Z18" s="1">
        <f t="shared" si="18"/>
        <v>1</v>
      </c>
      <c r="AC18" s="2" t="str">
        <f>"p("&amp;AD4&amp;" | Setosa)"</f>
        <v>p(3.5 | Setosa)</v>
      </c>
      <c r="AD18" s="3"/>
      <c r="AE18" s="22"/>
      <c r="AF18" s="3"/>
      <c r="AG18" s="3"/>
      <c r="AH18" s="4"/>
      <c r="AJ18" s="2" t="str">
        <f>"p("&amp;$AD$4&amp;" | Versicolor)"</f>
        <v>p(3.5 | Versicolor)</v>
      </c>
      <c r="AK18" s="3"/>
      <c r="AL18" s="22"/>
      <c r="AM18" s="3"/>
      <c r="AN18" s="3"/>
      <c r="AO18" s="4"/>
      <c r="AQ18" s="2" t="str">
        <f>"p("&amp;$AD$4&amp;" | Virginica)"</f>
        <v>p(3.5 | Virginica)</v>
      </c>
      <c r="AR18" s="3"/>
      <c r="AS18" s="22"/>
      <c r="AT18" s="3"/>
      <c r="AU18" s="3"/>
      <c r="AV18" s="4"/>
    </row>
    <row r="19" spans="1:48" x14ac:dyDescent="0.25">
      <c r="A19">
        <v>5.0999999999999996</v>
      </c>
      <c r="B19">
        <v>3.5</v>
      </c>
      <c r="C19">
        <v>1.4</v>
      </c>
      <c r="D19">
        <v>0.3</v>
      </c>
      <c r="E19" t="s">
        <v>32</v>
      </c>
      <c r="G19">
        <f t="shared" si="0"/>
        <v>1.0922477665179735</v>
      </c>
      <c r="H19">
        <f t="shared" si="1"/>
        <v>1.0336248093284177</v>
      </c>
      <c r="I19">
        <f t="shared" si="2"/>
        <v>2.1553774365787248</v>
      </c>
      <c r="J19">
        <f t="shared" si="3"/>
        <v>3.3198244353169861</v>
      </c>
      <c r="K19">
        <f t="shared" si="19"/>
        <v>2.6927825530725169</v>
      </c>
      <c r="L19" s="27">
        <f t="shared" si="4"/>
        <v>1</v>
      </c>
      <c r="M19" s="27">
        <f t="shared" si="5"/>
        <v>0.20821113868730334</v>
      </c>
      <c r="N19" s="27">
        <f t="shared" si="6"/>
        <v>8.4936543361146769E-2</v>
      </c>
      <c r="O19" s="27">
        <f t="shared" si="7"/>
        <v>7.6772691169332702E-9</v>
      </c>
      <c r="P19" s="27">
        <f t="shared" si="8"/>
        <v>2.8808567291950356E-6</v>
      </c>
      <c r="Q19" s="27">
        <f t="shared" si="9"/>
        <v>1.3037841954995473E-16</v>
      </c>
      <c r="R19" s="27">
        <f t="shared" si="10"/>
        <v>4.8417730351524464E-17</v>
      </c>
      <c r="S19" s="27">
        <f t="shared" si="11"/>
        <v>4.0593548578160721E-2</v>
      </c>
      <c r="T19" s="27">
        <f t="shared" si="12"/>
        <v>0.32713025943428198</v>
      </c>
      <c r="U19" s="27">
        <f t="shared" si="13"/>
        <v>3.7061358902768907E-13</v>
      </c>
      <c r="V19" s="27">
        <f t="shared" si="14"/>
        <v>3.8573888090660336E-9</v>
      </c>
      <c r="W19" s="27">
        <f t="shared" si="15"/>
        <v>6.3280694463166524E-24</v>
      </c>
      <c r="X19" s="27">
        <f t="shared" si="16"/>
        <v>2.350011306741498E-24</v>
      </c>
      <c r="Y19" t="str">
        <f t="shared" si="17"/>
        <v>Setosa</v>
      </c>
      <c r="Z19" s="1">
        <f t="shared" si="18"/>
        <v>1</v>
      </c>
      <c r="AC19" s="2"/>
      <c r="AD19" s="3" t="s">
        <v>13</v>
      </c>
      <c r="AE19" s="22">
        <f>AVERAGE($B$2:$B$51)</f>
        <v>3.4280000000000008</v>
      </c>
      <c r="AF19" s="3"/>
      <c r="AG19" s="3"/>
      <c r="AH19" s="4"/>
      <c r="AJ19" s="2"/>
      <c r="AK19" s="3" t="s">
        <v>13</v>
      </c>
      <c r="AL19" s="22">
        <f>AVERAGE($B$52:$B$101)</f>
        <v>2.7700000000000005</v>
      </c>
      <c r="AM19" s="3"/>
      <c r="AN19" s="3"/>
      <c r="AO19" s="4"/>
      <c r="AQ19" s="2"/>
      <c r="AR19" s="3" t="s">
        <v>13</v>
      </c>
      <c r="AS19" s="22">
        <f>AVERAGE($B$102:$B$151)</f>
        <v>2.9739999999999998</v>
      </c>
      <c r="AT19" s="3"/>
      <c r="AU19" s="3"/>
      <c r="AV19" s="4"/>
    </row>
    <row r="20" spans="1:48" x14ac:dyDescent="0.25">
      <c r="A20">
        <v>5.7</v>
      </c>
      <c r="B20">
        <v>3.8</v>
      </c>
      <c r="C20">
        <v>1.7</v>
      </c>
      <c r="D20">
        <v>0.3</v>
      </c>
      <c r="E20" t="s">
        <v>32</v>
      </c>
      <c r="G20">
        <f t="shared" si="0"/>
        <v>0.16293668721907217</v>
      </c>
      <c r="H20">
        <f t="shared" si="1"/>
        <v>0.6502316405553531</v>
      </c>
      <c r="I20">
        <f t="shared" si="2"/>
        <v>0.89817585070559469</v>
      </c>
      <c r="J20">
        <f t="shared" si="3"/>
        <v>3.3198244353169861</v>
      </c>
      <c r="K20">
        <f t="shared" si="19"/>
        <v>0.10530335719358436</v>
      </c>
      <c r="L20" s="27">
        <f t="shared" si="4"/>
        <v>0.99999999999998879</v>
      </c>
      <c r="M20" s="27">
        <f t="shared" si="5"/>
        <v>0.69618255023953324</v>
      </c>
      <c r="N20" s="27">
        <f t="shared" si="6"/>
        <v>5.8174857085567322E-3</v>
      </c>
      <c r="O20" s="27">
        <f t="shared" si="7"/>
        <v>3.0492226527198367E-7</v>
      </c>
      <c r="P20" s="27">
        <f t="shared" si="8"/>
        <v>2.8808567291950356E-6</v>
      </c>
      <c r="Q20" s="27">
        <f t="shared" si="9"/>
        <v>1.1858998164219638E-15</v>
      </c>
      <c r="R20" s="27">
        <f t="shared" si="10"/>
        <v>1.1261747469663786E-14</v>
      </c>
      <c r="S20" s="27">
        <f t="shared" si="11"/>
        <v>0.23662332364282979</v>
      </c>
      <c r="T20" s="27">
        <f t="shared" si="12"/>
        <v>4.6545715844909408E-2</v>
      </c>
      <c r="U20" s="27">
        <f t="shared" si="13"/>
        <v>1.9089259822367799E-11</v>
      </c>
      <c r="V20" s="27">
        <f t="shared" si="14"/>
        <v>3.8573888090660336E-9</v>
      </c>
      <c r="W20" s="27">
        <f t="shared" si="15"/>
        <v>2.7033265809583497E-22</v>
      </c>
      <c r="X20" s="27">
        <f>W20/SUM(K20,Q20,W20)</f>
        <v>2.5671798630205692E-21</v>
      </c>
      <c r="Y20" t="str">
        <f t="shared" si="17"/>
        <v>Setosa</v>
      </c>
      <c r="Z20" s="1">
        <f t="shared" si="18"/>
        <v>1</v>
      </c>
      <c r="AC20" s="2"/>
      <c r="AD20" s="3" t="s">
        <v>16</v>
      </c>
      <c r="AE20" s="22">
        <f>STDEV($B$2:$B$51)</f>
        <v>0.37906436909629143</v>
      </c>
      <c r="AF20" s="3"/>
      <c r="AG20" s="3"/>
      <c r="AH20" s="4"/>
      <c r="AJ20" s="2"/>
      <c r="AK20" s="3" t="s">
        <v>16</v>
      </c>
      <c r="AL20" s="22">
        <f>STDEV($B$52:$B$101)</f>
        <v>0.31379832337840918</v>
      </c>
      <c r="AM20" s="3"/>
      <c r="AN20" s="3"/>
      <c r="AO20" s="4"/>
      <c r="AQ20" s="2"/>
      <c r="AR20" s="3" t="s">
        <v>16</v>
      </c>
      <c r="AS20" s="22">
        <f>STDEV($B$102:$B$151)</f>
        <v>0.32249663817263963</v>
      </c>
      <c r="AT20" s="3"/>
      <c r="AU20" s="3"/>
      <c r="AV20" s="4"/>
    </row>
    <row r="21" spans="1:48" x14ac:dyDescent="0.25">
      <c r="A21">
        <v>5.0999999999999996</v>
      </c>
      <c r="B21">
        <v>3.8</v>
      </c>
      <c r="C21">
        <v>1.5</v>
      </c>
      <c r="D21">
        <v>0.3</v>
      </c>
      <c r="E21" t="s">
        <v>32</v>
      </c>
      <c r="G21">
        <f t="shared" si="0"/>
        <v>1.0922477665179735</v>
      </c>
      <c r="H21">
        <f t="shared" si="1"/>
        <v>0.6502316405553531</v>
      </c>
      <c r="I21">
        <f t="shared" si="2"/>
        <v>2.2428664840628096</v>
      </c>
      <c r="J21">
        <f t="shared" si="3"/>
        <v>3.3198244353169861</v>
      </c>
      <c r="K21">
        <f t="shared" si="19"/>
        <v>1.7627330512149737</v>
      </c>
      <c r="L21" s="27">
        <f t="shared" si="4"/>
        <v>1</v>
      </c>
      <c r="M21" s="27">
        <f t="shared" si="5"/>
        <v>0.20821113868730334</v>
      </c>
      <c r="N21" s="27">
        <f t="shared" si="6"/>
        <v>5.8174857085567322E-3</v>
      </c>
      <c r="O21" s="27">
        <f t="shared" si="7"/>
        <v>2.7407446100968443E-8</v>
      </c>
      <c r="P21" s="27">
        <f t="shared" si="8"/>
        <v>2.8808567291950356E-6</v>
      </c>
      <c r="Q21" s="27">
        <f t="shared" si="9"/>
        <v>3.1879261986188315E-17</v>
      </c>
      <c r="R21" s="27">
        <f t="shared" si="10"/>
        <v>1.8085133176697035E-17</v>
      </c>
      <c r="S21" s="27">
        <f t="shared" si="11"/>
        <v>4.0593548578160721E-2</v>
      </c>
      <c r="T21" s="27">
        <f t="shared" si="12"/>
        <v>4.6545715844909408E-2</v>
      </c>
      <c r="U21" s="27">
        <f t="shared" si="13"/>
        <v>1.424958964678277E-12</v>
      </c>
      <c r="V21" s="27">
        <f t="shared" si="14"/>
        <v>3.8573888090660336E-9</v>
      </c>
      <c r="W21" s="27">
        <f t="shared" si="15"/>
        <v>3.4618739524698368E-24</v>
      </c>
      <c r="X21" s="27">
        <f t="shared" si="16"/>
        <v>1.9639241177691202E-24</v>
      </c>
      <c r="Y21" t="str">
        <f t="shared" si="17"/>
        <v>Setosa</v>
      </c>
      <c r="Z21" s="1">
        <f t="shared" si="18"/>
        <v>1</v>
      </c>
      <c r="AC21" s="2"/>
      <c r="AD21" s="3"/>
      <c r="AE21" s="22"/>
      <c r="AF21" s="3"/>
      <c r="AG21" s="3"/>
      <c r="AH21" s="4"/>
      <c r="AJ21" s="2"/>
      <c r="AK21" s="3"/>
      <c r="AL21" s="22"/>
      <c r="AM21" s="3"/>
      <c r="AN21" s="3"/>
      <c r="AO21" s="4"/>
      <c r="AQ21" s="2"/>
      <c r="AR21" s="3"/>
      <c r="AS21" s="22"/>
      <c r="AT21" s="3"/>
      <c r="AU21" s="3"/>
      <c r="AV21" s="4"/>
    </row>
    <row r="22" spans="1:48" x14ac:dyDescent="0.25">
      <c r="A22">
        <v>5.4</v>
      </c>
      <c r="B22">
        <v>3.4</v>
      </c>
      <c r="C22">
        <v>1.7</v>
      </c>
      <c r="D22">
        <v>0.2</v>
      </c>
      <c r="E22" t="s">
        <v>32</v>
      </c>
      <c r="G22">
        <f t="shared" si="0"/>
        <v>0.605983874390151</v>
      </c>
      <c r="H22">
        <f t="shared" si="1"/>
        <v>1.0495721623789442</v>
      </c>
      <c r="I22">
        <f t="shared" si="2"/>
        <v>0.89817585070559469</v>
      </c>
      <c r="J22">
        <f t="shared" si="3"/>
        <v>3.441571061757585</v>
      </c>
      <c r="K22">
        <f t="shared" si="19"/>
        <v>0.65534536401266774</v>
      </c>
      <c r="L22" s="27">
        <f t="shared" si="4"/>
        <v>0.99999999999999778</v>
      </c>
      <c r="M22" s="27">
        <f t="shared" si="5"/>
        <v>0.45078048861113162</v>
      </c>
      <c r="N22" s="27">
        <f t="shared" si="6"/>
        <v>0.16943584797876085</v>
      </c>
      <c r="O22" s="27">
        <f t="shared" si="7"/>
        <v>3.0492226527198367E-7</v>
      </c>
      <c r="P22" s="27">
        <f t="shared" si="8"/>
        <v>1.8389329771121162E-7</v>
      </c>
      <c r="Q22" s="27">
        <f t="shared" si="9"/>
        <v>1.4275922913816611E-15</v>
      </c>
      <c r="R22" s="27">
        <f t="shared" si="10"/>
        <v>2.1783816133840273E-15</v>
      </c>
      <c r="S22" s="27">
        <f t="shared" si="11"/>
        <v>0.10954451854991003</v>
      </c>
      <c r="T22" s="27">
        <f t="shared" si="12"/>
        <v>0.5169947832659546</v>
      </c>
      <c r="U22" s="27">
        <f t="shared" si="13"/>
        <v>1.9089259822367799E-11</v>
      </c>
      <c r="V22" s="27">
        <f t="shared" si="14"/>
        <v>3.6625422944614077E-10</v>
      </c>
      <c r="W22" s="27">
        <f t="shared" si="15"/>
        <v>1.3198582603965282E-22</v>
      </c>
      <c r="X22" s="27">
        <f t="shared" si="16"/>
        <v>2.0139888566771224E-22</v>
      </c>
      <c r="Y22" t="str">
        <f t="shared" si="17"/>
        <v>Setosa</v>
      </c>
      <c r="Z22" s="1">
        <f t="shared" si="18"/>
        <v>1</v>
      </c>
      <c r="AC22" s="2"/>
      <c r="AD22" s="3" t="s">
        <v>17</v>
      </c>
      <c r="AE22" s="22">
        <f>1/(SQRT(2*PI())*AE20)</f>
        <v>1.052439408516636</v>
      </c>
      <c r="AF22" s="3"/>
      <c r="AG22" s="3"/>
      <c r="AH22" s="4"/>
      <c r="AJ22" s="2"/>
      <c r="AK22" s="3" t="s">
        <v>17</v>
      </c>
      <c r="AL22" s="22">
        <f>1/(SQRT(2*PI())*AL20)</f>
        <v>1.2713333714034811</v>
      </c>
      <c r="AM22" s="3"/>
      <c r="AN22" s="3"/>
      <c r="AO22" s="4"/>
      <c r="AQ22" s="2"/>
      <c r="AR22" s="3" t="s">
        <v>17</v>
      </c>
      <c r="AS22" s="22">
        <f>1/(SQRT(2*PI())*AS20)</f>
        <v>1.2370432220997913</v>
      </c>
      <c r="AT22" s="3"/>
      <c r="AU22" s="3"/>
      <c r="AV22" s="4"/>
    </row>
    <row r="23" spans="1:48" x14ac:dyDescent="0.25">
      <c r="A23">
        <v>5.0999999999999996</v>
      </c>
      <c r="B23">
        <v>3.7</v>
      </c>
      <c r="C23">
        <v>1.5</v>
      </c>
      <c r="D23">
        <v>0.4</v>
      </c>
      <c r="E23" t="s">
        <v>32</v>
      </c>
      <c r="G23">
        <f t="shared" si="0"/>
        <v>1.0922477665179735</v>
      </c>
      <c r="H23">
        <f t="shared" si="1"/>
        <v>0.81356231307156868</v>
      </c>
      <c r="I23">
        <f t="shared" si="2"/>
        <v>2.2428664840628096</v>
      </c>
      <c r="J23">
        <f t="shared" si="3"/>
        <v>1.3014661894018518</v>
      </c>
      <c r="K23">
        <f t="shared" si="19"/>
        <v>0.86462351800914572</v>
      </c>
      <c r="L23" s="27">
        <f t="shared" si="4"/>
        <v>0.99999999999999889</v>
      </c>
      <c r="M23" s="27">
        <f t="shared" si="5"/>
        <v>0.20821113868730334</v>
      </c>
      <c r="N23" s="27">
        <f t="shared" si="6"/>
        <v>1.5738364340027931E-2</v>
      </c>
      <c r="O23" s="27">
        <f t="shared" si="7"/>
        <v>2.7407446100968443E-8</v>
      </c>
      <c r="P23" s="27">
        <f t="shared" si="8"/>
        <v>3.4947977868225896E-5</v>
      </c>
      <c r="Q23" s="27">
        <f t="shared" si="9"/>
        <v>1.0462438549331266E-15</v>
      </c>
      <c r="R23" s="27">
        <f t="shared" si="10"/>
        <v>1.2100571325450097E-15</v>
      </c>
      <c r="S23" s="27">
        <f t="shared" si="11"/>
        <v>4.0593548578160721E-2</v>
      </c>
      <c r="T23" s="27">
        <f t="shared" si="12"/>
        <v>9.8156145242022957E-2</v>
      </c>
      <c r="U23" s="27">
        <f t="shared" si="13"/>
        <v>1.424958964678277E-12</v>
      </c>
      <c r="V23" s="27">
        <f t="shared" si="14"/>
        <v>3.5582001965445325E-8</v>
      </c>
      <c r="W23" s="27">
        <f t="shared" si="15"/>
        <v>6.7341997596799395E-23</v>
      </c>
      <c r="X23" s="27">
        <f t="shared" si="16"/>
        <v>7.7885919355812617E-23</v>
      </c>
      <c r="Y23" t="str">
        <f t="shared" si="17"/>
        <v>Setosa</v>
      </c>
      <c r="Z23" s="1">
        <f t="shared" si="18"/>
        <v>1</v>
      </c>
      <c r="AC23" s="2"/>
      <c r="AD23" s="3" t="s">
        <v>18</v>
      </c>
      <c r="AE23" s="22">
        <f>EXP(-1 * ($AD$4 - AE19)^2 / (2*AE20^2))</f>
        <v>0.98212286708767726</v>
      </c>
      <c r="AF23" s="3"/>
      <c r="AG23" s="3"/>
      <c r="AH23" s="4"/>
      <c r="AJ23" s="2"/>
      <c r="AK23" s="3" t="s">
        <v>18</v>
      </c>
      <c r="AL23" s="22">
        <f>EXP(-1* ($AD$4 - AL19)^2 / (2*AL20^2))</f>
        <v>6.6809025289237503E-2</v>
      </c>
      <c r="AM23" s="3"/>
      <c r="AN23" s="3"/>
      <c r="AO23" s="4"/>
      <c r="AQ23" s="2"/>
      <c r="AR23" s="3" t="s">
        <v>18</v>
      </c>
      <c r="AS23" s="22">
        <f>EXP(-1* ($AD$4 - AS19)^2 / (2*AS20^2))</f>
        <v>0.26444529470765138</v>
      </c>
      <c r="AT23" s="3"/>
      <c r="AU23" s="3"/>
      <c r="AV23" s="4"/>
    </row>
    <row r="24" spans="1:48" x14ac:dyDescent="0.25">
      <c r="A24">
        <v>4.5999999999999996</v>
      </c>
      <c r="B24">
        <v>3.6</v>
      </c>
      <c r="C24">
        <v>1</v>
      </c>
      <c r="D24">
        <v>0.2</v>
      </c>
      <c r="E24" t="s">
        <v>32</v>
      </c>
      <c r="G24">
        <f t="shared" si="0"/>
        <v>0.58301986981538167</v>
      </c>
      <c r="H24">
        <f t="shared" si="1"/>
        <v>0.94948716370461894</v>
      </c>
      <c r="I24">
        <f t="shared" si="2"/>
        <v>6.6741437868946096E-2</v>
      </c>
      <c r="J24">
        <f t="shared" si="3"/>
        <v>3.441571061757585</v>
      </c>
      <c r="K24">
        <f t="shared" si="19"/>
        <v>4.2384152088186175E-2</v>
      </c>
      <c r="L24" s="27">
        <f t="shared" si="4"/>
        <v>1</v>
      </c>
      <c r="M24" s="27">
        <f t="shared" si="5"/>
        <v>2.712658306330978E-2</v>
      </c>
      <c r="N24" s="27">
        <f t="shared" si="6"/>
        <v>3.8466205502341595E-2</v>
      </c>
      <c r="O24" s="27">
        <f t="shared" si="7"/>
        <v>3.0052648312795343E-11</v>
      </c>
      <c r="P24" s="27">
        <f t="shared" si="8"/>
        <v>1.8389329771121162E-7</v>
      </c>
      <c r="Q24" s="27">
        <f t="shared" si="9"/>
        <v>1.9222144387039575E-21</v>
      </c>
      <c r="R24" s="27">
        <f t="shared" si="10"/>
        <v>4.5352197554985191E-20</v>
      </c>
      <c r="S24" s="27">
        <f t="shared" si="11"/>
        <v>4.7324496099031216E-3</v>
      </c>
      <c r="T24" s="27">
        <f t="shared" si="12"/>
        <v>0.18801730759688293</v>
      </c>
      <c r="U24" s="27">
        <f t="shared" si="13"/>
        <v>1.2212734363002429E-15</v>
      </c>
      <c r="V24" s="27">
        <f t="shared" si="14"/>
        <v>3.6625422944614077E-10</v>
      </c>
      <c r="W24" s="27">
        <f t="shared" si="15"/>
        <v>1.3266554102627542E-28</v>
      </c>
      <c r="X24" s="27">
        <f t="shared" si="16"/>
        <v>3.1300742020330181E-27</v>
      </c>
      <c r="Y24" t="str">
        <f t="shared" si="17"/>
        <v>Setosa</v>
      </c>
      <c r="Z24" s="1">
        <f t="shared" si="18"/>
        <v>1</v>
      </c>
      <c r="AC24" s="2"/>
      <c r="AD24" s="3" t="s">
        <v>26</v>
      </c>
      <c r="AE24" s="22">
        <f>AE22*AE23</f>
        <v>1.0336248093284177</v>
      </c>
      <c r="AF24" s="3"/>
      <c r="AG24" s="3"/>
      <c r="AH24" s="4"/>
      <c r="AJ24" s="2"/>
      <c r="AK24" s="3" t="s">
        <v>26</v>
      </c>
      <c r="AL24" s="22">
        <f>AL22*AL23</f>
        <v>8.4936543361146741E-2</v>
      </c>
      <c r="AM24" s="3"/>
      <c r="AN24" s="3"/>
      <c r="AO24" s="4"/>
      <c r="AQ24" s="2"/>
      <c r="AR24" s="3" t="s">
        <v>26</v>
      </c>
      <c r="AS24" s="22">
        <f>AS22*AS23</f>
        <v>0.32713025943428198</v>
      </c>
      <c r="AT24" s="3"/>
      <c r="AU24" s="3"/>
      <c r="AV24" s="4"/>
    </row>
    <row r="25" spans="1:48" x14ac:dyDescent="0.25">
      <c r="A25">
        <v>5.0999999999999996</v>
      </c>
      <c r="B25">
        <v>3.3</v>
      </c>
      <c r="C25">
        <v>1.7</v>
      </c>
      <c r="D25">
        <v>0.5</v>
      </c>
      <c r="E25" t="s">
        <v>32</v>
      </c>
      <c r="G25">
        <f t="shared" si="0"/>
        <v>1.0922477665179735</v>
      </c>
      <c r="H25">
        <f t="shared" si="1"/>
        <v>0.99411638922596735</v>
      </c>
      <c r="I25">
        <f t="shared" si="2"/>
        <v>0.89817585070559469</v>
      </c>
      <c r="J25">
        <f t="shared" si="3"/>
        <v>0.20735287439365396</v>
      </c>
      <c r="K25">
        <f t="shared" si="19"/>
        <v>6.7407555566962124E-2</v>
      </c>
      <c r="L25" s="27">
        <f t="shared" si="4"/>
        <v>0.99999999996852673</v>
      </c>
      <c r="M25" s="27">
        <f t="shared" si="5"/>
        <v>0.20821113868730334</v>
      </c>
      <c r="N25" s="27">
        <f t="shared" si="6"/>
        <v>0.30535954586366376</v>
      </c>
      <c r="O25" s="27">
        <f t="shared" si="7"/>
        <v>3.0492226527198367E-7</v>
      </c>
      <c r="P25" s="27">
        <f t="shared" si="8"/>
        <v>3.2829712202468009E-4</v>
      </c>
      <c r="Q25" s="27">
        <f t="shared" si="9"/>
        <v>2.1215360636174516E-12</v>
      </c>
      <c r="R25" s="27">
        <f t="shared" si="10"/>
        <v>3.1473268029177576E-11</v>
      </c>
      <c r="S25" s="27">
        <f t="shared" si="11"/>
        <v>4.0593548578160721E-2</v>
      </c>
      <c r="T25" s="27">
        <f t="shared" si="12"/>
        <v>0.74215421392466197</v>
      </c>
      <c r="U25" s="27">
        <f t="shared" si="13"/>
        <v>1.9089259822367799E-11</v>
      </c>
      <c r="V25" s="27">
        <f t="shared" si="14"/>
        <v>2.8747066789477808E-7</v>
      </c>
      <c r="W25" s="27">
        <f t="shared" si="15"/>
        <v>5.5107733302753553E-20</v>
      </c>
      <c r="X25" s="27">
        <f t="shared" si="16"/>
        <v>8.175305103042277E-19</v>
      </c>
      <c r="Y25" t="str">
        <f t="shared" si="17"/>
        <v>Setosa</v>
      </c>
      <c r="Z25" s="1">
        <f t="shared" si="18"/>
        <v>1</v>
      </c>
      <c r="AC25" s="2"/>
      <c r="AD25" s="3"/>
      <c r="AE25" s="22"/>
      <c r="AF25" s="3"/>
      <c r="AG25" s="3"/>
      <c r="AH25" s="4"/>
      <c r="AJ25" s="2"/>
      <c r="AK25" s="3"/>
      <c r="AL25" s="22"/>
      <c r="AM25" s="3"/>
      <c r="AN25" s="3"/>
      <c r="AO25" s="4"/>
      <c r="AQ25" s="2"/>
      <c r="AR25" s="3"/>
      <c r="AS25" s="22"/>
      <c r="AT25" s="3"/>
      <c r="AU25" s="3"/>
      <c r="AV25" s="4"/>
    </row>
    <row r="26" spans="1:48" x14ac:dyDescent="0.25">
      <c r="A26">
        <v>4.8</v>
      </c>
      <c r="B26">
        <v>3.4</v>
      </c>
      <c r="C26">
        <v>1.9</v>
      </c>
      <c r="D26">
        <v>0.2</v>
      </c>
      <c r="E26" t="s">
        <v>32</v>
      </c>
      <c r="G26">
        <f t="shared" si="0"/>
        <v>0.95411159923958488</v>
      </c>
      <c r="H26">
        <f t="shared" si="1"/>
        <v>1.0495721623789442</v>
      </c>
      <c r="I26">
        <f t="shared" si="2"/>
        <v>9.548086831370424E-2</v>
      </c>
      <c r="J26">
        <f t="shared" si="3"/>
        <v>3.441571061757585</v>
      </c>
      <c r="K26">
        <f t="shared" si="19"/>
        <v>0.10968906274149595</v>
      </c>
      <c r="L26" s="27">
        <f t="shared" si="4"/>
        <v>0.99999999999998168</v>
      </c>
      <c r="M26" s="27">
        <f t="shared" si="5"/>
        <v>6.8602458771548705E-2</v>
      </c>
      <c r="N26" s="27">
        <f t="shared" si="6"/>
        <v>0.16943584797876085</v>
      </c>
      <c r="O26" s="27">
        <f t="shared" si="7"/>
        <v>2.8303424615422769E-6</v>
      </c>
      <c r="P26" s="27">
        <f t="shared" si="8"/>
        <v>1.8389329771121162E-7</v>
      </c>
      <c r="Q26" s="27">
        <f t="shared" si="9"/>
        <v>2.0166411046661408E-15</v>
      </c>
      <c r="R26" s="27">
        <f t="shared" si="10"/>
        <v>1.8385070072288965E-14</v>
      </c>
      <c r="S26" s="27">
        <f t="shared" si="11"/>
        <v>1.2040836265766642E-2</v>
      </c>
      <c r="T26" s="27">
        <f t="shared" si="12"/>
        <v>0.5169947832659546</v>
      </c>
      <c r="U26" s="27">
        <f t="shared" si="13"/>
        <v>2.2425497110600664E-10</v>
      </c>
      <c r="V26" s="27">
        <f t="shared" si="14"/>
        <v>3.6625422944614077E-10</v>
      </c>
      <c r="W26" s="27">
        <f t="shared" si="15"/>
        <v>1.7043009434699789E-22</v>
      </c>
      <c r="X26" s="27">
        <f t="shared" si="16"/>
        <v>1.5537565012169636E-21</v>
      </c>
      <c r="Y26" t="str">
        <f t="shared" si="17"/>
        <v>Setosa</v>
      </c>
      <c r="Z26" s="1">
        <f t="shared" si="18"/>
        <v>1</v>
      </c>
      <c r="AC26" s="2" t="str">
        <f>"p("&amp;AE4&amp;" | Setosa)"</f>
        <v>p(1.4 | Setosa)</v>
      </c>
      <c r="AD26" s="3"/>
      <c r="AE26" s="22"/>
      <c r="AF26" s="3"/>
      <c r="AG26" s="3"/>
      <c r="AH26" s="4"/>
      <c r="AJ26" s="2" t="str">
        <f>"p("&amp;$AE$4&amp;" | Versicolor)"</f>
        <v>p(1.4 | Versicolor)</v>
      </c>
      <c r="AK26" s="3"/>
      <c r="AL26" s="22"/>
      <c r="AM26" s="3"/>
      <c r="AN26" s="3"/>
      <c r="AO26" s="4"/>
      <c r="AQ26" s="2" t="str">
        <f>"p("&amp;$AE$4&amp;" | Virginica)"</f>
        <v>p(1.4 | Virginica)</v>
      </c>
      <c r="AR26" s="3"/>
      <c r="AS26" s="22"/>
      <c r="AT26" s="3"/>
      <c r="AU26" s="3"/>
      <c r="AV26" s="4"/>
    </row>
    <row r="27" spans="1:48" x14ac:dyDescent="0.25">
      <c r="A27">
        <v>5</v>
      </c>
      <c r="B27">
        <v>3</v>
      </c>
      <c r="C27">
        <v>1.6</v>
      </c>
      <c r="D27">
        <v>0.2</v>
      </c>
      <c r="E27" t="s">
        <v>32</v>
      </c>
      <c r="G27">
        <f t="shared" si="0"/>
        <v>1.1316203115364354</v>
      </c>
      <c r="H27">
        <f t="shared" si="1"/>
        <v>0.55637208803772498</v>
      </c>
      <c r="I27">
        <f t="shared" si="2"/>
        <v>1.6752621193875545</v>
      </c>
      <c r="J27">
        <f t="shared" si="3"/>
        <v>3.441571061757585</v>
      </c>
      <c r="K27">
        <f t="shared" si="19"/>
        <v>1.2099970830309492</v>
      </c>
      <c r="L27" s="27">
        <f t="shared" si="4"/>
        <v>0.99999999999999922</v>
      </c>
      <c r="M27" s="27">
        <f t="shared" si="5"/>
        <v>0.14930793218051017</v>
      </c>
      <c r="N27" s="27">
        <f t="shared" si="6"/>
        <v>0.97185841325391475</v>
      </c>
      <c r="O27" s="27">
        <f t="shared" si="7"/>
        <v>9.35109982115851E-8</v>
      </c>
      <c r="P27" s="27">
        <f t="shared" si="8"/>
        <v>1.8389329771121162E-7</v>
      </c>
      <c r="Q27" s="27">
        <f t="shared" si="9"/>
        <v>8.3175078365908764E-16</v>
      </c>
      <c r="R27" s="27">
        <f t="shared" si="10"/>
        <v>6.8739899899230797E-16</v>
      </c>
      <c r="S27" s="27">
        <f t="shared" si="11"/>
        <v>2.7750084529026539E-2</v>
      </c>
      <c r="T27" s="27">
        <f t="shared" si="12"/>
        <v>1.2330295149586585</v>
      </c>
      <c r="U27" s="27">
        <f t="shared" si="13"/>
        <v>5.3018195375877452E-12</v>
      </c>
      <c r="V27" s="27">
        <f t="shared" si="14"/>
        <v>3.6625422944614077E-10</v>
      </c>
      <c r="W27" s="27">
        <f t="shared" si="15"/>
        <v>2.2147469781920375E-23</v>
      </c>
      <c r="X27" s="27">
        <f t="shared" si="16"/>
        <v>1.8303738159800069E-23</v>
      </c>
      <c r="Y27" t="str">
        <f t="shared" si="17"/>
        <v>Setosa</v>
      </c>
      <c r="Z27" s="1">
        <f t="shared" si="18"/>
        <v>1</v>
      </c>
      <c r="AC27" s="2"/>
      <c r="AD27" s="3" t="s">
        <v>13</v>
      </c>
      <c r="AE27" s="22">
        <f>AVERAGE($C$2:$C$51)</f>
        <v>1.4620000000000002</v>
      </c>
      <c r="AF27" s="3"/>
      <c r="AG27" s="3"/>
      <c r="AH27" s="4"/>
      <c r="AJ27" s="2"/>
      <c r="AK27" s="3" t="s">
        <v>13</v>
      </c>
      <c r="AL27" s="22">
        <f>AVERAGE($C$52:$C$101)</f>
        <v>4.26</v>
      </c>
      <c r="AM27" s="3"/>
      <c r="AN27" s="3"/>
      <c r="AO27" s="4"/>
      <c r="AQ27" s="2"/>
      <c r="AR27" s="3" t="s">
        <v>13</v>
      </c>
      <c r="AS27" s="22">
        <f>AVERAGE($C$102:$C$151)</f>
        <v>5.5519999999999996</v>
      </c>
      <c r="AT27" s="3"/>
      <c r="AU27" s="3"/>
      <c r="AV27" s="4"/>
    </row>
    <row r="28" spans="1:48" x14ac:dyDescent="0.25">
      <c r="A28">
        <v>5</v>
      </c>
      <c r="B28">
        <v>3.4</v>
      </c>
      <c r="C28">
        <v>1.6</v>
      </c>
      <c r="D28">
        <v>0.4</v>
      </c>
      <c r="E28" t="s">
        <v>32</v>
      </c>
      <c r="G28">
        <f t="shared" si="0"/>
        <v>1.1316203115364354</v>
      </c>
      <c r="H28">
        <f t="shared" si="1"/>
        <v>1.0495721623789442</v>
      </c>
      <c r="I28">
        <f t="shared" si="2"/>
        <v>1.6752621193875545</v>
      </c>
      <c r="J28">
        <f t="shared" si="3"/>
        <v>1.3014661894018518</v>
      </c>
      <c r="K28">
        <f t="shared" si="19"/>
        <v>0.86319206890337796</v>
      </c>
      <c r="L28" s="27">
        <f t="shared" si="4"/>
        <v>0.99999999999996814</v>
      </c>
      <c r="M28" s="27">
        <f t="shared" si="5"/>
        <v>0.14930793218051017</v>
      </c>
      <c r="N28" s="27">
        <f t="shared" si="6"/>
        <v>0.16943584797876085</v>
      </c>
      <c r="O28" s="27">
        <f t="shared" si="7"/>
        <v>9.35109982115851E-8</v>
      </c>
      <c r="P28" s="27">
        <f t="shared" si="8"/>
        <v>3.4947977868225896E-5</v>
      </c>
      <c r="Q28" s="27">
        <f t="shared" si="9"/>
        <v>2.7558252286766957E-14</v>
      </c>
      <c r="R28" s="27">
        <f t="shared" si="10"/>
        <v>3.1925979488871821E-14</v>
      </c>
      <c r="S28" s="27">
        <f t="shared" si="11"/>
        <v>2.7750084529026539E-2</v>
      </c>
      <c r="T28" s="27">
        <f t="shared" si="12"/>
        <v>0.5169947832659546</v>
      </c>
      <c r="U28" s="27">
        <f t="shared" si="13"/>
        <v>5.3018195375877452E-12</v>
      </c>
      <c r="V28" s="27">
        <f t="shared" si="14"/>
        <v>3.5582001965445325E-8</v>
      </c>
      <c r="W28" s="27">
        <f t="shared" si="15"/>
        <v>9.0216201419797434E-22</v>
      </c>
      <c r="X28" s="27">
        <f t="shared" si="16"/>
        <v>1.0451463199193618E-21</v>
      </c>
      <c r="Y28" t="str">
        <f t="shared" si="17"/>
        <v>Setosa</v>
      </c>
      <c r="Z28" s="1">
        <f t="shared" si="18"/>
        <v>1</v>
      </c>
      <c r="AC28" s="2"/>
      <c r="AD28" s="3" t="s">
        <v>16</v>
      </c>
      <c r="AE28" s="22">
        <f>STDEV($C$2:$C$51)</f>
        <v>0.17366399648018002</v>
      </c>
      <c r="AF28" s="3"/>
      <c r="AG28" s="3"/>
      <c r="AH28" s="4"/>
      <c r="AJ28" s="2"/>
      <c r="AK28" s="3" t="s">
        <v>16</v>
      </c>
      <c r="AL28" s="22">
        <f>STDEV($C$52:$C$101)</f>
        <v>0.46991097723996639</v>
      </c>
      <c r="AM28" s="3"/>
      <c r="AN28" s="3"/>
      <c r="AO28" s="4"/>
      <c r="AQ28" s="2"/>
      <c r="AR28" s="3" t="s">
        <v>16</v>
      </c>
      <c r="AS28" s="22">
        <f>STDEV($C$102:$C$151)</f>
        <v>0.55189469566398353</v>
      </c>
      <c r="AT28" s="3"/>
      <c r="AU28" s="3"/>
      <c r="AV28" s="4"/>
    </row>
    <row r="29" spans="1:48" x14ac:dyDescent="0.25">
      <c r="A29">
        <v>5.2</v>
      </c>
      <c r="B29">
        <v>3.5</v>
      </c>
      <c r="C29">
        <v>1.5</v>
      </c>
      <c r="D29">
        <v>0.2</v>
      </c>
      <c r="E29" t="s">
        <v>32</v>
      </c>
      <c r="G29">
        <f t="shared" si="0"/>
        <v>0.97272041628491279</v>
      </c>
      <c r="H29">
        <f t="shared" si="1"/>
        <v>1.0336248093284177</v>
      </c>
      <c r="I29">
        <f t="shared" si="2"/>
        <v>2.2428664840628096</v>
      </c>
      <c r="J29">
        <f t="shared" si="3"/>
        <v>3.441571061757585</v>
      </c>
      <c r="K29">
        <f t="shared" si="19"/>
        <v>2.586960895128696</v>
      </c>
      <c r="L29" s="27">
        <f t="shared" si="4"/>
        <v>1</v>
      </c>
      <c r="M29" s="27">
        <f t="shared" si="5"/>
        <v>0.27965635337608497</v>
      </c>
      <c r="N29" s="27">
        <f t="shared" si="6"/>
        <v>8.4936543361146769E-2</v>
      </c>
      <c r="O29" s="27">
        <f t="shared" si="7"/>
        <v>2.7407446100968443E-8</v>
      </c>
      <c r="P29" s="27">
        <f t="shared" si="8"/>
        <v>1.8389329771121162E-7</v>
      </c>
      <c r="Q29" s="27">
        <f t="shared" si="9"/>
        <v>3.9905475299707159E-17</v>
      </c>
      <c r="R29" s="27">
        <f t="shared" si="10"/>
        <v>1.5425619836329973E-17</v>
      </c>
      <c r="S29" s="27">
        <f t="shared" si="11"/>
        <v>5.7930726784393427E-2</v>
      </c>
      <c r="T29" s="27">
        <f t="shared" si="12"/>
        <v>0.32713025943428198</v>
      </c>
      <c r="U29" s="27">
        <f t="shared" si="13"/>
        <v>1.424958964678277E-12</v>
      </c>
      <c r="V29" s="27">
        <f t="shared" si="14"/>
        <v>3.6625422944614077E-10</v>
      </c>
      <c r="W29" s="27">
        <f t="shared" si="15"/>
        <v>3.2968064174364939E-24</v>
      </c>
      <c r="X29" s="27">
        <f t="shared" si="16"/>
        <v>1.2743936035695216E-24</v>
      </c>
      <c r="Y29" t="str">
        <f t="shared" si="17"/>
        <v>Setosa</v>
      </c>
      <c r="Z29" s="1">
        <f t="shared" si="18"/>
        <v>1</v>
      </c>
      <c r="AC29" s="2"/>
      <c r="AD29" s="3"/>
      <c r="AE29" s="22"/>
      <c r="AF29" s="3"/>
      <c r="AG29" s="3"/>
      <c r="AH29" s="4"/>
      <c r="AJ29" s="2"/>
      <c r="AK29" s="3"/>
      <c r="AL29" s="22"/>
      <c r="AM29" s="3"/>
      <c r="AN29" s="3"/>
      <c r="AO29" s="4"/>
      <c r="AQ29" s="2"/>
      <c r="AR29" s="3"/>
      <c r="AS29" s="22"/>
      <c r="AT29" s="3"/>
      <c r="AU29" s="3"/>
      <c r="AV29" s="4"/>
    </row>
    <row r="30" spans="1:48" x14ac:dyDescent="0.25">
      <c r="A30">
        <v>5.2</v>
      </c>
      <c r="B30">
        <v>3.4</v>
      </c>
      <c r="C30">
        <v>1.4</v>
      </c>
      <c r="D30">
        <v>0.2</v>
      </c>
      <c r="E30" t="s">
        <v>32</v>
      </c>
      <c r="G30">
        <f t="shared" si="0"/>
        <v>0.97272041628491279</v>
      </c>
      <c r="H30">
        <f t="shared" si="1"/>
        <v>1.0495721623789442</v>
      </c>
      <c r="I30">
        <f t="shared" si="2"/>
        <v>2.1553774365787248</v>
      </c>
      <c r="J30">
        <f t="shared" si="3"/>
        <v>3.441571061757585</v>
      </c>
      <c r="K30">
        <f t="shared" si="19"/>
        <v>2.5244057082621287</v>
      </c>
      <c r="L30" s="27">
        <f t="shared" si="4"/>
        <v>1</v>
      </c>
      <c r="M30" s="27">
        <f t="shared" si="5"/>
        <v>0.27965635337608497</v>
      </c>
      <c r="N30" s="27">
        <f t="shared" si="6"/>
        <v>0.16943584797876085</v>
      </c>
      <c r="O30" s="27">
        <f t="shared" si="7"/>
        <v>7.6772691169332702E-9</v>
      </c>
      <c r="P30" s="27">
        <f t="shared" si="8"/>
        <v>1.8389329771121162E-7</v>
      </c>
      <c r="Q30" s="27">
        <f t="shared" si="9"/>
        <v>2.2298795341166738E-17</v>
      </c>
      <c r="R30" s="27">
        <f t="shared" si="10"/>
        <v>8.833285104761488E-18</v>
      </c>
      <c r="S30" s="27">
        <f t="shared" si="11"/>
        <v>5.7930726784393427E-2</v>
      </c>
      <c r="T30" s="27">
        <f t="shared" si="12"/>
        <v>0.5169947832659546</v>
      </c>
      <c r="U30" s="27">
        <f t="shared" si="13"/>
        <v>3.7061358902768907E-13</v>
      </c>
      <c r="V30" s="27">
        <f t="shared" si="14"/>
        <v>3.6625422944614077E-10</v>
      </c>
      <c r="W30" s="27">
        <f t="shared" si="15"/>
        <v>1.3551203620195971E-24</v>
      </c>
      <c r="X30" s="27">
        <f t="shared" si="16"/>
        <v>5.3680767619262743E-25</v>
      </c>
      <c r="Y30" t="str">
        <f t="shared" si="17"/>
        <v>Setosa</v>
      </c>
      <c r="Z30" s="1">
        <f t="shared" si="18"/>
        <v>1</v>
      </c>
      <c r="AC30" s="2"/>
      <c r="AD30" s="3" t="s">
        <v>17</v>
      </c>
      <c r="AE30" s="22">
        <f>1/(SQRT(2*PI())*AE28)</f>
        <v>2.2972077603141154</v>
      </c>
      <c r="AF30" s="3"/>
      <c r="AG30" s="3"/>
      <c r="AH30" s="4"/>
      <c r="AJ30" s="2"/>
      <c r="AK30" s="3" t="s">
        <v>17</v>
      </c>
      <c r="AL30" s="22">
        <f>1/(SQRT(2*PI())*AL28)</f>
        <v>0.84897416686162552</v>
      </c>
      <c r="AM30" s="3"/>
      <c r="AN30" s="3"/>
      <c r="AO30" s="4"/>
      <c r="AQ30" s="2"/>
      <c r="AR30" s="3" t="s">
        <v>17</v>
      </c>
      <c r="AS30" s="22">
        <f>1/(SQRT(2*PI())*AS28)</f>
        <v>0.72285942143630499</v>
      </c>
      <c r="AT30" s="3"/>
      <c r="AU30" s="3"/>
      <c r="AV30" s="4"/>
    </row>
    <row r="31" spans="1:48" x14ac:dyDescent="0.25">
      <c r="A31">
        <v>4.7</v>
      </c>
      <c r="B31">
        <v>3.2</v>
      </c>
      <c r="C31">
        <v>1.6</v>
      </c>
      <c r="D31">
        <v>0.2</v>
      </c>
      <c r="E31" t="s">
        <v>32</v>
      </c>
      <c r="G31">
        <f t="shared" si="0"/>
        <v>0.77645814230728782</v>
      </c>
      <c r="H31">
        <f t="shared" si="1"/>
        <v>0.8782895502619662</v>
      </c>
      <c r="I31">
        <f t="shared" si="2"/>
        <v>1.6752621193875545</v>
      </c>
      <c r="J31">
        <f t="shared" si="3"/>
        <v>3.441571061757585</v>
      </c>
      <c r="K31">
        <f t="shared" si="19"/>
        <v>1.3106116352974153</v>
      </c>
      <c r="L31" s="27">
        <f t="shared" si="4"/>
        <v>0.99999999999999978</v>
      </c>
      <c r="M31" s="27">
        <f t="shared" si="5"/>
        <v>4.3955938858936602E-2</v>
      </c>
      <c r="N31" s="27">
        <f t="shared" si="6"/>
        <v>0.49717946679960495</v>
      </c>
      <c r="O31" s="27">
        <f t="shared" si="7"/>
        <v>9.35109982115851E-8</v>
      </c>
      <c r="P31" s="27">
        <f t="shared" si="8"/>
        <v>1.8389329771121162E-7</v>
      </c>
      <c r="Q31" s="27">
        <f t="shared" si="9"/>
        <v>1.2526740596269024E-16</v>
      </c>
      <c r="R31" s="27">
        <f t="shared" si="10"/>
        <v>9.5579348289749815E-17</v>
      </c>
      <c r="S31" s="27">
        <f t="shared" si="11"/>
        <v>7.6426100080186242E-3</v>
      </c>
      <c r="T31" s="27">
        <f t="shared" si="12"/>
        <v>0.96770884051043249</v>
      </c>
      <c r="U31" s="27">
        <f t="shared" si="13"/>
        <v>5.3018195375877452E-12</v>
      </c>
      <c r="V31" s="27">
        <f t="shared" si="14"/>
        <v>3.6625422944614077E-10</v>
      </c>
      <c r="W31" s="27">
        <f t="shared" si="15"/>
        <v>4.787102673524753E-24</v>
      </c>
      <c r="X31" s="27">
        <f t="shared" si="16"/>
        <v>3.6525714747209776E-24</v>
      </c>
      <c r="Y31" t="str">
        <f t="shared" si="17"/>
        <v>Setosa</v>
      </c>
      <c r="Z31" s="1">
        <f t="shared" si="18"/>
        <v>1</v>
      </c>
      <c r="AC31" s="2"/>
      <c r="AD31" s="3" t="s">
        <v>18</v>
      </c>
      <c r="AE31" s="22">
        <f>EXP(-1 * ($AE$4 - AE27)^2 / (2*AE28^2))</f>
        <v>0.93825968805015847</v>
      </c>
      <c r="AF31" s="3"/>
      <c r="AG31" s="3"/>
      <c r="AH31" s="4"/>
      <c r="AJ31" s="2"/>
      <c r="AK31" s="3" t="s">
        <v>18</v>
      </c>
      <c r="AL31" s="22">
        <f>EXP(-1* ($AE$4 - AL27)^2 / (2*AL28^2))</f>
        <v>9.0429949656932469E-9</v>
      </c>
      <c r="AM31" s="3"/>
      <c r="AN31" s="3"/>
      <c r="AO31" s="4"/>
      <c r="AQ31" s="2"/>
      <c r="AR31" s="3" t="s">
        <v>18</v>
      </c>
      <c r="AS31" s="22">
        <f>EXP(-1* ($AE$4 - AS27)^2 / (2*AS28^2))</f>
        <v>5.1270492994514363E-13</v>
      </c>
      <c r="AT31" s="3"/>
      <c r="AU31" s="3"/>
      <c r="AV31" s="4"/>
    </row>
    <row r="32" spans="1:48" x14ac:dyDescent="0.25">
      <c r="A32">
        <v>4.8</v>
      </c>
      <c r="B32">
        <v>3.1</v>
      </c>
      <c r="C32">
        <v>1.6</v>
      </c>
      <c r="D32">
        <v>0.2</v>
      </c>
      <c r="E32" t="s">
        <v>32</v>
      </c>
      <c r="G32">
        <f t="shared" si="0"/>
        <v>0.95411159923958488</v>
      </c>
      <c r="H32">
        <f t="shared" si="1"/>
        <v>0.7237919509159032</v>
      </c>
      <c r="I32">
        <f t="shared" si="2"/>
        <v>1.6752621193875545</v>
      </c>
      <c r="J32">
        <f t="shared" si="3"/>
        <v>3.441571061757585</v>
      </c>
      <c r="K32">
        <f t="shared" si="19"/>
        <v>1.3271841297545321</v>
      </c>
      <c r="L32" s="27">
        <f t="shared" si="4"/>
        <v>0.99999999999999978</v>
      </c>
      <c r="M32" s="27">
        <f t="shared" si="5"/>
        <v>6.8602458771548705E-2</v>
      </c>
      <c r="N32" s="27">
        <f t="shared" si="6"/>
        <v>0.73132488260630391</v>
      </c>
      <c r="O32" s="27">
        <f t="shared" si="7"/>
        <v>9.35109982115851E-8</v>
      </c>
      <c r="P32" s="27">
        <f t="shared" si="8"/>
        <v>1.8389329771121162E-7</v>
      </c>
      <c r="Q32" s="27">
        <f t="shared" si="9"/>
        <v>2.8757913353442062E-16</v>
      </c>
      <c r="R32" s="27">
        <f t="shared" si="10"/>
        <v>2.1668367416931774E-16</v>
      </c>
      <c r="S32" s="27">
        <f t="shared" si="11"/>
        <v>1.2040836265766642E-2</v>
      </c>
      <c r="T32" s="27">
        <f t="shared" si="12"/>
        <v>1.1461403797787195</v>
      </c>
      <c r="U32" s="27">
        <f t="shared" si="13"/>
        <v>5.3018195375877452E-12</v>
      </c>
      <c r="V32" s="27">
        <f t="shared" si="14"/>
        <v>3.6625422944614077E-10</v>
      </c>
      <c r="W32" s="27">
        <f t="shared" si="15"/>
        <v>8.932659904680128E-24</v>
      </c>
      <c r="X32" s="27">
        <f t="shared" si="16"/>
        <v>6.7305355032630297E-24</v>
      </c>
      <c r="Y32" t="str">
        <f t="shared" si="17"/>
        <v>Setosa</v>
      </c>
      <c r="Z32" s="1">
        <f t="shared" si="18"/>
        <v>1</v>
      </c>
      <c r="AC32" s="2"/>
      <c r="AD32" s="3" t="s">
        <v>26</v>
      </c>
      <c r="AE32" s="22">
        <f>AE30*AE31</f>
        <v>2.1553774365787253</v>
      </c>
      <c r="AF32" s="3"/>
      <c r="AG32" s="3"/>
      <c r="AH32" s="4"/>
      <c r="AJ32" s="2"/>
      <c r="AK32" s="3" t="s">
        <v>26</v>
      </c>
      <c r="AL32" s="22">
        <f>AL30*AL31</f>
        <v>7.6772691169332983E-9</v>
      </c>
      <c r="AM32" s="3"/>
      <c r="AN32" s="3"/>
      <c r="AO32" s="4"/>
      <c r="AQ32" s="2"/>
      <c r="AR32" s="3" t="s">
        <v>26</v>
      </c>
      <c r="AS32" s="22">
        <f>AS30*AS31</f>
        <v>3.7061358902768781E-13</v>
      </c>
      <c r="AT32" s="3"/>
      <c r="AU32" s="3"/>
      <c r="AV32" s="4"/>
    </row>
    <row r="33" spans="1:48" x14ac:dyDescent="0.25">
      <c r="A33">
        <v>5.4</v>
      </c>
      <c r="B33">
        <v>3.4</v>
      </c>
      <c r="C33">
        <v>1.5</v>
      </c>
      <c r="D33">
        <v>0.4</v>
      </c>
      <c r="E33" t="s">
        <v>32</v>
      </c>
      <c r="G33">
        <f t="shared" si="0"/>
        <v>0.605983874390151</v>
      </c>
      <c r="H33">
        <f t="shared" si="1"/>
        <v>1.0495721623789442</v>
      </c>
      <c r="I33">
        <f t="shared" si="2"/>
        <v>2.2428664840628096</v>
      </c>
      <c r="J33">
        <f t="shared" si="3"/>
        <v>1.3014661894018518</v>
      </c>
      <c r="K33">
        <f t="shared" si="19"/>
        <v>0.61885432080883906</v>
      </c>
      <c r="L33" s="27">
        <f t="shared" si="4"/>
        <v>0.99999999999996059</v>
      </c>
      <c r="M33" s="27">
        <f t="shared" si="5"/>
        <v>0.45078048861113162</v>
      </c>
      <c r="N33" s="27">
        <f t="shared" si="6"/>
        <v>0.16943584797876085</v>
      </c>
      <c r="O33" s="27">
        <f t="shared" si="7"/>
        <v>2.7407446100968443E-8</v>
      </c>
      <c r="P33" s="27">
        <f t="shared" si="8"/>
        <v>3.4947977868225896E-5</v>
      </c>
      <c r="Q33" s="27">
        <f t="shared" si="9"/>
        <v>2.4385955473237695E-14</v>
      </c>
      <c r="R33" s="27">
        <f t="shared" si="10"/>
        <v>3.9405001554104732E-14</v>
      </c>
      <c r="S33" s="27">
        <f t="shared" si="11"/>
        <v>0.10954451854991003</v>
      </c>
      <c r="T33" s="27">
        <f t="shared" si="12"/>
        <v>0.5169947832659546</v>
      </c>
      <c r="U33" s="27">
        <f t="shared" si="13"/>
        <v>1.424958964678277E-12</v>
      </c>
      <c r="V33" s="27">
        <f t="shared" si="14"/>
        <v>3.5582001965445325E-8</v>
      </c>
      <c r="W33" s="27">
        <f t="shared" si="15"/>
        <v>9.5716827216884672E-22</v>
      </c>
      <c r="X33" s="27">
        <f t="shared" si="16"/>
        <v>1.5466778529037261E-21</v>
      </c>
      <c r="Y33" t="str">
        <f t="shared" si="17"/>
        <v>Setosa</v>
      </c>
      <c r="Z33" s="1">
        <f t="shared" si="18"/>
        <v>1</v>
      </c>
      <c r="AC33" s="2"/>
      <c r="AD33" s="3"/>
      <c r="AE33" s="22"/>
      <c r="AF33" s="3"/>
      <c r="AG33" s="3"/>
      <c r="AH33" s="4"/>
      <c r="AJ33" s="2"/>
      <c r="AK33" s="3"/>
      <c r="AL33" s="22"/>
      <c r="AM33" s="3"/>
      <c r="AN33" s="3"/>
      <c r="AO33" s="4"/>
      <c r="AQ33" s="2"/>
      <c r="AR33" s="3"/>
      <c r="AS33" s="22"/>
      <c r="AT33" s="3"/>
      <c r="AU33" s="3"/>
      <c r="AV33" s="4"/>
    </row>
    <row r="34" spans="1:48" x14ac:dyDescent="0.25">
      <c r="A34">
        <v>5.2</v>
      </c>
      <c r="B34">
        <v>4.0999999999999996</v>
      </c>
      <c r="C34">
        <v>1.5</v>
      </c>
      <c r="D34">
        <v>0.1</v>
      </c>
      <c r="E34" t="s">
        <v>32</v>
      </c>
      <c r="G34">
        <f t="shared" si="0"/>
        <v>0.97272041628491279</v>
      </c>
      <c r="H34">
        <f t="shared" si="1"/>
        <v>0.21865189068712493</v>
      </c>
      <c r="I34">
        <f t="shared" si="2"/>
        <v>2.2428664840628096</v>
      </c>
      <c r="J34">
        <f t="shared" si="3"/>
        <v>1.4499658124213404</v>
      </c>
      <c r="K34">
        <f t="shared" si="19"/>
        <v>0.23055853148388789</v>
      </c>
      <c r="L34" s="27">
        <f t="shared" si="4"/>
        <v>1</v>
      </c>
      <c r="M34" s="27">
        <f t="shared" si="5"/>
        <v>0.27965635337608497</v>
      </c>
      <c r="N34" s="27">
        <f t="shared" si="6"/>
        <v>1.5974799332101194E-4</v>
      </c>
      <c r="O34" s="27">
        <f t="shared" si="7"/>
        <v>2.7407446100968443E-8</v>
      </c>
      <c r="P34" s="27">
        <f t="shared" si="8"/>
        <v>9.0898093301281822E-9</v>
      </c>
      <c r="Q34" s="27">
        <f t="shared" si="9"/>
        <v>3.7098998787064974E-21</v>
      </c>
      <c r="R34" s="27">
        <f t="shared" si="10"/>
        <v>1.6090924308154504E-20</v>
      </c>
      <c r="S34" s="27">
        <f t="shared" si="11"/>
        <v>5.7930726784393427E-2</v>
      </c>
      <c r="T34" s="27">
        <f t="shared" si="12"/>
        <v>2.7875437737814291E-3</v>
      </c>
      <c r="U34" s="27">
        <f t="shared" si="13"/>
        <v>1.424958964678277E-12</v>
      </c>
      <c r="V34" s="27">
        <f t="shared" si="14"/>
        <v>3.045776815119356E-11</v>
      </c>
      <c r="W34" s="27">
        <f t="shared" si="15"/>
        <v>2.3361991022356252E-27</v>
      </c>
      <c r="X34" s="27">
        <f t="shared" si="16"/>
        <v>1.0132780978434042E-26</v>
      </c>
      <c r="Y34" t="str">
        <f t="shared" si="17"/>
        <v>Setosa</v>
      </c>
      <c r="Z34" s="1">
        <f t="shared" si="18"/>
        <v>1</v>
      </c>
      <c r="AC34" s="2" t="str">
        <f>"p("&amp;AF4&amp;" | Setosa)"</f>
        <v>p(0.2 | Setosa)</v>
      </c>
      <c r="AD34" s="3"/>
      <c r="AE34" s="22"/>
      <c r="AF34" s="3"/>
      <c r="AG34" s="3"/>
      <c r="AH34" s="4"/>
      <c r="AJ34" s="2" t="str">
        <f>"p("&amp;$AF$4&amp;" | Versicolor)"</f>
        <v>p(0.2 | Versicolor)</v>
      </c>
      <c r="AK34" s="3"/>
      <c r="AL34" s="22"/>
      <c r="AM34" s="3"/>
      <c r="AN34" s="3"/>
      <c r="AO34" s="4"/>
      <c r="AQ34" s="2" t="str">
        <f>"p("&amp;$AF$4&amp;" | Virginica)"</f>
        <v>p(0.2 | Virginica)</v>
      </c>
      <c r="AR34" s="3"/>
      <c r="AS34" s="22"/>
      <c r="AT34" s="3"/>
      <c r="AU34" s="3"/>
      <c r="AV34" s="4"/>
    </row>
    <row r="35" spans="1:48" x14ac:dyDescent="0.25">
      <c r="A35">
        <v>5.5</v>
      </c>
      <c r="B35">
        <v>4.2</v>
      </c>
      <c r="C35">
        <v>1.4</v>
      </c>
      <c r="D35">
        <v>0.2</v>
      </c>
      <c r="E35" t="s">
        <v>32</v>
      </c>
      <c r="G35">
        <f t="shared" si="0"/>
        <v>0.42390372962696493</v>
      </c>
      <c r="H35">
        <f t="shared" si="1"/>
        <v>0.13229173729170329</v>
      </c>
      <c r="I35">
        <f t="shared" si="2"/>
        <v>2.1553774365787248</v>
      </c>
      <c r="J35">
        <f t="shared" si="3"/>
        <v>3.441571061757585</v>
      </c>
      <c r="K35">
        <f t="shared" si="19"/>
        <v>0.13866242023276518</v>
      </c>
      <c r="L35" s="27">
        <f t="shared" si="4"/>
        <v>1</v>
      </c>
      <c r="M35" s="27">
        <f t="shared" si="5"/>
        <v>0.54098447072725153</v>
      </c>
      <c r="N35" s="27">
        <f t="shared" si="6"/>
        <v>3.9336260582045448E-5</v>
      </c>
      <c r="O35" s="27">
        <f t="shared" si="7"/>
        <v>7.6772691169332702E-9</v>
      </c>
      <c r="P35" s="27">
        <f t="shared" si="8"/>
        <v>1.8389329771121162E-7</v>
      </c>
      <c r="Q35" s="27">
        <f t="shared" si="9"/>
        <v>1.0014500247775338E-20</v>
      </c>
      <c r="R35" s="27">
        <f t="shared" si="10"/>
        <v>7.2222165392501686E-20</v>
      </c>
      <c r="S35" s="27">
        <f t="shared" si="11"/>
        <v>0.14515111143025439</v>
      </c>
      <c r="T35" s="27">
        <f t="shared" si="12"/>
        <v>8.9981687053002557E-4</v>
      </c>
      <c r="U35" s="27">
        <f t="shared" si="13"/>
        <v>3.7061358902768907E-13</v>
      </c>
      <c r="V35" s="27">
        <f t="shared" si="14"/>
        <v>3.6625422944614077E-10</v>
      </c>
      <c r="W35" s="27">
        <f t="shared" si="15"/>
        <v>5.9095883533771471E-27</v>
      </c>
      <c r="X35" s="27">
        <f t="shared" si="16"/>
        <v>4.2618528823144997E-26</v>
      </c>
      <c r="Y35" t="str">
        <f t="shared" si="17"/>
        <v>Setosa</v>
      </c>
      <c r="Z35" s="1">
        <f t="shared" si="18"/>
        <v>1</v>
      </c>
      <c r="AC35" s="2"/>
      <c r="AD35" s="3" t="s">
        <v>13</v>
      </c>
      <c r="AE35" s="22">
        <f>AVERAGE($D$2:$D$51)</f>
        <v>0.24599999999999991</v>
      </c>
      <c r="AF35" s="3"/>
      <c r="AG35" s="3"/>
      <c r="AH35" s="4"/>
      <c r="AJ35" s="2"/>
      <c r="AK35" s="3" t="s">
        <v>13</v>
      </c>
      <c r="AL35" s="22">
        <f>AVERAGE($D$52:$D$101)</f>
        <v>1.3259999999999998</v>
      </c>
      <c r="AM35" s="3"/>
      <c r="AN35" s="3"/>
      <c r="AO35" s="4"/>
      <c r="AQ35" s="2"/>
      <c r="AR35" s="3" t="s">
        <v>13</v>
      </c>
      <c r="AS35" s="22">
        <f>AVERAGE($D$102:$D$151)</f>
        <v>2.0259999999999998</v>
      </c>
      <c r="AT35" s="3"/>
      <c r="AU35" s="3"/>
      <c r="AV35" s="4"/>
    </row>
    <row r="36" spans="1:48" x14ac:dyDescent="0.25">
      <c r="A36">
        <v>4.9000000000000004</v>
      </c>
      <c r="B36">
        <v>3.1</v>
      </c>
      <c r="C36">
        <v>1.5</v>
      </c>
      <c r="D36">
        <v>0.2</v>
      </c>
      <c r="E36" t="s">
        <v>32</v>
      </c>
      <c r="G36">
        <f t="shared" si="0"/>
        <v>1.0817495855560575</v>
      </c>
      <c r="H36">
        <f t="shared" si="1"/>
        <v>0.7237919509159032</v>
      </c>
      <c r="I36">
        <f t="shared" si="2"/>
        <v>2.2428664840628096</v>
      </c>
      <c r="J36">
        <f t="shared" si="3"/>
        <v>3.441571061757585</v>
      </c>
      <c r="K36">
        <f t="shared" si="19"/>
        <v>2.0145562324543258</v>
      </c>
      <c r="L36" s="27">
        <f t="shared" si="4"/>
        <v>1</v>
      </c>
      <c r="M36" s="27">
        <f t="shared" si="5"/>
        <v>0.10312440477819862</v>
      </c>
      <c r="N36" s="27">
        <f t="shared" si="6"/>
        <v>0.73132488260630391</v>
      </c>
      <c r="O36" s="27">
        <f t="shared" si="7"/>
        <v>2.7407446100968443E-8</v>
      </c>
      <c r="P36" s="27">
        <f t="shared" si="8"/>
        <v>1.8389329771121162E-7</v>
      </c>
      <c r="Q36" s="27">
        <f t="shared" si="9"/>
        <v>1.267024520918602E-16</v>
      </c>
      <c r="R36" s="27">
        <f t="shared" si="10"/>
        <v>6.2893479988642017E-17</v>
      </c>
      <c r="S36" s="27">
        <f t="shared" si="11"/>
        <v>1.8506779675120311E-2</v>
      </c>
      <c r="T36" s="27">
        <f t="shared" si="12"/>
        <v>1.1461403797787195</v>
      </c>
      <c r="U36" s="27">
        <f t="shared" si="13"/>
        <v>1.424958964678277E-12</v>
      </c>
      <c r="V36" s="27">
        <f t="shared" si="14"/>
        <v>3.6625422944614077E-10</v>
      </c>
      <c r="W36" s="27">
        <f t="shared" si="15"/>
        <v>3.6900514361451519E-24</v>
      </c>
      <c r="X36" s="27">
        <f t="shared" si="16"/>
        <v>1.8316944330958569E-24</v>
      </c>
      <c r="Y36" t="str">
        <f t="shared" si="17"/>
        <v>Setosa</v>
      </c>
      <c r="Z36" s="1">
        <f t="shared" si="18"/>
        <v>1</v>
      </c>
      <c r="AC36" s="2"/>
      <c r="AD36" s="3" t="s">
        <v>16</v>
      </c>
      <c r="AE36" s="22">
        <f>STDEV($D$2:$D$51)</f>
        <v>0.10538558938004595</v>
      </c>
      <c r="AF36" s="3"/>
      <c r="AG36" s="3"/>
      <c r="AH36" s="4"/>
      <c r="AJ36" s="2"/>
      <c r="AK36" s="3" t="s">
        <v>16</v>
      </c>
      <c r="AL36" s="22">
        <f>STDEV($D$52:$D$101)</f>
        <v>0.19775268000454274</v>
      </c>
      <c r="AM36" s="3"/>
      <c r="AN36" s="3"/>
      <c r="AO36" s="4"/>
      <c r="AQ36" s="2"/>
      <c r="AR36" s="3" t="s">
        <v>16</v>
      </c>
      <c r="AS36" s="22">
        <f>STDEV($D$102:$D$151)</f>
        <v>0.27465005563666967</v>
      </c>
      <c r="AT36" s="3"/>
      <c r="AU36" s="3"/>
      <c r="AV36" s="4"/>
    </row>
    <row r="37" spans="1:48" x14ac:dyDescent="0.25">
      <c r="A37">
        <v>5</v>
      </c>
      <c r="B37">
        <v>3.2</v>
      </c>
      <c r="C37">
        <v>1.2</v>
      </c>
      <c r="D37">
        <v>0.2</v>
      </c>
      <c r="E37" t="s">
        <v>32</v>
      </c>
      <c r="G37">
        <f t="shared" si="0"/>
        <v>1.1316203115364354</v>
      </c>
      <c r="H37">
        <f t="shared" si="1"/>
        <v>0.8782895502619662</v>
      </c>
      <c r="I37">
        <f t="shared" si="2"/>
        <v>0.73614086802938727</v>
      </c>
      <c r="J37">
        <f t="shared" si="3"/>
        <v>3.441571061757585</v>
      </c>
      <c r="K37">
        <f t="shared" si="19"/>
        <v>0.83933409509623458</v>
      </c>
      <c r="L37" s="27">
        <f t="shared" si="4"/>
        <v>1</v>
      </c>
      <c r="M37" s="27">
        <f t="shared" si="5"/>
        <v>0.14930793218051017</v>
      </c>
      <c r="N37" s="27">
        <f t="shared" si="6"/>
        <v>0.49717946679960495</v>
      </c>
      <c r="O37" s="27">
        <f t="shared" si="7"/>
        <v>5.2587208364687288E-10</v>
      </c>
      <c r="P37" s="27">
        <f t="shared" si="8"/>
        <v>1.8389329771121162E-7</v>
      </c>
      <c r="Q37" s="27">
        <f t="shared" si="9"/>
        <v>2.3928794931928682E-18</v>
      </c>
      <c r="R37" s="27">
        <f t="shared" si="10"/>
        <v>2.8509261177082418E-18</v>
      </c>
      <c r="S37" s="27">
        <f t="shared" si="11"/>
        <v>2.7750084529026539E-2</v>
      </c>
      <c r="T37" s="27">
        <f t="shared" si="12"/>
        <v>0.96770884051043249</v>
      </c>
      <c r="U37" s="27">
        <f t="shared" si="13"/>
        <v>2.2718727154541678E-14</v>
      </c>
      <c r="V37" s="27">
        <f t="shared" si="14"/>
        <v>3.6625422944614077E-10</v>
      </c>
      <c r="W37" s="27">
        <f t="shared" si="15"/>
        <v>7.4482528006511026E-26</v>
      </c>
      <c r="X37" s="27">
        <f t="shared" si="16"/>
        <v>8.8740024314121505E-26</v>
      </c>
      <c r="Y37" t="str">
        <f t="shared" si="17"/>
        <v>Setosa</v>
      </c>
      <c r="Z37" s="1">
        <f t="shared" si="18"/>
        <v>1</v>
      </c>
      <c r="AC37" s="2"/>
      <c r="AD37" s="3"/>
      <c r="AE37" s="22"/>
      <c r="AF37" s="3"/>
      <c r="AG37" s="3"/>
      <c r="AH37" s="4"/>
      <c r="AJ37" s="2"/>
      <c r="AK37" s="3"/>
      <c r="AL37" s="22"/>
      <c r="AM37" s="3"/>
      <c r="AN37" s="3"/>
      <c r="AO37" s="4"/>
      <c r="AQ37" s="2"/>
      <c r="AR37" s="3"/>
      <c r="AS37" s="22"/>
      <c r="AT37" s="3"/>
      <c r="AU37" s="3"/>
      <c r="AV37" s="4"/>
    </row>
    <row r="38" spans="1:48" x14ac:dyDescent="0.25">
      <c r="A38">
        <v>5.5</v>
      </c>
      <c r="B38">
        <v>3.5</v>
      </c>
      <c r="C38">
        <v>1.3</v>
      </c>
      <c r="D38">
        <v>0.2</v>
      </c>
      <c r="E38" t="s">
        <v>32</v>
      </c>
      <c r="G38">
        <f t="shared" si="0"/>
        <v>0.42390372962696493</v>
      </c>
      <c r="H38">
        <f t="shared" si="1"/>
        <v>1.0336248093284177</v>
      </c>
      <c r="I38">
        <f t="shared" si="2"/>
        <v>1.4867655909601498</v>
      </c>
      <c r="J38">
        <f t="shared" si="3"/>
        <v>3.441571061757585</v>
      </c>
      <c r="K38">
        <f t="shared" si="19"/>
        <v>0.74732265919226526</v>
      </c>
      <c r="L38" s="27">
        <f t="shared" si="4"/>
        <v>1</v>
      </c>
      <c r="M38" s="27">
        <f t="shared" si="5"/>
        <v>0.54098447072725153</v>
      </c>
      <c r="N38" s="27">
        <f t="shared" si="6"/>
        <v>8.4936543361146769E-2</v>
      </c>
      <c r="O38" s="27">
        <f t="shared" si="7"/>
        <v>2.0553097405723441E-9</v>
      </c>
      <c r="P38" s="27">
        <f t="shared" si="8"/>
        <v>1.8389329771121162E-7</v>
      </c>
      <c r="Q38" s="27">
        <f t="shared" si="9"/>
        <v>5.7889701203119714E-18</v>
      </c>
      <c r="R38" s="27">
        <f t="shared" si="10"/>
        <v>7.7462794003448398E-18</v>
      </c>
      <c r="S38" s="27">
        <f t="shared" si="11"/>
        <v>0.14515111143025439</v>
      </c>
      <c r="T38" s="27">
        <f t="shared" si="12"/>
        <v>0.32713025943428198</v>
      </c>
      <c r="U38" s="27">
        <f t="shared" si="13"/>
        <v>9.3278571217484351E-14</v>
      </c>
      <c r="V38" s="27">
        <f t="shared" si="14"/>
        <v>3.6625422944614077E-10</v>
      </c>
      <c r="W38" s="27">
        <f t="shared" si="15"/>
        <v>5.4073485280502937E-25</v>
      </c>
      <c r="X38" s="27">
        <f t="shared" si="16"/>
        <v>7.2356276924545032E-25</v>
      </c>
      <c r="Y38" t="str">
        <f t="shared" si="17"/>
        <v>Setosa</v>
      </c>
      <c r="Z38" s="1">
        <f t="shared" si="18"/>
        <v>1</v>
      </c>
      <c r="AC38" s="2"/>
      <c r="AD38" s="3" t="s">
        <v>17</v>
      </c>
      <c r="AE38" s="22">
        <f>1/(SQRT(2*PI())*AE36)</f>
        <v>3.7855486954933681</v>
      </c>
      <c r="AF38" s="3"/>
      <c r="AG38" s="3"/>
      <c r="AH38" s="4"/>
      <c r="AJ38" s="2"/>
      <c r="AK38" s="3" t="s">
        <v>17</v>
      </c>
      <c r="AL38" s="22">
        <f>1/(SQRT(2*PI())*AL36)</f>
        <v>2.017379892865514</v>
      </c>
      <c r="AM38" s="3"/>
      <c r="AN38" s="3"/>
      <c r="AO38" s="4"/>
      <c r="AQ38" s="2"/>
      <c r="AR38" s="3" t="s">
        <v>17</v>
      </c>
      <c r="AS38" s="22">
        <f>1/(SQRT(2*PI())*AS36)</f>
        <v>1.4525476045385817</v>
      </c>
      <c r="AT38" s="3"/>
      <c r="AU38" s="3"/>
      <c r="AV38" s="4"/>
    </row>
    <row r="39" spans="1:48" x14ac:dyDescent="0.25">
      <c r="A39">
        <v>4.9000000000000004</v>
      </c>
      <c r="B39">
        <v>3.6</v>
      </c>
      <c r="C39">
        <v>1.4</v>
      </c>
      <c r="D39">
        <v>0.1</v>
      </c>
      <c r="E39" t="s">
        <v>32</v>
      </c>
      <c r="G39">
        <f t="shared" si="0"/>
        <v>1.0817495855560575</v>
      </c>
      <c r="H39">
        <f t="shared" si="1"/>
        <v>0.94948716370461894</v>
      </c>
      <c r="I39">
        <f t="shared" si="2"/>
        <v>2.1553774365787248</v>
      </c>
      <c r="J39">
        <f t="shared" si="3"/>
        <v>1.4499658124213404</v>
      </c>
      <c r="K39">
        <f t="shared" si="19"/>
        <v>1.0699800375694386</v>
      </c>
      <c r="L39" s="27">
        <f t="shared" si="4"/>
        <v>1</v>
      </c>
      <c r="M39" s="27">
        <f t="shared" si="5"/>
        <v>0.10312440477819862</v>
      </c>
      <c r="N39" s="27">
        <f t="shared" si="6"/>
        <v>3.8466205502341595E-2</v>
      </c>
      <c r="O39" s="27">
        <f t="shared" si="7"/>
        <v>7.6772691169332702E-9</v>
      </c>
      <c r="P39" s="27">
        <f t="shared" si="8"/>
        <v>9.0898093301281822E-9</v>
      </c>
      <c r="Q39" s="27">
        <f t="shared" si="9"/>
        <v>9.2274369326718526E-20</v>
      </c>
      <c r="R39" s="27">
        <f t="shared" si="10"/>
        <v>8.6239337264953586E-20</v>
      </c>
      <c r="S39" s="27">
        <f t="shared" si="11"/>
        <v>1.8506779675120311E-2</v>
      </c>
      <c r="T39" s="27">
        <f t="shared" si="12"/>
        <v>0.18801730759688293</v>
      </c>
      <c r="U39" s="27">
        <f t="shared" si="13"/>
        <v>3.7061358902768907E-13</v>
      </c>
      <c r="V39" s="27">
        <f t="shared" si="14"/>
        <v>3.045776815119356E-11</v>
      </c>
      <c r="W39" s="27">
        <f t="shared" si="15"/>
        <v>1.3092628496821263E-26</v>
      </c>
      <c r="X39" s="27">
        <f t="shared" si="16"/>
        <v>1.2236329685703683E-26</v>
      </c>
      <c r="Y39" t="str">
        <f t="shared" si="17"/>
        <v>Setosa</v>
      </c>
      <c r="Z39" s="1">
        <f t="shared" si="18"/>
        <v>1</v>
      </c>
      <c r="AC39" s="2"/>
      <c r="AD39" s="3" t="s">
        <v>18</v>
      </c>
      <c r="AE39" s="22">
        <f>EXP(-1 * ($AF$4 - AE35)^2 / (2*AE36^2))</f>
        <v>0.90913400898916386</v>
      </c>
      <c r="AF39" s="3"/>
      <c r="AG39" s="3"/>
      <c r="AH39" s="4"/>
      <c r="AJ39" s="2"/>
      <c r="AK39" s="3" t="s">
        <v>18</v>
      </c>
      <c r="AL39" s="22">
        <f>EXP(-1* ($AF$4 - AL35)^2 / (2*AL36^2))</f>
        <v>9.1154520951433904E-8</v>
      </c>
      <c r="AM39" s="3"/>
      <c r="AN39" s="3"/>
      <c r="AO39" s="4"/>
      <c r="AQ39" s="2"/>
      <c r="AR39" s="3" t="s">
        <v>18</v>
      </c>
      <c r="AS39" s="22">
        <f>EXP(-1* ($AF$4 - AS35)^2 / (2*AS36^2))</f>
        <v>2.5214611094449255E-10</v>
      </c>
      <c r="AT39" s="3"/>
      <c r="AU39" s="3"/>
      <c r="AV39" s="4"/>
    </row>
    <row r="40" spans="1:48" x14ac:dyDescent="0.25">
      <c r="A40">
        <v>4.4000000000000004</v>
      </c>
      <c r="B40">
        <v>3</v>
      </c>
      <c r="C40">
        <v>1.3</v>
      </c>
      <c r="D40">
        <v>0.2</v>
      </c>
      <c r="E40" t="s">
        <v>32</v>
      </c>
      <c r="G40">
        <f t="shared" si="0"/>
        <v>0.25819823876759357</v>
      </c>
      <c r="H40">
        <f t="shared" si="1"/>
        <v>0.55637208803772498</v>
      </c>
      <c r="I40">
        <f t="shared" si="2"/>
        <v>1.4867655909601498</v>
      </c>
      <c r="J40">
        <f t="shared" si="3"/>
        <v>3.441571061757585</v>
      </c>
      <c r="K40">
        <f t="shared" si="19"/>
        <v>0.24501721425370052</v>
      </c>
      <c r="L40" s="27">
        <f t="shared" si="4"/>
        <v>1</v>
      </c>
      <c r="M40" s="27">
        <f t="shared" si="5"/>
        <v>9.2310077019804905E-3</v>
      </c>
      <c r="N40" s="27">
        <f t="shared" si="6"/>
        <v>0.97185841325391475</v>
      </c>
      <c r="O40" s="27">
        <f t="shared" si="7"/>
        <v>2.0553097405723441E-9</v>
      </c>
      <c r="P40" s="27">
        <f t="shared" si="8"/>
        <v>1.8389329771121162E-7</v>
      </c>
      <c r="Q40" s="27">
        <f t="shared" si="9"/>
        <v>1.1302487585370427E-18</v>
      </c>
      <c r="R40" s="27">
        <f t="shared" si="10"/>
        <v>4.6129361236094152E-18</v>
      </c>
      <c r="S40" s="27">
        <f t="shared" si="11"/>
        <v>1.6848155149422298E-3</v>
      </c>
      <c r="T40" s="27">
        <f t="shared" si="12"/>
        <v>1.2330295149586585</v>
      </c>
      <c r="U40" s="27">
        <f t="shared" si="13"/>
        <v>9.3278571217484351E-14</v>
      </c>
      <c r="V40" s="27">
        <f t="shared" si="14"/>
        <v>3.6625422944614077E-10</v>
      </c>
      <c r="W40" s="27">
        <f t="shared" si="15"/>
        <v>2.3657513936163315E-26</v>
      </c>
      <c r="X40" s="27">
        <f t="shared" si="16"/>
        <v>9.6554497234906074E-26</v>
      </c>
      <c r="Y40" t="str">
        <f t="shared" si="17"/>
        <v>Setosa</v>
      </c>
      <c r="Z40" s="1">
        <f t="shared" si="18"/>
        <v>1</v>
      </c>
      <c r="AC40" s="6"/>
      <c r="AD40" s="7" t="s">
        <v>26</v>
      </c>
      <c r="AE40" s="23">
        <f>AE38*AE39</f>
        <v>3.4415710617575854</v>
      </c>
      <c r="AF40" s="7"/>
      <c r="AG40" s="7"/>
      <c r="AH40" s="8"/>
      <c r="AJ40" s="6"/>
      <c r="AK40" s="7" t="s">
        <v>26</v>
      </c>
      <c r="AL40" s="23">
        <f>AL38*AL39</f>
        <v>1.8389329771121099E-7</v>
      </c>
      <c r="AM40" s="7"/>
      <c r="AN40" s="7"/>
      <c r="AO40" s="8"/>
      <c r="AQ40" s="6"/>
      <c r="AR40" s="7" t="s">
        <v>26</v>
      </c>
      <c r="AS40" s="23">
        <f>AS38*AS39</f>
        <v>3.6625422944614212E-10</v>
      </c>
      <c r="AT40" s="7"/>
      <c r="AU40" s="7"/>
      <c r="AV40" s="8"/>
    </row>
    <row r="41" spans="1:48" x14ac:dyDescent="0.25">
      <c r="A41">
        <v>5.0999999999999996</v>
      </c>
      <c r="B41">
        <v>3.4</v>
      </c>
      <c r="C41">
        <v>1.5</v>
      </c>
      <c r="D41">
        <v>0.2</v>
      </c>
      <c r="E41" t="s">
        <v>32</v>
      </c>
      <c r="G41">
        <f t="shared" si="0"/>
        <v>1.0922477665179735</v>
      </c>
      <c r="H41">
        <f t="shared" si="1"/>
        <v>1.0495721623789442</v>
      </c>
      <c r="I41">
        <f t="shared" si="2"/>
        <v>2.2428664840628096</v>
      </c>
      <c r="J41">
        <f t="shared" si="3"/>
        <v>3.441571061757585</v>
      </c>
      <c r="K41">
        <f t="shared" si="19"/>
        <v>2.9496628372213554</v>
      </c>
      <c r="L41" s="27">
        <f t="shared" si="4"/>
        <v>1</v>
      </c>
      <c r="M41" s="27">
        <f t="shared" si="5"/>
        <v>0.20821113868730334</v>
      </c>
      <c r="N41" s="27">
        <f t="shared" si="6"/>
        <v>0.16943584797876085</v>
      </c>
      <c r="O41" s="27">
        <f t="shared" si="7"/>
        <v>2.7407446100968443E-8</v>
      </c>
      <c r="P41" s="27">
        <f t="shared" si="8"/>
        <v>1.8389329771121162E-7</v>
      </c>
      <c r="Q41" s="27">
        <f t="shared" si="9"/>
        <v>5.9268300580172866E-17</v>
      </c>
      <c r="R41" s="27">
        <f t="shared" si="10"/>
        <v>2.009324585585682E-17</v>
      </c>
      <c r="S41" s="27">
        <f t="shared" si="11"/>
        <v>4.0593548578160721E-2</v>
      </c>
      <c r="T41" s="27">
        <f t="shared" si="12"/>
        <v>0.5169947832659546</v>
      </c>
      <c r="U41" s="27">
        <f t="shared" si="13"/>
        <v>1.424958964678277E-12</v>
      </c>
      <c r="V41" s="27">
        <f t="shared" si="14"/>
        <v>3.6625422944614077E-10</v>
      </c>
      <c r="W41" s="27">
        <f t="shared" si="15"/>
        <v>3.6509587861091041E-24</v>
      </c>
      <c r="X41" s="27">
        <f t="shared" si="16"/>
        <v>1.2377546138623709E-24</v>
      </c>
      <c r="Y41" t="str">
        <f t="shared" si="17"/>
        <v>Setosa</v>
      </c>
      <c r="Z41" s="1">
        <f t="shared" si="18"/>
        <v>1</v>
      </c>
    </row>
    <row r="42" spans="1:48" x14ac:dyDescent="0.25">
      <c r="A42">
        <v>5</v>
      </c>
      <c r="B42">
        <v>3.5</v>
      </c>
      <c r="C42">
        <v>1.3</v>
      </c>
      <c r="D42">
        <v>0.3</v>
      </c>
      <c r="E42" t="s">
        <v>32</v>
      </c>
      <c r="G42">
        <f t="shared" si="0"/>
        <v>1.1316203115364354</v>
      </c>
      <c r="H42">
        <f t="shared" si="1"/>
        <v>1.0336248093284177</v>
      </c>
      <c r="I42">
        <f t="shared" si="2"/>
        <v>1.4867655909601498</v>
      </c>
      <c r="J42">
        <f t="shared" si="3"/>
        <v>3.3198244353169861</v>
      </c>
      <c r="K42">
        <f t="shared" si="19"/>
        <v>1.9244207134224949</v>
      </c>
      <c r="L42" s="27">
        <f t="shared" si="4"/>
        <v>1</v>
      </c>
      <c r="M42" s="27">
        <f t="shared" si="5"/>
        <v>0.14930793218051017</v>
      </c>
      <c r="N42" s="27">
        <f t="shared" si="6"/>
        <v>8.4936543361146769E-2</v>
      </c>
      <c r="O42" s="27">
        <f t="shared" si="7"/>
        <v>2.0553097405723441E-9</v>
      </c>
      <c r="P42" s="27">
        <f t="shared" si="8"/>
        <v>2.8808567291950356E-6</v>
      </c>
      <c r="Q42" s="27">
        <f t="shared" si="9"/>
        <v>2.5029671494077343E-17</v>
      </c>
      <c r="R42" s="27">
        <f t="shared" si="10"/>
        <v>1.3006340723470601E-17</v>
      </c>
      <c r="S42" s="27">
        <f t="shared" si="11"/>
        <v>2.7750084529026539E-2</v>
      </c>
      <c r="T42" s="27">
        <f t="shared" si="12"/>
        <v>0.32713025943428198</v>
      </c>
      <c r="U42" s="27">
        <f t="shared" si="13"/>
        <v>9.3278571217484351E-14</v>
      </c>
      <c r="V42" s="27">
        <f t="shared" si="14"/>
        <v>3.8573888090660336E-9</v>
      </c>
      <c r="W42" s="27">
        <f t="shared" si="15"/>
        <v>1.0887773437678133E-24</v>
      </c>
      <c r="X42" s="27">
        <f t="shared" si="16"/>
        <v>5.6576887588757674E-25</v>
      </c>
      <c r="Y42" t="str">
        <f t="shared" si="17"/>
        <v>Setosa</v>
      </c>
      <c r="Z42" s="1">
        <f t="shared" si="18"/>
        <v>1</v>
      </c>
    </row>
    <row r="43" spans="1:48" x14ac:dyDescent="0.25">
      <c r="A43">
        <v>4.5</v>
      </c>
      <c r="B43">
        <v>2.2999999999999998</v>
      </c>
      <c r="C43">
        <v>1.3</v>
      </c>
      <c r="D43">
        <v>0.3</v>
      </c>
      <c r="E43" t="s">
        <v>32</v>
      </c>
      <c r="G43">
        <f t="shared" si="0"/>
        <v>0.40391975890791992</v>
      </c>
      <c r="H43">
        <f t="shared" si="1"/>
        <v>1.2570190969845591E-2</v>
      </c>
      <c r="I43">
        <f t="shared" si="2"/>
        <v>1.4867655909601498</v>
      </c>
      <c r="J43">
        <f t="shared" si="3"/>
        <v>3.3198244353169861</v>
      </c>
      <c r="K43">
        <f t="shared" si="19"/>
        <v>8.3535935017194363E-3</v>
      </c>
      <c r="L43" s="27">
        <f t="shared" si="4"/>
        <v>0.99999999999999833</v>
      </c>
      <c r="M43" s="27">
        <f t="shared" si="5"/>
        <v>1.6123980956471266E-2</v>
      </c>
      <c r="N43" s="27">
        <f t="shared" si="6"/>
        <v>0.41411890124046463</v>
      </c>
      <c r="O43" s="27">
        <f t="shared" si="7"/>
        <v>2.0553097405723441E-9</v>
      </c>
      <c r="P43" s="27">
        <f t="shared" si="8"/>
        <v>2.8808567291950356E-6</v>
      </c>
      <c r="Q43" s="27">
        <f t="shared" si="9"/>
        <v>1.317877416376055E-17</v>
      </c>
      <c r="R43" s="27">
        <f t="shared" si="10"/>
        <v>1.5776173644369835E-15</v>
      </c>
      <c r="S43" s="27">
        <f t="shared" si="11"/>
        <v>2.8588380244259524E-3</v>
      </c>
      <c r="T43" s="27">
        <f t="shared" si="12"/>
        <v>0.13928828716926067</v>
      </c>
      <c r="U43" s="27">
        <f t="shared" si="13"/>
        <v>9.3278571217484351E-14</v>
      </c>
      <c r="V43" s="27">
        <f t="shared" si="14"/>
        <v>3.8573888090660336E-9</v>
      </c>
      <c r="W43" s="27">
        <f t="shared" si="15"/>
        <v>4.7759326574861078E-26</v>
      </c>
      <c r="X43" s="27">
        <f t="shared" si="16"/>
        <v>5.7172193697276037E-24</v>
      </c>
      <c r="Y43" t="str">
        <f t="shared" si="17"/>
        <v>Setosa</v>
      </c>
      <c r="Z43" s="1">
        <f t="shared" si="18"/>
        <v>1</v>
      </c>
    </row>
    <row r="44" spans="1:48" x14ac:dyDescent="0.25">
      <c r="A44">
        <v>4.4000000000000004</v>
      </c>
      <c r="B44">
        <v>3.2</v>
      </c>
      <c r="C44">
        <v>1.3</v>
      </c>
      <c r="D44">
        <v>0.2</v>
      </c>
      <c r="E44" t="s">
        <v>32</v>
      </c>
      <c r="G44">
        <f t="shared" si="0"/>
        <v>0.25819823876759357</v>
      </c>
      <c r="H44">
        <f t="shared" si="1"/>
        <v>0.8782895502619662</v>
      </c>
      <c r="I44">
        <f t="shared" si="2"/>
        <v>1.4867655909601498</v>
      </c>
      <c r="J44">
        <f t="shared" si="3"/>
        <v>3.441571061757585</v>
      </c>
      <c r="K44">
        <f t="shared" si="19"/>
        <v>0.38678442635808685</v>
      </c>
      <c r="L44" s="27">
        <f t="shared" si="4"/>
        <v>1</v>
      </c>
      <c r="M44" s="27">
        <f t="shared" si="5"/>
        <v>9.2310077019804905E-3</v>
      </c>
      <c r="N44" s="27">
        <f t="shared" si="6"/>
        <v>0.49717946679960495</v>
      </c>
      <c r="O44" s="27">
        <f t="shared" si="7"/>
        <v>2.0553097405723441E-9</v>
      </c>
      <c r="P44" s="27">
        <f t="shared" si="8"/>
        <v>1.8389329771121162E-7</v>
      </c>
      <c r="Q44" s="27">
        <f t="shared" si="9"/>
        <v>5.782081705080086E-19</v>
      </c>
      <c r="R44" s="27">
        <f t="shared" si="10"/>
        <v>1.4949106817778148E-18</v>
      </c>
      <c r="S44" s="27">
        <f t="shared" si="11"/>
        <v>1.6848155149422298E-3</v>
      </c>
      <c r="T44" s="27">
        <f t="shared" si="12"/>
        <v>0.96770884051043249</v>
      </c>
      <c r="U44" s="27">
        <f t="shared" si="13"/>
        <v>9.3278571217484351E-14</v>
      </c>
      <c r="V44" s="27">
        <f t="shared" si="14"/>
        <v>3.6625422944614077E-10</v>
      </c>
      <c r="W44" s="27">
        <f t="shared" si="15"/>
        <v>1.8566940290388412E-26</v>
      </c>
      <c r="X44" s="27">
        <f t="shared" si="16"/>
        <v>4.8003329568391287E-26</v>
      </c>
      <c r="Y44" t="str">
        <f t="shared" si="17"/>
        <v>Setosa</v>
      </c>
      <c r="Z44" s="1">
        <f t="shared" si="18"/>
        <v>1</v>
      </c>
      <c r="AD44">
        <v>0.33333000000000002</v>
      </c>
      <c r="AE44">
        <v>5.0059990000000001</v>
      </c>
      <c r="AF44">
        <v>0.34894599999999998</v>
      </c>
      <c r="AG44">
        <v>5.0999999999999996</v>
      </c>
      <c r="AH44">
        <v>1.143073</v>
      </c>
    </row>
    <row r="45" spans="1:48" x14ac:dyDescent="0.25">
      <c r="A45">
        <v>5</v>
      </c>
      <c r="B45">
        <v>3.5</v>
      </c>
      <c r="C45">
        <v>1.6</v>
      </c>
      <c r="D45">
        <v>0.6</v>
      </c>
      <c r="E45" t="s">
        <v>32</v>
      </c>
      <c r="G45">
        <f t="shared" si="0"/>
        <v>1.1316203115364354</v>
      </c>
      <c r="H45">
        <f t="shared" si="1"/>
        <v>1.0336248093284177</v>
      </c>
      <c r="I45">
        <f t="shared" si="2"/>
        <v>1.6752621193875545</v>
      </c>
      <c r="J45">
        <f t="shared" si="3"/>
        <v>1.342599951208843E-2</v>
      </c>
      <c r="K45">
        <f t="shared" si="19"/>
        <v>8.7694387608971171E-3</v>
      </c>
      <c r="L45" s="27">
        <f t="shared" si="4"/>
        <v>0.99999999989235244</v>
      </c>
      <c r="M45" s="27">
        <f t="shared" si="5"/>
        <v>0.14930793218051017</v>
      </c>
      <c r="N45" s="27">
        <f t="shared" si="6"/>
        <v>8.4936543361146769E-2</v>
      </c>
      <c r="O45" s="27">
        <f t="shared" si="7"/>
        <v>9.35109982115851E-8</v>
      </c>
      <c r="P45" s="27">
        <f t="shared" si="8"/>
        <v>2.3881232188551222E-3</v>
      </c>
      <c r="Q45" s="27">
        <f t="shared" si="9"/>
        <v>9.4400790901833818E-13</v>
      </c>
      <c r="R45" s="27">
        <f t="shared" si="10"/>
        <v>1.0764747148084829E-10</v>
      </c>
      <c r="S45" s="27">
        <f t="shared" si="11"/>
        <v>2.7750084529026539E-2</v>
      </c>
      <c r="T45" s="27">
        <f t="shared" si="12"/>
        <v>0.32713025943428198</v>
      </c>
      <c r="U45" s="27">
        <f t="shared" si="13"/>
        <v>5.3018195375877452E-12</v>
      </c>
      <c r="V45" s="27">
        <f t="shared" si="14"/>
        <v>2.0341496119546644E-6</v>
      </c>
      <c r="W45" s="27">
        <f t="shared" si="15"/>
        <v>3.2634097527055724E-20</v>
      </c>
      <c r="X45" s="27">
        <f t="shared" si="16"/>
        <v>3.7213439096077643E-18</v>
      </c>
      <c r="Y45" t="str">
        <f t="shared" si="17"/>
        <v>Setosa</v>
      </c>
      <c r="Z45" s="1">
        <f t="shared" si="18"/>
        <v>1</v>
      </c>
    </row>
    <row r="46" spans="1:48" x14ac:dyDescent="0.25">
      <c r="A46">
        <v>5.0999999999999996</v>
      </c>
      <c r="B46">
        <v>3.8</v>
      </c>
      <c r="C46">
        <v>1.9</v>
      </c>
      <c r="D46">
        <v>0.4</v>
      </c>
      <c r="E46" t="s">
        <v>32</v>
      </c>
      <c r="G46">
        <f t="shared" si="0"/>
        <v>1.0922477665179735</v>
      </c>
      <c r="H46">
        <f t="shared" si="1"/>
        <v>0.6502316405553531</v>
      </c>
      <c r="I46">
        <f t="shared" si="2"/>
        <v>9.548086831370424E-2</v>
      </c>
      <c r="J46">
        <f t="shared" si="3"/>
        <v>1.3014661894018518</v>
      </c>
      <c r="K46">
        <f t="shared" si="19"/>
        <v>2.9418278781183735E-2</v>
      </c>
      <c r="L46" s="27">
        <f t="shared" si="4"/>
        <v>0.99999999999864242</v>
      </c>
      <c r="M46" s="27">
        <f t="shared" si="5"/>
        <v>0.20821113868730334</v>
      </c>
      <c r="N46" s="27">
        <f t="shared" si="6"/>
        <v>5.8174857085567322E-3</v>
      </c>
      <c r="O46" s="27">
        <f t="shared" si="7"/>
        <v>2.8303424615422769E-6</v>
      </c>
      <c r="P46" s="27">
        <f t="shared" si="8"/>
        <v>3.4947977868225896E-5</v>
      </c>
      <c r="Q46" s="27">
        <f t="shared" si="9"/>
        <v>3.9937333824416089E-14</v>
      </c>
      <c r="R46" s="27">
        <f t="shared" si="10"/>
        <v>1.3575686776721364E-12</v>
      </c>
      <c r="S46" s="27">
        <f t="shared" si="11"/>
        <v>4.0593548578160721E-2</v>
      </c>
      <c r="T46" s="27">
        <f t="shared" si="12"/>
        <v>4.6545715844909408E-2</v>
      </c>
      <c r="U46" s="27">
        <f t="shared" si="13"/>
        <v>2.2425497110600664E-10</v>
      </c>
      <c r="V46" s="27">
        <f t="shared" si="14"/>
        <v>3.5582001965445325E-8</v>
      </c>
      <c r="W46" s="27">
        <f t="shared" si="15"/>
        <v>5.0256001872114254E-21</v>
      </c>
      <c r="X46" s="27">
        <f t="shared" si="16"/>
        <v>1.7083257061317381E-19</v>
      </c>
      <c r="Y46" t="str">
        <f t="shared" si="17"/>
        <v>Setosa</v>
      </c>
      <c r="Z46" s="1">
        <f t="shared" si="18"/>
        <v>1</v>
      </c>
    </row>
    <row r="47" spans="1:48" x14ac:dyDescent="0.25">
      <c r="A47">
        <v>4.8</v>
      </c>
      <c r="B47">
        <v>3</v>
      </c>
      <c r="C47">
        <v>1.4</v>
      </c>
      <c r="D47">
        <v>0.3</v>
      </c>
      <c r="E47" t="s">
        <v>32</v>
      </c>
      <c r="G47">
        <f t="shared" si="0"/>
        <v>0.95411159923958488</v>
      </c>
      <c r="H47">
        <f t="shared" si="1"/>
        <v>0.55637208803772498</v>
      </c>
      <c r="I47">
        <f t="shared" si="2"/>
        <v>2.1553774365787248</v>
      </c>
      <c r="J47">
        <f t="shared" si="3"/>
        <v>3.3198244353169861</v>
      </c>
      <c r="K47">
        <f t="shared" si="19"/>
        <v>1.2661399279547543</v>
      </c>
      <c r="L47" s="27">
        <f t="shared" si="4"/>
        <v>0.99999999999999967</v>
      </c>
      <c r="M47" s="27">
        <f t="shared" si="5"/>
        <v>6.8602458771548705E-2</v>
      </c>
      <c r="N47" s="27">
        <f t="shared" si="6"/>
        <v>0.97185841325391475</v>
      </c>
      <c r="O47" s="27">
        <f t="shared" si="7"/>
        <v>7.6772691169332702E-9</v>
      </c>
      <c r="P47" s="27">
        <f t="shared" si="8"/>
        <v>2.8808567291950356E-6</v>
      </c>
      <c r="Q47" s="27">
        <f t="shared" si="9"/>
        <v>4.9152979710488221E-16</v>
      </c>
      <c r="R47" s="27">
        <f t="shared" si="10"/>
        <v>3.8821127606240924E-16</v>
      </c>
      <c r="S47" s="27">
        <f t="shared" si="11"/>
        <v>1.2040836265766642E-2</v>
      </c>
      <c r="T47" s="27">
        <f t="shared" si="12"/>
        <v>1.2330295149586585</v>
      </c>
      <c r="U47" s="27">
        <f t="shared" si="13"/>
        <v>3.7061358902768907E-13</v>
      </c>
      <c r="V47" s="27">
        <f t="shared" si="14"/>
        <v>3.8573888090660336E-9</v>
      </c>
      <c r="W47" s="27">
        <f t="shared" si="15"/>
        <v>7.0749540553884819E-24</v>
      </c>
      <c r="X47" s="27">
        <f t="shared" si="16"/>
        <v>5.5878137156743267E-24</v>
      </c>
      <c r="Y47" t="str">
        <f t="shared" si="17"/>
        <v>Setosa</v>
      </c>
      <c r="Z47" s="1">
        <f t="shared" si="18"/>
        <v>1</v>
      </c>
      <c r="AE47" s="3" t="s">
        <v>17</v>
      </c>
      <c r="AF47" s="22">
        <f>1/(SQRT(2*PI())*AF44)</f>
        <v>1.1432779868559397</v>
      </c>
    </row>
    <row r="48" spans="1:48" x14ac:dyDescent="0.25">
      <c r="A48">
        <v>5.0999999999999996</v>
      </c>
      <c r="B48">
        <v>3.8</v>
      </c>
      <c r="C48">
        <v>1.6</v>
      </c>
      <c r="D48">
        <v>0.2</v>
      </c>
      <c r="E48" t="s">
        <v>32</v>
      </c>
      <c r="G48">
        <f t="shared" si="0"/>
        <v>1.0922477665179735</v>
      </c>
      <c r="H48">
        <f t="shared" si="1"/>
        <v>0.6502316405553531</v>
      </c>
      <c r="I48">
        <f t="shared" si="2"/>
        <v>1.6752621193875545</v>
      </c>
      <c r="J48">
        <f t="shared" si="3"/>
        <v>3.441571061757585</v>
      </c>
      <c r="K48">
        <f t="shared" si="19"/>
        <v>1.364921010490042</v>
      </c>
      <c r="L48" s="27">
        <f t="shared" si="4"/>
        <v>1</v>
      </c>
      <c r="M48" s="27">
        <f t="shared" si="5"/>
        <v>0.20821113868730334</v>
      </c>
      <c r="N48" s="27">
        <f t="shared" si="6"/>
        <v>5.8174857085567322E-3</v>
      </c>
      <c r="O48" s="27">
        <f t="shared" si="7"/>
        <v>9.35109982115851E-8</v>
      </c>
      <c r="P48" s="27">
        <f t="shared" si="8"/>
        <v>1.8389329771121162E-7</v>
      </c>
      <c r="Q48" s="27">
        <f t="shared" si="9"/>
        <v>6.9429913407767596E-18</v>
      </c>
      <c r="R48" s="27">
        <f t="shared" si="10"/>
        <v>5.0867349007134456E-18</v>
      </c>
      <c r="S48" s="27">
        <f t="shared" si="11"/>
        <v>4.0593548578160721E-2</v>
      </c>
      <c r="T48" s="27">
        <f t="shared" si="12"/>
        <v>4.6545715844909408E-2</v>
      </c>
      <c r="U48" s="27">
        <f t="shared" si="13"/>
        <v>5.3018195375877452E-12</v>
      </c>
      <c r="V48" s="27">
        <f t="shared" si="14"/>
        <v>3.6625422944614077E-10</v>
      </c>
      <c r="W48" s="27">
        <f t="shared" si="15"/>
        <v>1.2229904527726135E-24</v>
      </c>
      <c r="X48" s="27">
        <f t="shared" si="16"/>
        <v>8.9601555208936834E-25</v>
      </c>
      <c r="Y48" t="str">
        <f t="shared" si="17"/>
        <v>Setosa</v>
      </c>
      <c r="Z48" s="1">
        <f t="shared" si="18"/>
        <v>1</v>
      </c>
      <c r="AE48" s="3" t="s">
        <v>18</v>
      </c>
      <c r="AF48" s="22">
        <f>EXP(-1 * ($AG$44 - AE44)^2 / (2*AE44^2))</f>
        <v>0.99982371508435353</v>
      </c>
    </row>
    <row r="49" spans="1:32" x14ac:dyDescent="0.25">
      <c r="A49">
        <v>4.5999999999999996</v>
      </c>
      <c r="B49">
        <v>3.2</v>
      </c>
      <c r="C49">
        <v>1.4</v>
      </c>
      <c r="D49">
        <v>0.2</v>
      </c>
      <c r="E49" t="s">
        <v>32</v>
      </c>
      <c r="G49">
        <f t="shared" si="0"/>
        <v>0.58301986981538167</v>
      </c>
      <c r="H49">
        <f t="shared" si="1"/>
        <v>0.8782895502619662</v>
      </c>
      <c r="I49">
        <f t="shared" si="2"/>
        <v>2.1553774365787248</v>
      </c>
      <c r="J49">
        <f t="shared" si="3"/>
        <v>3.441571061757585</v>
      </c>
      <c r="K49">
        <f t="shared" si="19"/>
        <v>1.2661346393315416</v>
      </c>
      <c r="L49" s="27">
        <f t="shared" si="4"/>
        <v>1</v>
      </c>
      <c r="M49" s="27">
        <f t="shared" si="5"/>
        <v>2.712658306330978E-2</v>
      </c>
      <c r="N49" s="27">
        <f t="shared" si="6"/>
        <v>0.49717946679960495</v>
      </c>
      <c r="O49" s="27">
        <f t="shared" si="7"/>
        <v>7.6772691169332702E-9</v>
      </c>
      <c r="P49" s="27">
        <f t="shared" si="8"/>
        <v>1.8389329771121162E-7</v>
      </c>
      <c r="Q49" s="27">
        <f t="shared" si="9"/>
        <v>6.3468712330299798E-18</v>
      </c>
      <c r="R49" s="27">
        <f t="shared" si="10"/>
        <v>5.012793296912581E-18</v>
      </c>
      <c r="S49" s="27">
        <f t="shared" si="11"/>
        <v>4.7324496099031216E-3</v>
      </c>
      <c r="T49" s="27">
        <f t="shared" si="12"/>
        <v>0.96770884051043249</v>
      </c>
      <c r="U49" s="27">
        <f t="shared" si="13"/>
        <v>3.7061358902768907E-13</v>
      </c>
      <c r="V49" s="27">
        <f t="shared" si="14"/>
        <v>3.6625422944614077E-10</v>
      </c>
      <c r="W49" s="27">
        <f t="shared" si="15"/>
        <v>2.0721130220890973E-25</v>
      </c>
      <c r="X49" s="27">
        <f t="shared" si="16"/>
        <v>1.6365660947267611E-25</v>
      </c>
      <c r="Y49" t="str">
        <f t="shared" si="17"/>
        <v>Setosa</v>
      </c>
      <c r="Z49" s="1">
        <f t="shared" si="18"/>
        <v>1</v>
      </c>
      <c r="AE49" s="3" t="s">
        <v>26</v>
      </c>
      <c r="AF49" s="22">
        <f>AF47*AF48</f>
        <v>1.1430764441924663</v>
      </c>
    </row>
    <row r="50" spans="1:32" x14ac:dyDescent="0.25">
      <c r="A50">
        <v>5.3</v>
      </c>
      <c r="B50">
        <v>3.7</v>
      </c>
      <c r="C50">
        <v>1.5</v>
      </c>
      <c r="D50">
        <v>0.2</v>
      </c>
      <c r="E50" t="s">
        <v>32</v>
      </c>
      <c r="G50">
        <f t="shared" si="0"/>
        <v>0.79928439135829699</v>
      </c>
      <c r="H50">
        <f t="shared" si="1"/>
        <v>0.81356231307156868</v>
      </c>
      <c r="I50">
        <f t="shared" si="2"/>
        <v>2.2428664840628096</v>
      </c>
      <c r="J50">
        <f t="shared" si="3"/>
        <v>3.441571061757585</v>
      </c>
      <c r="K50">
        <f t="shared" si="19"/>
        <v>1.6731353004164273</v>
      </c>
      <c r="L50" s="27">
        <f t="shared" si="4"/>
        <v>1</v>
      </c>
      <c r="M50" s="27">
        <f t="shared" si="5"/>
        <v>0.36178043270536026</v>
      </c>
      <c r="N50" s="27">
        <f t="shared" si="6"/>
        <v>1.5738364340027931E-2</v>
      </c>
      <c r="O50" s="27">
        <f t="shared" si="7"/>
        <v>2.7407446100968443E-8</v>
      </c>
      <c r="P50" s="27">
        <f t="shared" si="8"/>
        <v>1.8389329771121162E-7</v>
      </c>
      <c r="Q50" s="27">
        <f t="shared" si="9"/>
        <v>9.5657248308176069E-18</v>
      </c>
      <c r="R50" s="27">
        <f t="shared" si="10"/>
        <v>5.7172452391846551E-18</v>
      </c>
      <c r="S50" s="27">
        <f t="shared" si="11"/>
        <v>8.0652937215279455E-2</v>
      </c>
      <c r="T50" s="27">
        <f t="shared" si="12"/>
        <v>9.8156145242022957E-2</v>
      </c>
      <c r="U50" s="27">
        <f t="shared" si="13"/>
        <v>1.424958964678277E-12</v>
      </c>
      <c r="V50" s="27">
        <f t="shared" si="14"/>
        <v>3.6625422944614077E-10</v>
      </c>
      <c r="W50" s="27">
        <f t="shared" si="15"/>
        <v>1.377214017747513E-24</v>
      </c>
      <c r="X50" s="27">
        <f t="shared" si="16"/>
        <v>8.2313368046489579E-25</v>
      </c>
      <c r="Y50" t="str">
        <f t="shared" si="17"/>
        <v>Setosa</v>
      </c>
      <c r="Z50" s="1">
        <f t="shared" si="18"/>
        <v>1</v>
      </c>
    </row>
    <row r="51" spans="1:32" x14ac:dyDescent="0.25">
      <c r="A51">
        <v>5</v>
      </c>
      <c r="B51">
        <v>3.3</v>
      </c>
      <c r="C51">
        <v>1.4</v>
      </c>
      <c r="D51">
        <v>0.2</v>
      </c>
      <c r="E51" t="s">
        <v>32</v>
      </c>
      <c r="G51">
        <f t="shared" si="0"/>
        <v>1.1316203115364354</v>
      </c>
      <c r="H51">
        <f t="shared" si="1"/>
        <v>0.99411638922596735</v>
      </c>
      <c r="I51">
        <f t="shared" si="2"/>
        <v>2.1553774365787248</v>
      </c>
      <c r="J51">
        <f t="shared" si="3"/>
        <v>3.441571061757585</v>
      </c>
      <c r="K51">
        <f t="shared" si="19"/>
        <v>2.7816135070031511</v>
      </c>
      <c r="L51" s="27">
        <f t="shared" si="4"/>
        <v>1</v>
      </c>
      <c r="M51" s="27">
        <f t="shared" si="5"/>
        <v>0.14930793218051017</v>
      </c>
      <c r="N51" s="27">
        <f t="shared" si="6"/>
        <v>0.30535954586366376</v>
      </c>
      <c r="O51" s="27">
        <f t="shared" si="7"/>
        <v>7.6772691169332702E-9</v>
      </c>
      <c r="P51" s="27">
        <f t="shared" si="8"/>
        <v>1.8389329771121162E-7</v>
      </c>
      <c r="Q51" s="27">
        <f t="shared" si="9"/>
        <v>2.1455853373836083E-17</v>
      </c>
      <c r="R51" s="27">
        <f t="shared" si="10"/>
        <v>7.7134559922928133E-18</v>
      </c>
      <c r="S51" s="27">
        <f t="shared" si="11"/>
        <v>2.7750084529026539E-2</v>
      </c>
      <c r="T51" s="27">
        <f t="shared" si="12"/>
        <v>0.74215421392466197</v>
      </c>
      <c r="U51" s="27">
        <f t="shared" si="13"/>
        <v>3.7061358902768907E-13</v>
      </c>
      <c r="V51" s="27">
        <f t="shared" si="14"/>
        <v>3.6625422944614077E-10</v>
      </c>
      <c r="W51" s="27">
        <f t="shared" si="15"/>
        <v>9.3183968282880417E-25</v>
      </c>
      <c r="X51" s="27">
        <f t="shared" si="16"/>
        <v>3.349996972917879E-25</v>
      </c>
      <c r="Y51" t="str">
        <f t="shared" si="17"/>
        <v>Setosa</v>
      </c>
      <c r="Z51" s="1">
        <f t="shared" si="18"/>
        <v>1</v>
      </c>
    </row>
    <row r="52" spans="1:32" x14ac:dyDescent="0.25">
      <c r="A52">
        <v>7</v>
      </c>
      <c r="B52">
        <v>3.2</v>
      </c>
      <c r="C52">
        <v>4.7</v>
      </c>
      <c r="D52">
        <v>1.4</v>
      </c>
      <c r="E52" t="s">
        <v>33</v>
      </c>
      <c r="G52">
        <f t="shared" si="0"/>
        <v>1.2733035694637438E-7</v>
      </c>
      <c r="H52">
        <f t="shared" si="1"/>
        <v>0.8782895502619662</v>
      </c>
      <c r="I52">
        <f t="shared" si="2"/>
        <v>7.4366036349068668E-76</v>
      </c>
      <c r="J52">
        <f t="shared" si="3"/>
        <v>3.4703833922018107E-26</v>
      </c>
      <c r="K52">
        <f t="shared" si="19"/>
        <v>9.6205634522274398E-109</v>
      </c>
      <c r="L52" s="27">
        <f t="shared" si="4"/>
        <v>4.8930481841975074E-107</v>
      </c>
      <c r="M52" s="27">
        <f t="shared" si="5"/>
        <v>9.2350326103897415E-2</v>
      </c>
      <c r="N52" s="27">
        <f t="shared" si="6"/>
        <v>0.49717946679960495</v>
      </c>
      <c r="O52" s="27">
        <f t="shared" si="7"/>
        <v>0.54766039379961218</v>
      </c>
      <c r="P52" s="27">
        <f t="shared" si="8"/>
        <v>1.8809650591714009</v>
      </c>
      <c r="Q52" s="27">
        <f t="shared" si="9"/>
        <v>1.5766032787598659E-2</v>
      </c>
      <c r="R52" s="27">
        <f t="shared" si="10"/>
        <v>0.80186528041137672</v>
      </c>
      <c r="S52" s="27">
        <f t="shared" si="11"/>
        <v>0.5085999344171892</v>
      </c>
      <c r="T52" s="27">
        <f t="shared" si="12"/>
        <v>0.96770884051043249</v>
      </c>
      <c r="U52" s="27">
        <f t="shared" si="13"/>
        <v>0.21955386286224671</v>
      </c>
      <c r="V52" s="27">
        <f t="shared" si="14"/>
        <v>0.10815354627265482</v>
      </c>
      <c r="W52" s="27">
        <f t="shared" si="15"/>
        <v>3.8956649722922455E-3</v>
      </c>
      <c r="X52" s="27">
        <f t="shared" si="16"/>
        <v>0.19813471958862319</v>
      </c>
      <c r="Y52" t="str">
        <f t="shared" si="17"/>
        <v>Versicolor</v>
      </c>
      <c r="Z52" s="1">
        <f t="shared" si="18"/>
        <v>1</v>
      </c>
    </row>
    <row r="53" spans="1:32" x14ac:dyDescent="0.25">
      <c r="A53">
        <v>6.4</v>
      </c>
      <c r="B53">
        <v>3.2</v>
      </c>
      <c r="C53">
        <v>4.5</v>
      </c>
      <c r="D53">
        <v>1.5</v>
      </c>
      <c r="E53" t="s">
        <v>33</v>
      </c>
      <c r="G53">
        <f t="shared" si="0"/>
        <v>4.5458210097092122E-4</v>
      </c>
      <c r="H53">
        <f t="shared" si="1"/>
        <v>0.8782895502619662</v>
      </c>
      <c r="I53">
        <f t="shared" si="2"/>
        <v>8.107018903771244E-67</v>
      </c>
      <c r="J53">
        <f t="shared" si="3"/>
        <v>6.7959253021363832E-31</v>
      </c>
      <c r="K53">
        <f t="shared" si="19"/>
        <v>7.3322721260013344E-101</v>
      </c>
      <c r="L53" s="27">
        <f t="shared" si="4"/>
        <v>7.9205498679130685E-100</v>
      </c>
      <c r="M53" s="27">
        <f t="shared" si="5"/>
        <v>0.51599603068149313</v>
      </c>
      <c r="N53" s="27">
        <f t="shared" si="6"/>
        <v>0.49717946679960495</v>
      </c>
      <c r="O53" s="27">
        <f t="shared" si="7"/>
        <v>0.74516347176063358</v>
      </c>
      <c r="P53" s="27">
        <f t="shared" si="8"/>
        <v>1.3698470281271813</v>
      </c>
      <c r="Q53" s="27">
        <f t="shared" si="9"/>
        <v>8.7289482677919597E-2</v>
      </c>
      <c r="R53" s="27">
        <f t="shared" si="10"/>
        <v>0.94292831555317858</v>
      </c>
      <c r="S53" s="27">
        <f t="shared" si="11"/>
        <v>0.60055685397754577</v>
      </c>
      <c r="T53" s="27">
        <f t="shared" si="12"/>
        <v>0.96770884051043249</v>
      </c>
      <c r="U53" s="27">
        <f t="shared" si="13"/>
        <v>0.1175061164578375</v>
      </c>
      <c r="V53" s="27">
        <f t="shared" si="14"/>
        <v>0.23209504992962277</v>
      </c>
      <c r="W53" s="27">
        <f t="shared" si="15"/>
        <v>5.2832837117611792E-3</v>
      </c>
      <c r="X53" s="27">
        <f t="shared" si="16"/>
        <v>5.7071684446821445E-2</v>
      </c>
      <c r="Y53" t="str">
        <f t="shared" si="17"/>
        <v>Versicolor</v>
      </c>
      <c r="Z53" s="1">
        <f t="shared" si="18"/>
        <v>1</v>
      </c>
    </row>
    <row r="54" spans="1:32" x14ac:dyDescent="0.25">
      <c r="A54">
        <v>6.9</v>
      </c>
      <c r="B54">
        <v>3.1</v>
      </c>
      <c r="C54">
        <v>4.9000000000000004</v>
      </c>
      <c r="D54">
        <v>1.5</v>
      </c>
      <c r="E54" t="s">
        <v>33</v>
      </c>
      <c r="G54">
        <f t="shared" si="0"/>
        <v>6.087363915438487E-7</v>
      </c>
      <c r="H54">
        <f>_xlfn.NORM.DIST(B54,AVERAGE(B$2:B$51),STDEV(B$2:B$51),FALSE)</f>
        <v>0.7237919509159032</v>
      </c>
      <c r="I54">
        <f t="shared" si="2"/>
        <v>1.8108610038425728E-85</v>
      </c>
      <c r="J54">
        <f t="shared" si="3"/>
        <v>6.7959253021363832E-31</v>
      </c>
      <c r="K54">
        <f t="shared" si="19"/>
        <v>1.8074049738958108E-122</v>
      </c>
      <c r="L54" s="27">
        <f t="shared" si="4"/>
        <v>5.4943687244016931E-121</v>
      </c>
      <c r="M54" s="27">
        <f t="shared" si="5"/>
        <v>0.13512134406895315</v>
      </c>
      <c r="N54" s="27">
        <f t="shared" si="6"/>
        <v>0.73132488260630391</v>
      </c>
      <c r="O54" s="27">
        <f t="shared" si="7"/>
        <v>0.33581523256417667</v>
      </c>
      <c r="P54" s="27">
        <f t="shared" si="8"/>
        <v>1.3698470281271813</v>
      </c>
      <c r="Q54" s="27">
        <f t="shared" si="9"/>
        <v>1.5152542669481604E-2</v>
      </c>
      <c r="R54" s="27">
        <f t="shared" si="10"/>
        <v>0.46062535923485337</v>
      </c>
      <c r="S54" s="27">
        <f t="shared" si="11"/>
        <v>0.55623435428176793</v>
      </c>
      <c r="T54" s="27">
        <f t="shared" si="12"/>
        <v>1.1461403797787195</v>
      </c>
      <c r="U54" s="27">
        <f t="shared" si="13"/>
        <v>0.35973935399442608</v>
      </c>
      <c r="V54" s="27">
        <f t="shared" si="14"/>
        <v>0.23209504992962277</v>
      </c>
      <c r="W54" s="27">
        <f t="shared" si="15"/>
        <v>1.7743046697659519E-2</v>
      </c>
      <c r="X54" s="27">
        <f t="shared" si="16"/>
        <v>0.53937464076514652</v>
      </c>
      <c r="Y54" t="str">
        <f t="shared" si="17"/>
        <v>Virginica</v>
      </c>
      <c r="Z54" s="1">
        <f t="shared" si="18"/>
        <v>0</v>
      </c>
    </row>
    <row r="55" spans="1:32" x14ac:dyDescent="0.25">
      <c r="A55">
        <v>5.5</v>
      </c>
      <c r="B55">
        <v>2.2999999999999998</v>
      </c>
      <c r="C55">
        <v>4</v>
      </c>
      <c r="D55">
        <v>1.3</v>
      </c>
      <c r="E55" t="s">
        <v>33</v>
      </c>
      <c r="G55">
        <f t="shared" si="0"/>
        <v>0.42390372962696493</v>
      </c>
      <c r="H55">
        <f t="shared" si="1"/>
        <v>1.2570190969845591E-2</v>
      </c>
      <c r="I55">
        <f t="shared" si="2"/>
        <v>9.6064866429023599E-47</v>
      </c>
      <c r="J55">
        <f t="shared" si="3"/>
        <v>7.2022088852879905E-22</v>
      </c>
      <c r="K55">
        <f t="shared" si="19"/>
        <v>1.2289045575012775E-70</v>
      </c>
      <c r="L55" s="27">
        <f t="shared" si="4"/>
        <v>1.1294353174340718E-69</v>
      </c>
      <c r="M55" s="27">
        <f t="shared" si="5"/>
        <v>0.54098447072725153</v>
      </c>
      <c r="N55" s="27">
        <f t="shared" si="6"/>
        <v>0.41411890124046463</v>
      </c>
      <c r="O55" s="27">
        <f t="shared" si="7"/>
        <v>0.72848014181337029</v>
      </c>
      <c r="P55" s="27">
        <f t="shared" si="8"/>
        <v>2.0000185166387254</v>
      </c>
      <c r="Q55" s="27">
        <f t="shared" si="9"/>
        <v>0.10880286489107505</v>
      </c>
      <c r="R55" s="27">
        <f t="shared" si="10"/>
        <v>0.99996210035912436</v>
      </c>
      <c r="S55" s="27">
        <f t="shared" si="11"/>
        <v>0.14515111143025439</v>
      </c>
      <c r="T55" s="27">
        <f t="shared" si="12"/>
        <v>0.13928828716926067</v>
      </c>
      <c r="U55" s="27">
        <f t="shared" si="13"/>
        <v>1.3862333118884634E-2</v>
      </c>
      <c r="V55" s="27">
        <f t="shared" si="14"/>
        <v>4.4140967287468615E-2</v>
      </c>
      <c r="W55" s="27">
        <f t="shared" si="15"/>
        <v>4.1237457941013762E-6</v>
      </c>
      <c r="X55" s="27">
        <f t="shared" si="16"/>
        <v>3.7899640875678539E-5</v>
      </c>
      <c r="Y55" t="str">
        <f t="shared" si="17"/>
        <v>Versicolor</v>
      </c>
      <c r="Z55" s="1">
        <f t="shared" si="18"/>
        <v>1</v>
      </c>
    </row>
    <row r="56" spans="1:32" x14ac:dyDescent="0.25">
      <c r="A56">
        <v>6.5</v>
      </c>
      <c r="B56">
        <v>2.8</v>
      </c>
      <c r="C56">
        <v>4.5999999999999996</v>
      </c>
      <c r="D56">
        <v>1.5</v>
      </c>
      <c r="E56" t="s">
        <v>33</v>
      </c>
      <c r="G56">
        <f t="shared" si="0"/>
        <v>1.4219451650884481E-4</v>
      </c>
      <c r="H56">
        <f t="shared" si="1"/>
        <v>0.26680573431552274</v>
      </c>
      <c r="I56">
        <f t="shared" si="2"/>
        <v>2.8981327926218221E-71</v>
      </c>
      <c r="J56">
        <f t="shared" si="3"/>
        <v>6.7959253021363832E-31</v>
      </c>
      <c r="K56">
        <f t="shared" si="19"/>
        <v>2.4907126770943362E-106</v>
      </c>
      <c r="L56" s="27">
        <f t="shared" si="4"/>
        <v>1.4733285376657044E-105</v>
      </c>
      <c r="M56" s="27">
        <f t="shared" si="5"/>
        <v>0.42546376104250572</v>
      </c>
      <c r="N56" s="27">
        <f t="shared" si="6"/>
        <v>1.2655366991027415</v>
      </c>
      <c r="O56" s="27">
        <f t="shared" si="7"/>
        <v>0.65345439883557221</v>
      </c>
      <c r="P56" s="27">
        <f t="shared" si="8"/>
        <v>1.3698470281271813</v>
      </c>
      <c r="Q56" s="27">
        <f t="shared" si="9"/>
        <v>0.16065839410782859</v>
      </c>
      <c r="R56" s="27">
        <f t="shared" si="10"/>
        <v>0.95034083630531252</v>
      </c>
      <c r="S56" s="27">
        <f t="shared" si="11"/>
        <v>0.62140731359677936</v>
      </c>
      <c r="T56" s="27">
        <f t="shared" si="12"/>
        <v>1.0694794705241606</v>
      </c>
      <c r="U56" s="27">
        <f t="shared" si="13"/>
        <v>0.16327887355258014</v>
      </c>
      <c r="V56" s="27">
        <f t="shared" si="14"/>
        <v>0.23209504992962277</v>
      </c>
      <c r="W56" s="27">
        <f t="shared" si="15"/>
        <v>8.3950527927889318E-3</v>
      </c>
      <c r="X56" s="27">
        <f t="shared" si="16"/>
        <v>4.9659163694687529E-2</v>
      </c>
      <c r="Y56" t="str">
        <f t="shared" si="17"/>
        <v>Versicolor</v>
      </c>
      <c r="Z56" s="1">
        <f t="shared" si="18"/>
        <v>1</v>
      </c>
    </row>
    <row r="57" spans="1:32" x14ac:dyDescent="0.25">
      <c r="A57">
        <v>5.7</v>
      </c>
      <c r="B57">
        <v>2.8</v>
      </c>
      <c r="C57">
        <v>4.5</v>
      </c>
      <c r="D57">
        <v>1.3</v>
      </c>
      <c r="E57" t="s">
        <v>33</v>
      </c>
      <c r="G57">
        <f t="shared" si="0"/>
        <v>0.16293668721907217</v>
      </c>
      <c r="H57">
        <f t="shared" si="1"/>
        <v>0.26680573431552274</v>
      </c>
      <c r="I57">
        <f t="shared" si="2"/>
        <v>8.107018903771244E-67</v>
      </c>
      <c r="J57">
        <f t="shared" si="3"/>
        <v>7.2022088852879905E-22</v>
      </c>
      <c r="K57">
        <f t="shared" si="19"/>
        <v>8.4609608504575878E-90</v>
      </c>
      <c r="L57" s="27">
        <f t="shared" si="4"/>
        <v>1.9311835907221198E-89</v>
      </c>
      <c r="M57" s="27">
        <f t="shared" si="5"/>
        <v>0.69618255023953324</v>
      </c>
      <c r="N57" s="27">
        <f t="shared" si="6"/>
        <v>1.2655366991027415</v>
      </c>
      <c r="O57" s="27">
        <f t="shared" si="7"/>
        <v>0.74516347176063358</v>
      </c>
      <c r="P57" s="27">
        <f t="shared" si="8"/>
        <v>2.0000185166387254</v>
      </c>
      <c r="Q57" s="27">
        <f t="shared" si="9"/>
        <v>0.43768553754549344</v>
      </c>
      <c r="R57" s="27">
        <f t="shared" si="10"/>
        <v>0.99900134623425663</v>
      </c>
      <c r="S57" s="27">
        <f t="shared" si="11"/>
        <v>0.23662332364282979</v>
      </c>
      <c r="T57" s="27">
        <f t="shared" si="12"/>
        <v>1.0694794705241606</v>
      </c>
      <c r="U57" s="27">
        <f t="shared" si="13"/>
        <v>0.1175061164578375</v>
      </c>
      <c r="V57" s="27">
        <f t="shared" si="14"/>
        <v>4.4140967287468615E-2</v>
      </c>
      <c r="W57" s="27">
        <f t="shared" si="15"/>
        <v>4.375332545134646E-4</v>
      </c>
      <c r="X57" s="27">
        <f t="shared" si="16"/>
        <v>9.986537657433439E-4</v>
      </c>
      <c r="Y57" t="str">
        <f t="shared" si="17"/>
        <v>Versicolor</v>
      </c>
      <c r="Z57" s="1">
        <f t="shared" si="18"/>
        <v>1</v>
      </c>
    </row>
    <row r="58" spans="1:32" x14ac:dyDescent="0.25">
      <c r="A58">
        <v>6.3</v>
      </c>
      <c r="B58">
        <v>3.3</v>
      </c>
      <c r="C58">
        <v>4.7</v>
      </c>
      <c r="D58">
        <v>1.6</v>
      </c>
      <c r="E58" t="s">
        <v>33</v>
      </c>
      <c r="G58">
        <f t="shared" si="0"/>
        <v>1.3408748617942607E-3</v>
      </c>
      <c r="H58">
        <f t="shared" si="1"/>
        <v>0.99411638922596735</v>
      </c>
      <c r="I58">
        <f t="shared" si="2"/>
        <v>7.4366036349068668E-76</v>
      </c>
      <c r="J58">
        <f t="shared" si="3"/>
        <v>5.4085286427299769E-36</v>
      </c>
      <c r="K58">
        <f t="shared" si="19"/>
        <v>1.78713761770244E-114</v>
      </c>
      <c r="L58" s="27">
        <f t="shared" si="4"/>
        <v>4.5390991868632683E-113</v>
      </c>
      <c r="M58" s="27">
        <f t="shared" si="5"/>
        <v>0.60273970232799889</v>
      </c>
      <c r="N58" s="27">
        <f t="shared" si="6"/>
        <v>0.30535954586366376</v>
      </c>
      <c r="O58" s="27">
        <f t="shared" si="7"/>
        <v>0.54766039379961218</v>
      </c>
      <c r="P58" s="27">
        <f t="shared" si="8"/>
        <v>0.77251700408658786</v>
      </c>
      <c r="Q58" s="27">
        <f t="shared" si="9"/>
        <v>2.5956099335614855E-2</v>
      </c>
      <c r="R58" s="27">
        <f t="shared" si="10"/>
        <v>0.65925146570356785</v>
      </c>
      <c r="S58" s="27">
        <f t="shared" si="11"/>
        <v>0.56622774657956254</v>
      </c>
      <c r="T58" s="27">
        <f t="shared" si="12"/>
        <v>0.74215421392466197</v>
      </c>
      <c r="U58" s="27">
        <f t="shared" si="13"/>
        <v>0.21955386286224671</v>
      </c>
      <c r="V58" s="27">
        <f t="shared" si="14"/>
        <v>0.4362316655943938</v>
      </c>
      <c r="W58" s="27">
        <f t="shared" si="15"/>
        <v>1.3415977460473759E-2</v>
      </c>
      <c r="X58" s="27">
        <f t="shared" si="16"/>
        <v>0.34074853429643204</v>
      </c>
      <c r="Y58" t="str">
        <f t="shared" si="17"/>
        <v>Versicolor</v>
      </c>
      <c r="Z58" s="1">
        <f t="shared" si="18"/>
        <v>1</v>
      </c>
    </row>
    <row r="59" spans="1:32" x14ac:dyDescent="0.25">
      <c r="A59">
        <v>4.9000000000000004</v>
      </c>
      <c r="B59">
        <v>2.4</v>
      </c>
      <c r="C59">
        <v>3.3</v>
      </c>
      <c r="D59">
        <v>1</v>
      </c>
      <c r="E59" t="s">
        <v>33</v>
      </c>
      <c r="G59">
        <f t="shared" si="0"/>
        <v>1.0817495855560575</v>
      </c>
      <c r="H59">
        <f t="shared" si="1"/>
        <v>2.6617142467982247E-2</v>
      </c>
      <c r="I59">
        <f t="shared" si="2"/>
        <v>1.0907323323318948E-24</v>
      </c>
      <c r="J59">
        <f t="shared" si="3"/>
        <v>2.9005934731755765E-11</v>
      </c>
      <c r="K59">
        <f t="shared" si="19"/>
        <v>3.0364907630580632E-37</v>
      </c>
      <c r="L59" s="27">
        <f t="shared" si="4"/>
        <v>2.5497531796848219E-34</v>
      </c>
      <c r="M59" s="27">
        <f t="shared" si="5"/>
        <v>0.10312440477819862</v>
      </c>
      <c r="N59" s="27">
        <f t="shared" si="6"/>
        <v>0.63440124389696118</v>
      </c>
      <c r="O59" s="27">
        <f t="shared" si="7"/>
        <v>0.1053435106144725</v>
      </c>
      <c r="P59" s="27">
        <f t="shared" si="8"/>
        <v>0.51839603785109978</v>
      </c>
      <c r="Q59" s="27">
        <f t="shared" si="9"/>
        <v>1.1908955894291574E-3</v>
      </c>
      <c r="R59" s="27">
        <f t="shared" si="10"/>
        <v>0.99999968804830552</v>
      </c>
      <c r="S59" s="27">
        <f t="shared" si="11"/>
        <v>1.8506779675120311E-2</v>
      </c>
      <c r="T59" s="27">
        <f t="shared" si="12"/>
        <v>0.25379383058263749</v>
      </c>
      <c r="U59" s="27">
        <f t="shared" si="13"/>
        <v>1.75173435116312E-4</v>
      </c>
      <c r="V59" s="27">
        <f t="shared" si="14"/>
        <v>1.3545725298505079E-3</v>
      </c>
      <c r="W59" s="27">
        <f t="shared" si="15"/>
        <v>3.7150201288869954E-10</v>
      </c>
      <c r="X59" s="27">
        <f t="shared" si="16"/>
        <v>3.1195169441856142E-7</v>
      </c>
      <c r="Y59" t="str">
        <f t="shared" si="17"/>
        <v>Versicolor</v>
      </c>
      <c r="Z59" s="1">
        <f t="shared" si="18"/>
        <v>1</v>
      </c>
    </row>
    <row r="60" spans="1:32" x14ac:dyDescent="0.25">
      <c r="A60">
        <v>6.6</v>
      </c>
      <c r="B60">
        <v>2.9</v>
      </c>
      <c r="C60">
        <v>4.5999999999999996</v>
      </c>
      <c r="D60">
        <v>1.3</v>
      </c>
      <c r="E60" t="s">
        <v>33</v>
      </c>
      <c r="G60">
        <f t="shared" si="0"/>
        <v>4.1039286438834658E-5</v>
      </c>
      <c r="H60">
        <f t="shared" si="1"/>
        <v>0.39892611817660273</v>
      </c>
      <c r="I60">
        <f t="shared" si="2"/>
        <v>2.8981327926218221E-71</v>
      </c>
      <c r="J60">
        <f t="shared" si="3"/>
        <v>7.2022088852879905E-22</v>
      </c>
      <c r="K60">
        <f t="shared" si="19"/>
        <v>1.1390820582373941E-97</v>
      </c>
      <c r="L60" s="27">
        <f t="shared" si="4"/>
        <v>6.562813691220513E-97</v>
      </c>
      <c r="M60" s="27">
        <f t="shared" si="5"/>
        <v>0.33789241393812341</v>
      </c>
      <c r="N60" s="27">
        <f t="shared" si="6"/>
        <v>1.1667857860603146</v>
      </c>
      <c r="O60" s="27">
        <f t="shared" si="7"/>
        <v>0.65345439883557221</v>
      </c>
      <c r="P60" s="27">
        <f t="shared" si="8"/>
        <v>2.0000185166387254</v>
      </c>
      <c r="Q60" s="27">
        <f t="shared" si="9"/>
        <v>0.17175034532470934</v>
      </c>
      <c r="R60" s="27">
        <f t="shared" si="10"/>
        <v>0.98953847057605304</v>
      </c>
      <c r="S60" s="27">
        <f t="shared" si="11"/>
        <v>0.62727480580839501</v>
      </c>
      <c r="T60" s="27">
        <f t="shared" si="12"/>
        <v>1.2049018893341168</v>
      </c>
      <c r="U60" s="27">
        <f t="shared" si="13"/>
        <v>0.16327887355258014</v>
      </c>
      <c r="V60" s="27">
        <f t="shared" si="14"/>
        <v>4.4140967287468615E-2</v>
      </c>
      <c r="W60" s="27">
        <f t="shared" si="15"/>
        <v>1.8157669909907837E-3</v>
      </c>
      <c r="X60" s="27">
        <f t="shared" si="16"/>
        <v>1.0461529423946982E-2</v>
      </c>
      <c r="Y60" t="str">
        <f t="shared" si="17"/>
        <v>Versicolor</v>
      </c>
      <c r="Z60" s="1">
        <f t="shared" si="18"/>
        <v>1</v>
      </c>
    </row>
    <row r="61" spans="1:32" x14ac:dyDescent="0.25">
      <c r="A61">
        <v>5.2</v>
      </c>
      <c r="B61">
        <v>2.7</v>
      </c>
      <c r="C61">
        <v>3.9</v>
      </c>
      <c r="D61">
        <v>1.4</v>
      </c>
      <c r="E61" t="s">
        <v>33</v>
      </c>
      <c r="G61">
        <f t="shared" si="0"/>
        <v>0.97272041628491279</v>
      </c>
      <c r="H61">
        <f t="shared" si="1"/>
        <v>0.16644601405785805</v>
      </c>
      <c r="I61">
        <f t="shared" si="2"/>
        <v>3.675386684053243E-43</v>
      </c>
      <c r="J61">
        <f t="shared" si="3"/>
        <v>3.4703833922018107E-26</v>
      </c>
      <c r="K61">
        <f t="shared" si="19"/>
        <v>6.883679947649054E-70</v>
      </c>
      <c r="L61" s="27">
        <f t="shared" si="4"/>
        <v>5.0002096373533876E-69</v>
      </c>
      <c r="M61" s="27">
        <f t="shared" si="5"/>
        <v>0.27965635337608497</v>
      </c>
      <c r="N61" s="27">
        <f t="shared" si="6"/>
        <v>1.2400918127789857</v>
      </c>
      <c r="O61" s="27">
        <f t="shared" si="7"/>
        <v>0.63306442625652448</v>
      </c>
      <c r="P61" s="27">
        <f t="shared" si="8"/>
        <v>1.8809650591714009</v>
      </c>
      <c r="Q61" s="27">
        <f t="shared" si="9"/>
        <v>0.13765307388533465</v>
      </c>
      <c r="R61" s="27">
        <f t="shared" si="10"/>
        <v>0.99989283622612002</v>
      </c>
      <c r="S61" s="27">
        <f t="shared" si="11"/>
        <v>5.7930726784393427E-2</v>
      </c>
      <c r="T61" s="27">
        <f t="shared" si="12"/>
        <v>0.8622551032369592</v>
      </c>
      <c r="U61" s="27">
        <f t="shared" si="13"/>
        <v>8.1924952152462854E-3</v>
      </c>
      <c r="V61" s="27">
        <f t="shared" si="14"/>
        <v>0.10815354627265482</v>
      </c>
      <c r="W61" s="27">
        <f t="shared" si="15"/>
        <v>1.4753003871300884E-5</v>
      </c>
      <c r="X61" s="27">
        <f t="shared" si="16"/>
        <v>1.0716377387996393E-4</v>
      </c>
      <c r="Y61" t="str">
        <f t="shared" si="17"/>
        <v>Versicolor</v>
      </c>
      <c r="Z61" s="1">
        <f t="shared" si="18"/>
        <v>1</v>
      </c>
    </row>
    <row r="62" spans="1:32" x14ac:dyDescent="0.25">
      <c r="A62">
        <v>5</v>
      </c>
      <c r="B62">
        <v>2</v>
      </c>
      <c r="C62">
        <v>3.5</v>
      </c>
      <c r="D62">
        <v>1</v>
      </c>
      <c r="E62" t="s">
        <v>33</v>
      </c>
      <c r="G62">
        <f t="shared" si="0"/>
        <v>1.1316203115364354</v>
      </c>
      <c r="H62">
        <f t="shared" si="1"/>
        <v>8.7204023823261563E-4</v>
      </c>
      <c r="I62">
        <f t="shared" si="2"/>
        <v>2.8592322747121673E-30</v>
      </c>
      <c r="J62">
        <f t="shared" si="3"/>
        <v>2.9005934731755765E-11</v>
      </c>
      <c r="K62">
        <f t="shared" si="19"/>
        <v>2.728049881975035E-44</v>
      </c>
      <c r="L62" s="27">
        <f t="shared" si="4"/>
        <v>7.3545475348786973E-41</v>
      </c>
      <c r="M62" s="27">
        <f t="shared" si="5"/>
        <v>0.14930793218051017</v>
      </c>
      <c r="N62" s="27">
        <f t="shared" si="6"/>
        <v>6.2629800838113758E-2</v>
      </c>
      <c r="O62" s="27">
        <f t="shared" si="7"/>
        <v>0.22955770855368415</v>
      </c>
      <c r="P62" s="27">
        <f t="shared" si="8"/>
        <v>0.51839603785109978</v>
      </c>
      <c r="Q62" s="27">
        <f t="shared" si="9"/>
        <v>3.7093363138406953E-4</v>
      </c>
      <c r="R62" s="27">
        <f t="shared" si="10"/>
        <v>0.99999968560848962</v>
      </c>
      <c r="S62" s="27">
        <f t="shared" si="11"/>
        <v>2.7750084529026539E-2</v>
      </c>
      <c r="T62" s="27">
        <f t="shared" si="12"/>
        <v>1.2932144052214881E-2</v>
      </c>
      <c r="U62" s="27">
        <f t="shared" si="13"/>
        <v>7.1969967170907331E-4</v>
      </c>
      <c r="V62" s="27">
        <f t="shared" si="14"/>
        <v>1.3545725298505079E-3</v>
      </c>
      <c r="W62" s="27">
        <f t="shared" si="15"/>
        <v>1.1661842128369875E-10</v>
      </c>
      <c r="X62" s="27">
        <f t="shared" si="16"/>
        <v>3.143915103753667E-7</v>
      </c>
      <c r="Y62" t="str">
        <f t="shared" si="17"/>
        <v>Versicolor</v>
      </c>
      <c r="Z62" s="1">
        <f t="shared" si="18"/>
        <v>1</v>
      </c>
    </row>
    <row r="63" spans="1:32" x14ac:dyDescent="0.25">
      <c r="A63">
        <v>5.9</v>
      </c>
      <c r="B63">
        <v>3</v>
      </c>
      <c r="C63">
        <v>4.2</v>
      </c>
      <c r="D63">
        <v>1.5</v>
      </c>
      <c r="E63" t="s">
        <v>33</v>
      </c>
      <c r="G63">
        <f t="shared" si="0"/>
        <v>4.5389590592058916E-2</v>
      </c>
      <c r="H63">
        <f t="shared" si="1"/>
        <v>0.55637208803772498</v>
      </c>
      <c r="I63">
        <f t="shared" si="2"/>
        <v>2.427087588654161E-54</v>
      </c>
      <c r="J63">
        <f t="shared" si="3"/>
        <v>6.7959253021363832E-31</v>
      </c>
      <c r="K63">
        <f t="shared" si="19"/>
        <v>1.3884632558015945E-86</v>
      </c>
      <c r="L63" s="27">
        <f t="shared" si="4"/>
        <v>4.7991344245090383E-86</v>
      </c>
      <c r="M63" s="27">
        <f t="shared" si="5"/>
        <v>0.77101012023570192</v>
      </c>
      <c r="N63" s="27">
        <f t="shared" si="6"/>
        <v>0.97185841325391475</v>
      </c>
      <c r="O63" s="27">
        <f t="shared" si="7"/>
        <v>0.84208182340294491</v>
      </c>
      <c r="P63" s="27">
        <f t="shared" si="8"/>
        <v>1.3698470281271813</v>
      </c>
      <c r="Q63" s="27">
        <f t="shared" si="9"/>
        <v>0.28811653787784552</v>
      </c>
      <c r="R63" s="27">
        <f t="shared" si="10"/>
        <v>0.99585638253110109</v>
      </c>
      <c r="S63" s="27">
        <f t="shared" si="11"/>
        <v>0.3494071131564313</v>
      </c>
      <c r="T63" s="27">
        <f t="shared" si="12"/>
        <v>1.2330295149586585</v>
      </c>
      <c r="U63" s="27">
        <f t="shared" si="13"/>
        <v>3.5966758094614151E-2</v>
      </c>
      <c r="V63" s="27">
        <f t="shared" si="14"/>
        <v>0.23209504992962277</v>
      </c>
      <c r="W63" s="27">
        <f t="shared" si="15"/>
        <v>1.1988121383477125E-3</v>
      </c>
      <c r="X63" s="27">
        <f t="shared" si="16"/>
        <v>4.1436174688989505E-3</v>
      </c>
      <c r="Y63" t="str">
        <f t="shared" si="17"/>
        <v>Versicolor</v>
      </c>
      <c r="Z63" s="1">
        <f t="shared" si="18"/>
        <v>1</v>
      </c>
    </row>
    <row r="64" spans="1:32" x14ac:dyDescent="0.25">
      <c r="A64">
        <v>6</v>
      </c>
      <c r="B64">
        <v>2.2000000000000002</v>
      </c>
      <c r="C64">
        <v>4</v>
      </c>
      <c r="D64">
        <v>1</v>
      </c>
      <c r="E64" t="s">
        <v>33</v>
      </c>
      <c r="G64">
        <f t="shared" si="0"/>
        <v>2.1232181070411499E-2</v>
      </c>
      <c r="H64">
        <f t="shared" si="1"/>
        <v>5.5372977102067416E-3</v>
      </c>
      <c r="I64">
        <f t="shared" si="2"/>
        <v>9.6064866429023599E-47</v>
      </c>
      <c r="J64">
        <f t="shared" si="3"/>
        <v>2.9005934731755765E-11</v>
      </c>
      <c r="K64">
        <f t="shared" si="19"/>
        <v>1.0920000969962724E-61</v>
      </c>
      <c r="L64" s="27">
        <f t="shared" si="4"/>
        <v>4.6312867613813931E-60</v>
      </c>
      <c r="M64" s="27">
        <f t="shared" si="5"/>
        <v>0.76696938736819631</v>
      </c>
      <c r="N64" s="27">
        <f t="shared" si="6"/>
        <v>0.24422018895201791</v>
      </c>
      <c r="O64" s="27">
        <f t="shared" si="7"/>
        <v>0.72848014181337029</v>
      </c>
      <c r="P64" s="27">
        <f t="shared" si="8"/>
        <v>0.51839603785109978</v>
      </c>
      <c r="Q64" s="27">
        <f t="shared" si="9"/>
        <v>2.3578584488217647E-2</v>
      </c>
      <c r="R64" s="27">
        <f t="shared" si="10"/>
        <v>0.99999245872564979</v>
      </c>
      <c r="S64" s="27">
        <f t="shared" si="11"/>
        <v>0.40912659891319164</v>
      </c>
      <c r="T64" s="27">
        <f t="shared" si="12"/>
        <v>6.9436958438910276E-2</v>
      </c>
      <c r="U64" s="27">
        <f t="shared" si="13"/>
        <v>1.3862333118884634E-2</v>
      </c>
      <c r="V64" s="27">
        <f t="shared" si="14"/>
        <v>1.3545725298505079E-3</v>
      </c>
      <c r="W64" s="27">
        <f t="shared" si="15"/>
        <v>1.7781391535861214E-7</v>
      </c>
      <c r="X64" s="27">
        <f t="shared" si="16"/>
        <v>7.54127435020313E-6</v>
      </c>
      <c r="Y64" t="str">
        <f t="shared" si="17"/>
        <v>Versicolor</v>
      </c>
      <c r="Z64" s="1">
        <f t="shared" si="18"/>
        <v>1</v>
      </c>
    </row>
    <row r="65" spans="1:26" x14ac:dyDescent="0.25">
      <c r="A65">
        <v>6.1</v>
      </c>
      <c r="B65">
        <v>2.9</v>
      </c>
      <c r="C65">
        <v>4.7</v>
      </c>
      <c r="D65">
        <v>1.4</v>
      </c>
      <c r="E65" t="s">
        <v>33</v>
      </c>
      <c r="G65">
        <f t="shared" si="0"/>
        <v>9.1638798779835034E-3</v>
      </c>
      <c r="H65">
        <f t="shared" si="1"/>
        <v>0.39892611817660273</v>
      </c>
      <c r="I65">
        <f t="shared" si="2"/>
        <v>7.4366036349068668E-76</v>
      </c>
      <c r="J65">
        <f t="shared" si="3"/>
        <v>3.4703833922018107E-26</v>
      </c>
      <c r="K65">
        <f t="shared" si="19"/>
        <v>3.1448699801995062E-104</v>
      </c>
      <c r="L65" s="27">
        <f t="shared" si="4"/>
        <v>1.0522516212948125E-103</v>
      </c>
      <c r="M65" s="27">
        <f t="shared" si="5"/>
        <v>0.73484481447195749</v>
      </c>
      <c r="N65" s="27">
        <f t="shared" si="6"/>
        <v>1.1667857860603146</v>
      </c>
      <c r="O65" s="27">
        <f t="shared" si="7"/>
        <v>0.54766039379961218</v>
      </c>
      <c r="P65" s="27">
        <f t="shared" si="8"/>
        <v>1.8809650591714009</v>
      </c>
      <c r="Q65" s="27">
        <f t="shared" si="9"/>
        <v>0.29441339920665394</v>
      </c>
      <c r="R65" s="27">
        <f t="shared" si="10"/>
        <v>0.98508675588065298</v>
      </c>
      <c r="S65" s="27">
        <f t="shared" si="11"/>
        <v>0.46735074675305954</v>
      </c>
      <c r="T65" s="27">
        <f t="shared" si="12"/>
        <v>1.2049018893341168</v>
      </c>
      <c r="U65" s="27">
        <f t="shared" si="13"/>
        <v>0.21955386286224671</v>
      </c>
      <c r="V65" s="27">
        <f t="shared" si="14"/>
        <v>0.10815354627265482</v>
      </c>
      <c r="W65" s="27">
        <f t="shared" si="15"/>
        <v>4.457129149452857E-3</v>
      </c>
      <c r="X65" s="27">
        <f t="shared" si="16"/>
        <v>1.4913244119347056E-2</v>
      </c>
      <c r="Y65" t="str">
        <f t="shared" si="17"/>
        <v>Versicolor</v>
      </c>
      <c r="Z65" s="1">
        <f t="shared" si="18"/>
        <v>1</v>
      </c>
    </row>
    <row r="66" spans="1:26" x14ac:dyDescent="0.25">
      <c r="A66">
        <v>5.6</v>
      </c>
      <c r="B66">
        <v>2.9</v>
      </c>
      <c r="C66">
        <v>3.6</v>
      </c>
      <c r="D66">
        <v>1.3</v>
      </c>
      <c r="E66" t="s">
        <v>33</v>
      </c>
      <c r="G66">
        <f t="shared" si="0"/>
        <v>0.27360236212615463</v>
      </c>
      <c r="H66">
        <f t="shared" si="1"/>
        <v>0.39892611817660273</v>
      </c>
      <c r="I66">
        <f t="shared" si="2"/>
        <v>2.8152304423942517E-33</v>
      </c>
      <c r="J66">
        <f t="shared" si="3"/>
        <v>7.2022088852879905E-22</v>
      </c>
      <c r="K66">
        <f t="shared" si="19"/>
        <v>7.3768460811121401E-56</v>
      </c>
      <c r="L66" s="27">
        <f t="shared" si="4"/>
        <v>4.7897986377044106E-55</v>
      </c>
      <c r="M66" s="27">
        <f t="shared" si="5"/>
        <v>0.62532262137776506</v>
      </c>
      <c r="N66" s="27">
        <f t="shared" si="6"/>
        <v>1.1667857860603146</v>
      </c>
      <c r="O66" s="27">
        <f t="shared" si="7"/>
        <v>0.31661567201537177</v>
      </c>
      <c r="P66" s="27">
        <f t="shared" si="8"/>
        <v>2.0000185166387254</v>
      </c>
      <c r="Q66" s="27">
        <f t="shared" si="9"/>
        <v>0.1540069923287658</v>
      </c>
      <c r="R66" s="27">
        <f t="shared" si="10"/>
        <v>0.99997000607347009</v>
      </c>
      <c r="S66" s="27">
        <f t="shared" si="11"/>
        <v>0.18763304735465869</v>
      </c>
      <c r="T66" s="27">
        <f t="shared" si="12"/>
        <v>1.2049018893341168</v>
      </c>
      <c r="U66" s="27">
        <f t="shared" si="13"/>
        <v>1.3886895921231129E-3</v>
      </c>
      <c r="V66" s="27">
        <f t="shared" si="14"/>
        <v>4.4140967287468615E-2</v>
      </c>
      <c r="W66" s="27">
        <f t="shared" si="15"/>
        <v>4.6194129673453822E-6</v>
      </c>
      <c r="X66" s="27">
        <f t="shared" si="16"/>
        <v>2.9993926529980216E-5</v>
      </c>
      <c r="Y66" t="str">
        <f t="shared" si="17"/>
        <v>Versicolor</v>
      </c>
      <c r="Z66" s="1">
        <f t="shared" si="18"/>
        <v>1</v>
      </c>
    </row>
    <row r="67" spans="1:26" x14ac:dyDescent="0.25">
      <c r="A67">
        <v>6.7</v>
      </c>
      <c r="B67">
        <v>3.1</v>
      </c>
      <c r="C67">
        <v>4.4000000000000004</v>
      </c>
      <c r="D67">
        <v>1.4</v>
      </c>
      <c r="E67" t="s">
        <v>33</v>
      </c>
      <c r="G67">
        <f t="shared" ref="G67:G130" si="20">_xlfn.NORM.DIST(A67,AVERAGE(A$2:A$51),STDEV(A$2:A$51),FALSE)</f>
        <v>1.0928566210700671E-5</v>
      </c>
      <c r="H67">
        <f t="shared" ref="H67:H130" si="21">_xlfn.NORM.DIST(B67,AVERAGE(B$2:B$51),STDEV(B$2:B$51),FALSE)</f>
        <v>0.7237919509159032</v>
      </c>
      <c r="I67">
        <f t="shared" ref="I67:I130" si="22">_xlfn.NORM.DIST(C67,AVERAGE(C$2:C$51),STDEV(C$2:C$51),FALSE)</f>
        <v>1.6278086377242721E-62</v>
      </c>
      <c r="J67">
        <f t="shared" ref="J67:J130" si="23">_xlfn.NORM.DIST(D67,AVERAGE(D$2:D$51),STDEV(D$2:D$51),FALSE)</f>
        <v>3.4703833922018107E-26</v>
      </c>
      <c r="K67">
        <f t="shared" ref="K67:K130" si="24">(1/3)*PRODUCT(G67:J67)</f>
        <v>1.4894862114397443E-93</v>
      </c>
      <c r="L67" s="27">
        <f t="shared" ref="L67:L130" si="25">K67/SUM(K67,Q67,W67)</f>
        <v>1.5147055262165472E-92</v>
      </c>
      <c r="M67" s="27">
        <f t="shared" ref="M67:M130" si="26">_xlfn.NORM.DIST(A67,AVERAGE(A$52:A$101),STDEV(A$52:A$101),FALSE)</f>
        <v>0.25846036936518368</v>
      </c>
      <c r="N67" s="27">
        <f t="shared" ref="N67:N130" si="27">_xlfn.NORM.DIST(B67,AVERAGE(B$52:B$101),STDEV(B$52:B$101),FALSE)</f>
        <v>0.73132488260630391</v>
      </c>
      <c r="O67" s="27">
        <f t="shared" ref="O67:O130" si="28">_xlfn.NORM.DIST(C67,AVERAGE(C$52:C$101),STDEV(C$52:C$101),FALSE)</f>
        <v>0.8121198938473484</v>
      </c>
      <c r="P67" s="27">
        <f t="shared" ref="P67:P130" si="29">_xlfn.NORM.DIST(D67,AVERAGE(D$52:D$101),STDEV(D$52:D$101),FALSE)</f>
        <v>1.8809650591714009</v>
      </c>
      <c r="Q67" s="27">
        <f t="shared" ref="Q67:Q130" si="30">(1/3)*PRODUCT(M67:P67)</f>
        <v>9.624627572897905E-2</v>
      </c>
      <c r="R67" s="27">
        <f t="shared" ref="R67:R130" si="31">Q67/SUM(K67,Q67,W67)</f>
        <v>0.97875874650447336</v>
      </c>
      <c r="S67" s="27">
        <f t="shared" ref="S67:S130" si="32">_xlfn.NORM.DIST(A67,AVERAGE(A$102:A$151),STDEV(A$102:A$151),FALSE)</f>
        <v>0.61772983990738595</v>
      </c>
      <c r="T67" s="27">
        <f t="shared" ref="T67:T130" si="33">_xlfn.NORM.DIST(B67,AVERAGE(B$102:B$151),STDEV(B$102:B$151),FALSE)</f>
        <v>1.1461403797787195</v>
      </c>
      <c r="U67" s="27">
        <f t="shared" ref="U67:U130" si="34">_xlfn.NORM.DIST(C67,AVERAGE(C$102:C$151),STDEV(C$102:C$151),FALSE)</f>
        <v>8.1833761771588368E-2</v>
      </c>
      <c r="V67" s="27">
        <f t="shared" ref="V67:V130" si="35">_xlfn.NORM.DIST(D67,AVERAGE(D$102:D$151),STDEV(D$102:D$151),FALSE)</f>
        <v>0.10815354627265482</v>
      </c>
      <c r="W67" s="27">
        <f t="shared" ref="W67:W130" si="36">(1/3)*PRODUCT(S67:V67)</f>
        <v>2.0887594088542429E-3</v>
      </c>
      <c r="X67" s="27">
        <f t="shared" ref="X67:X130" si="37">W67/SUM(K67,Q67,W67)</f>
        <v>2.1241253495526708E-2</v>
      </c>
      <c r="Y67" t="str">
        <f t="shared" ref="Y67:Y130" si="38">IF(AND(L67&gt;R67,L67&gt;X67),"Setosa",IF(AND(R67&gt;L67,R67&gt;X67),"Versicolor","Virginica"))</f>
        <v>Versicolor</v>
      </c>
      <c r="Z67" s="1">
        <f t="shared" ref="Z67:Z130" si="39">IF(E67=Y67,1,0)</f>
        <v>1</v>
      </c>
    </row>
    <row r="68" spans="1:26" x14ac:dyDescent="0.25">
      <c r="A68">
        <v>5.6</v>
      </c>
      <c r="B68">
        <v>3</v>
      </c>
      <c r="C68">
        <v>4.5</v>
      </c>
      <c r="D68">
        <v>1.5</v>
      </c>
      <c r="E68" t="s">
        <v>33</v>
      </c>
      <c r="G68">
        <f t="shared" si="20"/>
        <v>0.27360236212615463</v>
      </c>
      <c r="H68">
        <f t="shared" si="21"/>
        <v>0.55637208803772498</v>
      </c>
      <c r="I68">
        <f t="shared" si="22"/>
        <v>8.107018903771244E-67</v>
      </c>
      <c r="J68">
        <f t="shared" si="23"/>
        <v>6.7959253021363832E-31</v>
      </c>
      <c r="K68">
        <f t="shared" si="24"/>
        <v>2.7955914554306838E-98</v>
      </c>
      <c r="L68" s="27">
        <f t="shared" si="25"/>
        <v>1.3383482839442815E-97</v>
      </c>
      <c r="M68" s="27">
        <f t="shared" si="26"/>
        <v>0.62532262137776506</v>
      </c>
      <c r="N68" s="27">
        <f t="shared" si="27"/>
        <v>0.97185841325391475</v>
      </c>
      <c r="O68" s="27">
        <f t="shared" si="28"/>
        <v>0.74516347176063358</v>
      </c>
      <c r="P68" s="27">
        <f t="shared" si="29"/>
        <v>1.3698470281271813</v>
      </c>
      <c r="Q68" s="27">
        <f t="shared" si="30"/>
        <v>0.2067804675791074</v>
      </c>
      <c r="R68" s="27">
        <f t="shared" si="31"/>
        <v>0.98993106950621945</v>
      </c>
      <c r="S68" s="27">
        <f t="shared" si="32"/>
        <v>0.18763304735465869</v>
      </c>
      <c r="T68" s="27">
        <f t="shared" si="33"/>
        <v>1.2330295149586585</v>
      </c>
      <c r="U68" s="27">
        <f t="shared" si="34"/>
        <v>0.1175061164578375</v>
      </c>
      <c r="V68" s="27">
        <f t="shared" si="35"/>
        <v>0.23209504992962277</v>
      </c>
      <c r="W68" s="27">
        <f t="shared" si="36"/>
        <v>2.1032354874607737E-3</v>
      </c>
      <c r="X68" s="27">
        <f t="shared" si="37"/>
        <v>1.0068930493780567E-2</v>
      </c>
      <c r="Y68" t="str">
        <f t="shared" si="38"/>
        <v>Versicolor</v>
      </c>
      <c r="Z68" s="1">
        <f t="shared" si="39"/>
        <v>1</v>
      </c>
    </row>
    <row r="69" spans="1:26" x14ac:dyDescent="0.25">
      <c r="A69">
        <v>5.8</v>
      </c>
      <c r="B69">
        <v>2.7</v>
      </c>
      <c r="C69">
        <v>4.0999999999999996</v>
      </c>
      <c r="D69">
        <v>1</v>
      </c>
      <c r="E69" t="s">
        <v>33</v>
      </c>
      <c r="G69">
        <f t="shared" si="20"/>
        <v>8.9529128389140025E-2</v>
      </c>
      <c r="H69">
        <f t="shared" si="21"/>
        <v>0.16644601405785805</v>
      </c>
      <c r="I69">
        <f t="shared" si="22"/>
        <v>1.8022929637389503E-50</v>
      </c>
      <c r="J69">
        <f t="shared" si="23"/>
        <v>2.9005934731755765E-11</v>
      </c>
      <c r="K69">
        <f t="shared" si="24"/>
        <v>2.5967417094089278E-63</v>
      </c>
      <c r="L69" s="27">
        <f t="shared" si="25"/>
        <v>2.0261152805008625E-62</v>
      </c>
      <c r="M69" s="27">
        <f t="shared" si="26"/>
        <v>0.74652057138721473</v>
      </c>
      <c r="N69" s="27">
        <f t="shared" si="27"/>
        <v>1.2400918127789857</v>
      </c>
      <c r="O69" s="27">
        <f t="shared" si="28"/>
        <v>0.8011610834972086</v>
      </c>
      <c r="P69" s="27">
        <f t="shared" si="29"/>
        <v>0.51839603785109978</v>
      </c>
      <c r="Q69" s="27">
        <f t="shared" si="30"/>
        <v>0.12816099901368985</v>
      </c>
      <c r="R69" s="27">
        <f t="shared" si="31"/>
        <v>0.99997992686380432</v>
      </c>
      <c r="S69" s="27">
        <f t="shared" si="32"/>
        <v>0.29111529275316866</v>
      </c>
      <c r="T69" s="27">
        <f t="shared" si="33"/>
        <v>0.8622551032369592</v>
      </c>
      <c r="U69" s="27">
        <f t="shared" si="34"/>
        <v>2.2698545562804581E-2</v>
      </c>
      <c r="V69" s="27">
        <f t="shared" si="35"/>
        <v>1.3545725298505079E-3</v>
      </c>
      <c r="W69" s="27">
        <f t="shared" si="36"/>
        <v>2.5726448292231843E-6</v>
      </c>
      <c r="X69" s="27">
        <f t="shared" si="37"/>
        <v>2.0073136195656104E-5</v>
      </c>
      <c r="Y69" t="str">
        <f t="shared" si="38"/>
        <v>Versicolor</v>
      </c>
      <c r="Z69" s="1">
        <f t="shared" si="39"/>
        <v>1</v>
      </c>
    </row>
    <row r="70" spans="1:26" x14ac:dyDescent="0.25">
      <c r="A70">
        <v>6.2</v>
      </c>
      <c r="B70">
        <v>2.2000000000000002</v>
      </c>
      <c r="C70">
        <v>4.5</v>
      </c>
      <c r="D70">
        <v>1.5</v>
      </c>
      <c r="E70" t="s">
        <v>33</v>
      </c>
      <c r="G70">
        <f t="shared" si="20"/>
        <v>3.6493086870497678E-3</v>
      </c>
      <c r="H70">
        <f t="shared" si="21"/>
        <v>5.5372977102067416E-3</v>
      </c>
      <c r="I70">
        <f t="shared" si="22"/>
        <v>8.107018903771244E-67</v>
      </c>
      <c r="J70">
        <f t="shared" si="23"/>
        <v>6.7959253021363832E-31</v>
      </c>
      <c r="K70">
        <f t="shared" si="24"/>
        <v>3.7110516798167158E-102</v>
      </c>
      <c r="L70" s="27">
        <f t="shared" si="25"/>
        <v>6.5474734631417486E-101</v>
      </c>
      <c r="M70" s="27">
        <f t="shared" si="26"/>
        <v>0.67812989478820374</v>
      </c>
      <c r="N70" s="27">
        <f t="shared" si="27"/>
        <v>0.24422018895201791</v>
      </c>
      <c r="O70" s="27">
        <f t="shared" si="28"/>
        <v>0.74516347176063358</v>
      </c>
      <c r="P70" s="27">
        <f t="shared" si="29"/>
        <v>1.3698470281271813</v>
      </c>
      <c r="Q70" s="27">
        <f t="shared" si="30"/>
        <v>5.6350377242076623E-2</v>
      </c>
      <c r="R70" s="27">
        <f t="shared" si="31"/>
        <v>0.99419957322918628</v>
      </c>
      <c r="S70" s="27">
        <f t="shared" si="32"/>
        <v>0.52081971806592142</v>
      </c>
      <c r="T70" s="27">
        <f t="shared" si="33"/>
        <v>6.9436958438910276E-2</v>
      </c>
      <c r="U70" s="27">
        <f t="shared" si="34"/>
        <v>0.1175061164578375</v>
      </c>
      <c r="V70" s="27">
        <f t="shared" si="35"/>
        <v>0.23209504992962277</v>
      </c>
      <c r="W70" s="27">
        <f t="shared" si="36"/>
        <v>3.287632035877424E-4</v>
      </c>
      <c r="X70" s="27">
        <f t="shared" si="37"/>
        <v>5.8004267708137228E-3</v>
      </c>
      <c r="Y70" t="str">
        <f t="shared" si="38"/>
        <v>Versicolor</v>
      </c>
      <c r="Z70" s="1">
        <f t="shared" si="39"/>
        <v>1</v>
      </c>
    </row>
    <row r="71" spans="1:26" x14ac:dyDescent="0.25">
      <c r="A71">
        <v>5.6</v>
      </c>
      <c r="B71">
        <v>2.5</v>
      </c>
      <c r="C71">
        <v>3.9</v>
      </c>
      <c r="D71">
        <v>1.1000000000000001</v>
      </c>
      <c r="E71" t="s">
        <v>33</v>
      </c>
      <c r="G71">
        <f t="shared" si="20"/>
        <v>0.27360236212615463</v>
      </c>
      <c r="H71">
        <f t="shared" si="21"/>
        <v>5.2572246348095729E-2</v>
      </c>
      <c r="I71">
        <f t="shared" si="22"/>
        <v>3.675386684053243E-43</v>
      </c>
      <c r="J71">
        <f t="shared" si="23"/>
        <v>2.0821902933634724E-14</v>
      </c>
      <c r="K71">
        <f t="shared" si="24"/>
        <v>3.6692607663033948E-59</v>
      </c>
      <c r="L71" s="27">
        <f t="shared" si="25"/>
        <v>3.0162755658058774E-58</v>
      </c>
      <c r="M71" s="27">
        <f t="shared" si="26"/>
        <v>0.62532262137776506</v>
      </c>
      <c r="N71" s="27">
        <f t="shared" si="27"/>
        <v>0.87800801678538576</v>
      </c>
      <c r="O71" s="27">
        <f t="shared" si="28"/>
        <v>0.63306442625652448</v>
      </c>
      <c r="P71" s="27">
        <f t="shared" si="29"/>
        <v>1.049964194480026</v>
      </c>
      <c r="Q71" s="27">
        <f t="shared" si="30"/>
        <v>0.12164766172931227</v>
      </c>
      <c r="R71" s="27">
        <f t="shared" si="31"/>
        <v>0.99999126004118988</v>
      </c>
      <c r="S71" s="27">
        <f t="shared" si="32"/>
        <v>0.18763304735465869</v>
      </c>
      <c r="T71" s="27">
        <f t="shared" si="33"/>
        <v>0.42003944655663922</v>
      </c>
      <c r="U71" s="27">
        <f t="shared" si="34"/>
        <v>8.1924952152462854E-3</v>
      </c>
      <c r="V71" s="27">
        <f t="shared" si="35"/>
        <v>4.9399504846336442E-3</v>
      </c>
      <c r="W71" s="27">
        <f t="shared" si="36"/>
        <v>1.0632048452279865E-6</v>
      </c>
      <c r="X71" s="27">
        <f t="shared" si="37"/>
        <v>8.7399588101186207E-6</v>
      </c>
      <c r="Y71" t="str">
        <f t="shared" si="38"/>
        <v>Versicolor</v>
      </c>
      <c r="Z71" s="1">
        <f t="shared" si="39"/>
        <v>1</v>
      </c>
    </row>
    <row r="72" spans="1:26" x14ac:dyDescent="0.25">
      <c r="A72">
        <v>5.9</v>
      </c>
      <c r="B72">
        <v>3.2</v>
      </c>
      <c r="C72">
        <v>4.8</v>
      </c>
      <c r="D72">
        <v>1.8</v>
      </c>
      <c r="E72" t="s">
        <v>33</v>
      </c>
      <c r="G72">
        <f t="shared" si="20"/>
        <v>4.5389590592058916E-2</v>
      </c>
      <c r="H72">
        <f t="shared" si="21"/>
        <v>0.8782895502619662</v>
      </c>
      <c r="I72">
        <f t="shared" si="22"/>
        <v>1.3697151089819812E-80</v>
      </c>
      <c r="J72">
        <f t="shared" si="23"/>
        <v>2.2994205049344049E-47</v>
      </c>
      <c r="K72">
        <f t="shared" si="24"/>
        <v>4.1852496870810353E-129</v>
      </c>
      <c r="L72" s="27">
        <f t="shared" si="25"/>
        <v>1.0533412959520665E-127</v>
      </c>
      <c r="M72" s="27">
        <f t="shared" si="26"/>
        <v>0.77101012023570192</v>
      </c>
      <c r="N72" s="27">
        <f t="shared" si="27"/>
        <v>0.49717946679960495</v>
      </c>
      <c r="O72" s="27">
        <f t="shared" si="28"/>
        <v>0.43867178619146702</v>
      </c>
      <c r="P72" s="27">
        <f t="shared" si="29"/>
        <v>0.11408115120770759</v>
      </c>
      <c r="Q72" s="27">
        <f t="shared" si="30"/>
        <v>6.3944854899293949E-3</v>
      </c>
      <c r="R72" s="27">
        <f t="shared" si="31"/>
        <v>0.16093605248212994</v>
      </c>
      <c r="S72" s="27">
        <f t="shared" si="32"/>
        <v>0.3494071131564313</v>
      </c>
      <c r="T72" s="27">
        <f t="shared" si="33"/>
        <v>0.96770884051043249</v>
      </c>
      <c r="U72" s="27">
        <f t="shared" si="34"/>
        <v>0.28568914161997072</v>
      </c>
      <c r="V72" s="27">
        <f t="shared" si="35"/>
        <v>1.0353767122893787</v>
      </c>
      <c r="W72" s="27">
        <f t="shared" si="36"/>
        <v>3.3338597255090884E-2</v>
      </c>
      <c r="X72" s="27">
        <f t="shared" si="37"/>
        <v>0.83906394751787006</v>
      </c>
      <c r="Y72" t="str">
        <f t="shared" si="38"/>
        <v>Virginica</v>
      </c>
      <c r="Z72" s="1">
        <f t="shared" si="39"/>
        <v>0</v>
      </c>
    </row>
    <row r="73" spans="1:26" x14ac:dyDescent="0.25">
      <c r="A73">
        <v>6.1</v>
      </c>
      <c r="B73">
        <v>2.8</v>
      </c>
      <c r="C73">
        <v>4</v>
      </c>
      <c r="D73">
        <v>1.3</v>
      </c>
      <c r="E73" t="s">
        <v>33</v>
      </c>
      <c r="G73">
        <f t="shared" si="20"/>
        <v>9.1638798779835034E-3</v>
      </c>
      <c r="H73">
        <f t="shared" si="21"/>
        <v>0.26680573431552274</v>
      </c>
      <c r="I73">
        <f t="shared" si="22"/>
        <v>9.6064866429023599E-47</v>
      </c>
      <c r="J73">
        <f t="shared" si="23"/>
        <v>7.2022088852879905E-22</v>
      </c>
      <c r="K73">
        <f t="shared" si="24"/>
        <v>5.6387597194956167E-71</v>
      </c>
      <c r="L73" s="27">
        <f t="shared" si="25"/>
        <v>1.2482015387590963E-70</v>
      </c>
      <c r="M73" s="27">
        <f t="shared" si="26"/>
        <v>0.73484481447195749</v>
      </c>
      <c r="N73" s="27">
        <f t="shared" si="27"/>
        <v>1.2655366991027415</v>
      </c>
      <c r="O73" s="27">
        <f t="shared" si="28"/>
        <v>0.72848014181337029</v>
      </c>
      <c r="P73" s="27">
        <f t="shared" si="29"/>
        <v>2.0000185166387254</v>
      </c>
      <c r="Q73" s="27">
        <f t="shared" si="30"/>
        <v>0.45164879602156249</v>
      </c>
      <c r="R73" s="27">
        <f t="shared" si="31"/>
        <v>0.99977433020188078</v>
      </c>
      <c r="S73" s="27">
        <f t="shared" si="32"/>
        <v>0.46735074675305954</v>
      </c>
      <c r="T73" s="27">
        <f t="shared" si="33"/>
        <v>1.0694794705241606</v>
      </c>
      <c r="U73" s="27">
        <f t="shared" si="34"/>
        <v>1.3862333118884634E-2</v>
      </c>
      <c r="V73" s="27">
        <f t="shared" si="35"/>
        <v>4.4140967287468615E-2</v>
      </c>
      <c r="W73" s="27">
        <f t="shared" si="36"/>
        <v>1.0194649886479335E-4</v>
      </c>
      <c r="X73" s="27">
        <f t="shared" si="37"/>
        <v>2.2566979811922174E-4</v>
      </c>
      <c r="Y73" t="str">
        <f t="shared" si="38"/>
        <v>Versicolor</v>
      </c>
      <c r="Z73" s="1">
        <f t="shared" si="39"/>
        <v>1</v>
      </c>
    </row>
    <row r="74" spans="1:26" x14ac:dyDescent="0.25">
      <c r="A74">
        <v>6.3</v>
      </c>
      <c r="B74">
        <v>2.5</v>
      </c>
      <c r="C74">
        <v>4.9000000000000004</v>
      </c>
      <c r="D74">
        <v>1.5</v>
      </c>
      <c r="E74" t="s">
        <v>33</v>
      </c>
      <c r="G74">
        <f t="shared" si="20"/>
        <v>1.3408748617942607E-3</v>
      </c>
      <c r="H74">
        <f t="shared" si="21"/>
        <v>5.2572246348095729E-2</v>
      </c>
      <c r="I74">
        <f t="shared" si="22"/>
        <v>1.8108610038425728E-85</v>
      </c>
      <c r="J74">
        <f t="shared" si="23"/>
        <v>6.7959253021363832E-31</v>
      </c>
      <c r="K74">
        <f t="shared" si="24"/>
        <v>2.8917266774013707E-120</v>
      </c>
      <c r="L74" s="27">
        <f t="shared" si="25"/>
        <v>3.2947527515035943E-119</v>
      </c>
      <c r="M74" s="27">
        <f t="shared" si="26"/>
        <v>0.60273970232799889</v>
      </c>
      <c r="N74" s="27">
        <f t="shared" si="27"/>
        <v>0.87800801678538576</v>
      </c>
      <c r="O74" s="27">
        <f t="shared" si="28"/>
        <v>0.33581523256417667</v>
      </c>
      <c r="P74" s="27">
        <f t="shared" si="29"/>
        <v>1.3698470281271813</v>
      </c>
      <c r="Q74" s="27">
        <f t="shared" si="30"/>
        <v>8.1148311862285771E-2</v>
      </c>
      <c r="R74" s="27">
        <f t="shared" si="31"/>
        <v>0.92458124025885535</v>
      </c>
      <c r="S74" s="27">
        <f t="shared" si="32"/>
        <v>0.56622774657956254</v>
      </c>
      <c r="T74" s="27">
        <f t="shared" si="33"/>
        <v>0.42003944655663922</v>
      </c>
      <c r="U74" s="27">
        <f t="shared" si="34"/>
        <v>0.35973935399442608</v>
      </c>
      <c r="V74" s="27">
        <f t="shared" si="35"/>
        <v>0.23209504992962277</v>
      </c>
      <c r="W74" s="27">
        <f t="shared" si="36"/>
        <v>6.6193264250394724E-3</v>
      </c>
      <c r="X74" s="27">
        <f t="shared" si="37"/>
        <v>7.5418759741144675E-2</v>
      </c>
      <c r="Y74" t="str">
        <f t="shared" si="38"/>
        <v>Versicolor</v>
      </c>
      <c r="Z74" s="1">
        <f t="shared" si="39"/>
        <v>1</v>
      </c>
    </row>
    <row r="75" spans="1:26" x14ac:dyDescent="0.25">
      <c r="A75">
        <v>6.1</v>
      </c>
      <c r="B75">
        <v>2.8</v>
      </c>
      <c r="C75">
        <v>4.7</v>
      </c>
      <c r="D75">
        <v>1.2</v>
      </c>
      <c r="E75" t="s">
        <v>33</v>
      </c>
      <c r="G75">
        <f t="shared" si="20"/>
        <v>9.1638798779835034E-3</v>
      </c>
      <c r="H75">
        <f t="shared" si="21"/>
        <v>0.26680573431552274</v>
      </c>
      <c r="I75">
        <f t="shared" si="22"/>
        <v>7.4366036349068668E-76</v>
      </c>
      <c r="J75">
        <f t="shared" si="23"/>
        <v>6.0745395889649375E-18</v>
      </c>
      <c r="K75">
        <f t="shared" si="24"/>
        <v>3.6816397789392169E-96</v>
      </c>
      <c r="L75" s="27">
        <f t="shared" si="25"/>
        <v>1.3141750843042115E-95</v>
      </c>
      <c r="M75" s="27">
        <f t="shared" si="26"/>
        <v>0.73484481447195749</v>
      </c>
      <c r="N75" s="27">
        <f t="shared" si="27"/>
        <v>1.2655366991027415</v>
      </c>
      <c r="O75" s="27">
        <f t="shared" si="28"/>
        <v>0.54766039379961218</v>
      </c>
      <c r="P75" s="27">
        <f t="shared" si="29"/>
        <v>1.6467661708933574</v>
      </c>
      <c r="Q75" s="27">
        <f t="shared" si="30"/>
        <v>0.27957117648143448</v>
      </c>
      <c r="R75" s="27">
        <f t="shared" si="31"/>
        <v>0.99793976728319822</v>
      </c>
      <c r="S75" s="27">
        <f t="shared" si="32"/>
        <v>0.46735074675305954</v>
      </c>
      <c r="T75" s="27">
        <f t="shared" si="33"/>
        <v>1.0694794705241606</v>
      </c>
      <c r="U75" s="27">
        <f t="shared" si="34"/>
        <v>0.21955386286224671</v>
      </c>
      <c r="V75" s="27">
        <f t="shared" si="35"/>
        <v>1.577862385133301E-2</v>
      </c>
      <c r="W75" s="27">
        <f t="shared" si="36"/>
        <v>5.771707906078278E-4</v>
      </c>
      <c r="X75" s="27">
        <f t="shared" si="37"/>
        <v>2.06023271680185E-3</v>
      </c>
      <c r="Y75" t="str">
        <f t="shared" si="38"/>
        <v>Versicolor</v>
      </c>
      <c r="Z75" s="1">
        <f t="shared" si="39"/>
        <v>1</v>
      </c>
    </row>
    <row r="76" spans="1:26" x14ac:dyDescent="0.25">
      <c r="A76">
        <v>6.4</v>
      </c>
      <c r="B76">
        <v>2.9</v>
      </c>
      <c r="C76">
        <v>4.3</v>
      </c>
      <c r="D76">
        <v>1.3</v>
      </c>
      <c r="E76" t="s">
        <v>33</v>
      </c>
      <c r="G76">
        <f t="shared" si="20"/>
        <v>4.5458210097092122E-4</v>
      </c>
      <c r="H76">
        <f t="shared" si="21"/>
        <v>0.39892611817660273</v>
      </c>
      <c r="I76">
        <f t="shared" si="22"/>
        <v>2.3460905485134956E-58</v>
      </c>
      <c r="J76">
        <f t="shared" si="23"/>
        <v>7.2022088852879905E-22</v>
      </c>
      <c r="K76">
        <f t="shared" si="24"/>
        <v>1.0213957131606839E-83</v>
      </c>
      <c r="L76" s="27">
        <f t="shared" si="25"/>
        <v>3.003117240188894E-83</v>
      </c>
      <c r="M76" s="27">
        <f t="shared" si="26"/>
        <v>0.51599603068149313</v>
      </c>
      <c r="N76" s="27">
        <f t="shared" si="27"/>
        <v>1.1667857860603146</v>
      </c>
      <c r="O76" s="27">
        <f t="shared" si="28"/>
        <v>0.84590396583893623</v>
      </c>
      <c r="P76" s="27">
        <f t="shared" si="29"/>
        <v>2.0000185166387254</v>
      </c>
      <c r="Q76" s="27">
        <f t="shared" si="30"/>
        <v>0.33952465257406916</v>
      </c>
      <c r="R76" s="27">
        <f t="shared" si="31"/>
        <v>0.99827356280858526</v>
      </c>
      <c r="S76" s="27">
        <f t="shared" si="32"/>
        <v>0.60055685397754577</v>
      </c>
      <c r="T76" s="27">
        <f t="shared" si="33"/>
        <v>1.2049018893341168</v>
      </c>
      <c r="U76" s="27">
        <f t="shared" si="34"/>
        <v>5.5150076906283249E-2</v>
      </c>
      <c r="V76" s="27">
        <f t="shared" si="35"/>
        <v>4.4140967287468615E-2</v>
      </c>
      <c r="W76" s="27">
        <f t="shared" si="36"/>
        <v>5.871817199655069E-4</v>
      </c>
      <c r="X76" s="27">
        <f t="shared" si="37"/>
        <v>1.7264371914147347E-3</v>
      </c>
      <c r="Y76" t="str">
        <f t="shared" si="38"/>
        <v>Versicolor</v>
      </c>
      <c r="Z76" s="1">
        <f t="shared" si="39"/>
        <v>1</v>
      </c>
    </row>
    <row r="77" spans="1:26" x14ac:dyDescent="0.25">
      <c r="A77">
        <v>6.6</v>
      </c>
      <c r="B77">
        <v>3</v>
      </c>
      <c r="C77">
        <v>4.4000000000000004</v>
      </c>
      <c r="D77">
        <v>1.4</v>
      </c>
      <c r="E77" t="s">
        <v>33</v>
      </c>
      <c r="G77">
        <f t="shared" si="20"/>
        <v>4.1039286438834658E-5</v>
      </c>
      <c r="H77">
        <f t="shared" si="21"/>
        <v>0.55637208803772498</v>
      </c>
      <c r="I77">
        <f t="shared" si="22"/>
        <v>1.6278086377242721E-62</v>
      </c>
      <c r="J77">
        <f t="shared" si="23"/>
        <v>3.4703833922018107E-26</v>
      </c>
      <c r="K77">
        <f t="shared" si="24"/>
        <v>4.2995666493797439E-93</v>
      </c>
      <c r="L77" s="27">
        <f t="shared" si="25"/>
        <v>2.5367465835310527E-92</v>
      </c>
      <c r="M77" s="27">
        <f t="shared" si="26"/>
        <v>0.33789241393812341</v>
      </c>
      <c r="N77" s="27">
        <f t="shared" si="27"/>
        <v>0.97185841325391475</v>
      </c>
      <c r="O77" s="27">
        <f t="shared" si="28"/>
        <v>0.8121198938473484</v>
      </c>
      <c r="P77" s="27">
        <f t="shared" si="29"/>
        <v>1.8809650591714009</v>
      </c>
      <c r="Q77" s="27">
        <f t="shared" si="30"/>
        <v>0.16720954410021407</v>
      </c>
      <c r="R77" s="27">
        <f t="shared" si="31"/>
        <v>0.98653718925648826</v>
      </c>
      <c r="S77" s="27">
        <f t="shared" si="32"/>
        <v>0.62727480580839501</v>
      </c>
      <c r="T77" s="27">
        <f t="shared" si="33"/>
        <v>1.2330295149586585</v>
      </c>
      <c r="U77" s="27">
        <f t="shared" si="34"/>
        <v>8.1833761771588368E-2</v>
      </c>
      <c r="V77" s="27">
        <f t="shared" si="35"/>
        <v>0.10815354627265482</v>
      </c>
      <c r="W77" s="27">
        <f t="shared" si="36"/>
        <v>2.281830296156021E-3</v>
      </c>
      <c r="X77" s="27">
        <f t="shared" si="37"/>
        <v>1.3462810743511733E-2</v>
      </c>
      <c r="Y77" t="str">
        <f t="shared" si="38"/>
        <v>Versicolor</v>
      </c>
      <c r="Z77" s="1">
        <f t="shared" si="39"/>
        <v>1</v>
      </c>
    </row>
    <row r="78" spans="1:26" x14ac:dyDescent="0.25">
      <c r="A78">
        <v>6.8</v>
      </c>
      <c r="B78">
        <v>2.8</v>
      </c>
      <c r="C78">
        <v>4.8</v>
      </c>
      <c r="D78">
        <v>1.4</v>
      </c>
      <c r="E78" t="s">
        <v>33</v>
      </c>
      <c r="G78">
        <f t="shared" si="20"/>
        <v>2.685177561126088E-6</v>
      </c>
      <c r="H78">
        <f t="shared" si="21"/>
        <v>0.26680573431552274</v>
      </c>
      <c r="I78">
        <f t="shared" si="22"/>
        <v>1.3697151089819812E-80</v>
      </c>
      <c r="J78">
        <f t="shared" si="23"/>
        <v>3.4703833922018107E-26</v>
      </c>
      <c r="K78">
        <f t="shared" si="24"/>
        <v>1.1351535631756039E-112</v>
      </c>
      <c r="L78" s="27">
        <f t="shared" si="25"/>
        <v>1.5589091721020439E-111</v>
      </c>
      <c r="M78" s="27">
        <f t="shared" si="26"/>
        <v>0.19041849675643394</v>
      </c>
      <c r="N78" s="27">
        <f t="shared" si="27"/>
        <v>1.2655366991027415</v>
      </c>
      <c r="O78" s="27">
        <f t="shared" si="28"/>
        <v>0.43867178619146702</v>
      </c>
      <c r="P78" s="27">
        <f t="shared" si="29"/>
        <v>1.8809650591714009</v>
      </c>
      <c r="Q78" s="27">
        <f t="shared" si="30"/>
        <v>6.6280084361705974E-2</v>
      </c>
      <c r="R78" s="27">
        <f t="shared" si="31"/>
        <v>0.91022602395845853</v>
      </c>
      <c r="S78" s="27">
        <f t="shared" si="32"/>
        <v>0.59346972461386505</v>
      </c>
      <c r="T78" s="27">
        <f t="shared" si="33"/>
        <v>1.0694794705241606</v>
      </c>
      <c r="U78" s="27">
        <f t="shared" si="34"/>
        <v>0.28568914161997072</v>
      </c>
      <c r="V78" s="27">
        <f t="shared" si="35"/>
        <v>0.10815354627265482</v>
      </c>
      <c r="W78" s="27">
        <f t="shared" si="36"/>
        <v>6.537086996966251E-3</v>
      </c>
      <c r="X78" s="27">
        <f t="shared" si="37"/>
        <v>8.9773976041541345E-2</v>
      </c>
      <c r="Y78" t="str">
        <f t="shared" si="38"/>
        <v>Versicolor</v>
      </c>
      <c r="Z78" s="1">
        <f t="shared" si="39"/>
        <v>1</v>
      </c>
    </row>
    <row r="79" spans="1:26" x14ac:dyDescent="0.25">
      <c r="A79">
        <v>6.7</v>
      </c>
      <c r="B79">
        <v>3</v>
      </c>
      <c r="C79">
        <v>5</v>
      </c>
      <c r="D79">
        <v>1.7</v>
      </c>
      <c r="E79" t="s">
        <v>33</v>
      </c>
      <c r="G79">
        <f t="shared" si="20"/>
        <v>1.0928566210700671E-5</v>
      </c>
      <c r="H79">
        <f t="shared" si="21"/>
        <v>0.55637208803772498</v>
      </c>
      <c r="I79">
        <f t="shared" si="22"/>
        <v>1.7184592765628234E-90</v>
      </c>
      <c r="J79">
        <f t="shared" si="23"/>
        <v>1.7493192223557048E-41</v>
      </c>
      <c r="K79">
        <f t="shared" si="24"/>
        <v>6.0927811757519189E-137</v>
      </c>
      <c r="L79" s="27">
        <f t="shared" si="25"/>
        <v>7.014282348366277E-136</v>
      </c>
      <c r="M79" s="27">
        <f t="shared" si="26"/>
        <v>0.25846036936518368</v>
      </c>
      <c r="N79" s="27">
        <f t="shared" si="27"/>
        <v>0.97185841325391475</v>
      </c>
      <c r="O79" s="27">
        <f t="shared" si="28"/>
        <v>0.24569334935011913</v>
      </c>
      <c r="P79" s="27">
        <f t="shared" si="29"/>
        <v>0.33735616830058635</v>
      </c>
      <c r="Q79" s="27">
        <f t="shared" si="30"/>
        <v>6.9399726773014796E-3</v>
      </c>
      <c r="R79" s="27">
        <f t="shared" si="31"/>
        <v>7.9896071177269032E-2</v>
      </c>
      <c r="S79" s="27">
        <f t="shared" si="32"/>
        <v>0.61772983990738595</v>
      </c>
      <c r="T79" s="27">
        <f t="shared" si="33"/>
        <v>1.2330295149586585</v>
      </c>
      <c r="U79" s="27">
        <f t="shared" si="34"/>
        <v>0.43835274585212608</v>
      </c>
      <c r="V79" s="27">
        <f t="shared" si="35"/>
        <v>0.71811614729374806</v>
      </c>
      <c r="W79" s="27">
        <f t="shared" si="36"/>
        <v>7.9922529759188135E-2</v>
      </c>
      <c r="X79" s="27">
        <f t="shared" si="37"/>
        <v>0.92010392882273095</v>
      </c>
      <c r="Y79" t="str">
        <f t="shared" si="38"/>
        <v>Virginica</v>
      </c>
      <c r="Z79" s="1">
        <f t="shared" si="39"/>
        <v>0</v>
      </c>
    </row>
    <row r="80" spans="1:26" x14ac:dyDescent="0.25">
      <c r="A80">
        <v>6</v>
      </c>
      <c r="B80">
        <v>2.9</v>
      </c>
      <c r="C80">
        <v>4.5</v>
      </c>
      <c r="D80">
        <v>1.5</v>
      </c>
      <c r="E80" t="s">
        <v>33</v>
      </c>
      <c r="G80">
        <f t="shared" si="20"/>
        <v>2.1232181070411499E-2</v>
      </c>
      <c r="H80">
        <f t="shared" si="21"/>
        <v>0.39892611817660273</v>
      </c>
      <c r="I80">
        <f t="shared" si="22"/>
        <v>8.107018903771244E-67</v>
      </c>
      <c r="J80">
        <f t="shared" si="23"/>
        <v>6.7959253021363832E-31</v>
      </c>
      <c r="K80">
        <f t="shared" si="24"/>
        <v>1.555520030460351E-99</v>
      </c>
      <c r="L80" s="27">
        <f t="shared" si="25"/>
        <v>5.0345283849816001E-99</v>
      </c>
      <c r="M80" s="27">
        <f t="shared" si="26"/>
        <v>0.76696938736819631</v>
      </c>
      <c r="N80" s="27">
        <f t="shared" si="27"/>
        <v>1.1667857860603146</v>
      </c>
      <c r="O80" s="27">
        <f t="shared" si="28"/>
        <v>0.74516347176063358</v>
      </c>
      <c r="P80" s="27">
        <f t="shared" si="29"/>
        <v>1.3698470281271813</v>
      </c>
      <c r="Q80" s="27">
        <f t="shared" si="30"/>
        <v>0.30448894848035868</v>
      </c>
      <c r="R80" s="27">
        <f t="shared" si="31"/>
        <v>0.9854956696275341</v>
      </c>
      <c r="S80" s="27">
        <f t="shared" si="32"/>
        <v>0.40912659891319164</v>
      </c>
      <c r="T80" s="27">
        <f t="shared" si="33"/>
        <v>1.2049018893341168</v>
      </c>
      <c r="U80" s="27">
        <f t="shared" si="34"/>
        <v>0.1175061164578375</v>
      </c>
      <c r="V80" s="27">
        <f t="shared" si="35"/>
        <v>0.23209504992962277</v>
      </c>
      <c r="W80" s="27">
        <f t="shared" si="36"/>
        <v>4.4814081275395797E-3</v>
      </c>
      <c r="X80" s="27">
        <f t="shared" si="37"/>
        <v>1.4504330372465969E-2</v>
      </c>
      <c r="Y80" t="str">
        <f t="shared" si="38"/>
        <v>Versicolor</v>
      </c>
      <c r="Z80" s="1">
        <f t="shared" si="39"/>
        <v>1</v>
      </c>
    </row>
    <row r="81" spans="1:26" x14ac:dyDescent="0.25">
      <c r="A81">
        <v>5.7</v>
      </c>
      <c r="B81">
        <v>2.6</v>
      </c>
      <c r="C81">
        <v>3.5</v>
      </c>
      <c r="D81">
        <v>1</v>
      </c>
      <c r="E81" t="s">
        <v>33</v>
      </c>
      <c r="G81">
        <f t="shared" si="20"/>
        <v>0.16293668721907217</v>
      </c>
      <c r="H81">
        <f t="shared" si="21"/>
        <v>9.6856147557497288E-2</v>
      </c>
      <c r="I81">
        <f t="shared" si="22"/>
        <v>2.8592322747121673E-30</v>
      </c>
      <c r="J81">
        <f t="shared" si="23"/>
        <v>2.9005934731755765E-11</v>
      </c>
      <c r="K81">
        <f t="shared" si="24"/>
        <v>4.3627579772858676E-43</v>
      </c>
      <c r="L81" s="27">
        <f t="shared" si="25"/>
        <v>1.4390522835975992E-41</v>
      </c>
      <c r="M81" s="27">
        <f t="shared" si="26"/>
        <v>0.69618255023953324</v>
      </c>
      <c r="N81" s="27">
        <f t="shared" si="27"/>
        <v>1.0978131268374201</v>
      </c>
      <c r="O81" s="27">
        <f t="shared" si="28"/>
        <v>0.22955770855368415</v>
      </c>
      <c r="P81" s="27">
        <f t="shared" si="29"/>
        <v>0.51839603785109978</v>
      </c>
      <c r="Q81" s="27">
        <f t="shared" si="30"/>
        <v>3.0316834487070014E-2</v>
      </c>
      <c r="R81" s="27">
        <f t="shared" si="31"/>
        <v>0.99999839842616789</v>
      </c>
      <c r="S81" s="27">
        <f t="shared" si="32"/>
        <v>0.23662332364282979</v>
      </c>
      <c r="T81" s="27">
        <f t="shared" si="33"/>
        <v>0.63145389794350415</v>
      </c>
      <c r="U81" s="27">
        <f t="shared" si="34"/>
        <v>7.1969967170907331E-4</v>
      </c>
      <c r="V81" s="27">
        <f t="shared" si="35"/>
        <v>1.3545725298505079E-3</v>
      </c>
      <c r="W81" s="27">
        <f t="shared" si="36"/>
        <v>4.8554726551339879E-8</v>
      </c>
      <c r="X81" s="27">
        <f t="shared" si="37"/>
        <v>1.6015738321251428E-6</v>
      </c>
      <c r="Y81" t="str">
        <f t="shared" si="38"/>
        <v>Versicolor</v>
      </c>
      <c r="Z81" s="1">
        <f t="shared" si="39"/>
        <v>1</v>
      </c>
    </row>
    <row r="82" spans="1:26" x14ac:dyDescent="0.25">
      <c r="A82">
        <v>5.5</v>
      </c>
      <c r="B82">
        <v>2.4</v>
      </c>
      <c r="C82">
        <v>3.8</v>
      </c>
      <c r="D82">
        <v>1.1000000000000001</v>
      </c>
      <c r="E82" t="s">
        <v>33</v>
      </c>
      <c r="G82">
        <f t="shared" si="20"/>
        <v>0.42390372962696493</v>
      </c>
      <c r="H82">
        <f t="shared" si="21"/>
        <v>2.6617142467982247E-2</v>
      </c>
      <c r="I82">
        <f t="shared" si="22"/>
        <v>1.0093475893523535E-39</v>
      </c>
      <c r="J82">
        <f t="shared" si="23"/>
        <v>2.0821902933634724E-14</v>
      </c>
      <c r="K82">
        <f t="shared" si="24"/>
        <v>7.9043939990531497E-56</v>
      </c>
      <c r="L82" s="27">
        <f t="shared" si="25"/>
        <v>1.2515671164113484E-54</v>
      </c>
      <c r="M82" s="27">
        <f t="shared" si="26"/>
        <v>0.54098447072725153</v>
      </c>
      <c r="N82" s="27">
        <f t="shared" si="27"/>
        <v>0.63440124389696118</v>
      </c>
      <c r="O82" s="27">
        <f t="shared" si="28"/>
        <v>0.52578770030453303</v>
      </c>
      <c r="P82" s="27">
        <f t="shared" si="29"/>
        <v>1.049964194480026</v>
      </c>
      <c r="Q82" s="27">
        <f t="shared" si="30"/>
        <v>6.3155689571354257E-2</v>
      </c>
      <c r="R82" s="27">
        <f t="shared" si="31"/>
        <v>0.99999549986069236</v>
      </c>
      <c r="S82" s="27">
        <f t="shared" si="32"/>
        <v>0.14515111143025439</v>
      </c>
      <c r="T82" s="27">
        <f t="shared" si="33"/>
        <v>0.25379383058263749</v>
      </c>
      <c r="U82" s="27">
        <f t="shared" si="34"/>
        <v>4.685302400264285E-3</v>
      </c>
      <c r="V82" s="27">
        <f t="shared" si="35"/>
        <v>4.9399504846336442E-3</v>
      </c>
      <c r="W82" s="27">
        <f t="shared" si="36"/>
        <v>2.8421068013188711E-7</v>
      </c>
      <c r="X82" s="27">
        <f t="shared" si="37"/>
        <v>4.5001393076886555E-6</v>
      </c>
      <c r="Y82" t="str">
        <f t="shared" si="38"/>
        <v>Versicolor</v>
      </c>
      <c r="Z82" s="1">
        <f t="shared" si="39"/>
        <v>1</v>
      </c>
    </row>
    <row r="83" spans="1:26" x14ac:dyDescent="0.25">
      <c r="A83">
        <v>5.5</v>
      </c>
      <c r="B83">
        <v>2.4</v>
      </c>
      <c r="C83">
        <v>3.7</v>
      </c>
      <c r="D83">
        <v>1</v>
      </c>
      <c r="E83" t="s">
        <v>33</v>
      </c>
      <c r="G83">
        <f t="shared" si="20"/>
        <v>0.42390372962696493</v>
      </c>
      <c r="H83">
        <f t="shared" si="21"/>
        <v>2.6617142467982247E-2</v>
      </c>
      <c r="I83">
        <f t="shared" si="22"/>
        <v>1.9896547404471478E-36</v>
      </c>
      <c r="J83">
        <f t="shared" si="23"/>
        <v>2.9005934731755765E-11</v>
      </c>
      <c r="K83">
        <f t="shared" si="24"/>
        <v>2.170561014876823E-49</v>
      </c>
      <c r="L83" s="27">
        <f t="shared" si="25"/>
        <v>8.7695385838242642E-48</v>
      </c>
      <c r="M83" s="27">
        <f t="shared" si="26"/>
        <v>0.54098447072725153</v>
      </c>
      <c r="N83" s="27">
        <f t="shared" si="27"/>
        <v>0.63440124389696118</v>
      </c>
      <c r="O83" s="27">
        <f t="shared" si="28"/>
        <v>0.41735464863090987</v>
      </c>
      <c r="P83" s="27">
        <f t="shared" si="29"/>
        <v>0.51839603785109978</v>
      </c>
      <c r="Q83" s="27">
        <f t="shared" si="30"/>
        <v>2.4751099636498124E-2</v>
      </c>
      <c r="R83" s="27">
        <f t="shared" si="31"/>
        <v>0.99999825743975546</v>
      </c>
      <c r="S83" s="27">
        <f t="shared" si="32"/>
        <v>0.14515111143025439</v>
      </c>
      <c r="T83" s="27">
        <f t="shared" si="33"/>
        <v>0.25379383058263749</v>
      </c>
      <c r="U83" s="27">
        <f t="shared" si="34"/>
        <v>2.5929886824877118E-3</v>
      </c>
      <c r="V83" s="27">
        <f t="shared" si="35"/>
        <v>1.3545725298505079E-3</v>
      </c>
      <c r="W83" s="27">
        <f t="shared" si="36"/>
        <v>4.3130357393327572E-8</v>
      </c>
      <c r="X83" s="27">
        <f t="shared" si="37"/>
        <v>1.7425602445752053E-6</v>
      </c>
      <c r="Y83" t="str">
        <f t="shared" si="38"/>
        <v>Versicolor</v>
      </c>
      <c r="Z83" s="1">
        <f t="shared" si="39"/>
        <v>1</v>
      </c>
    </row>
    <row r="84" spans="1:26" x14ac:dyDescent="0.25">
      <c r="A84">
        <v>5.8</v>
      </c>
      <c r="B84">
        <v>2.7</v>
      </c>
      <c r="C84">
        <v>3.9</v>
      </c>
      <c r="D84">
        <v>1.2</v>
      </c>
      <c r="E84" t="s">
        <v>33</v>
      </c>
      <c r="G84">
        <f t="shared" si="20"/>
        <v>8.9529128389140025E-2</v>
      </c>
      <c r="H84">
        <f t="shared" si="21"/>
        <v>0.16644601405785805</v>
      </c>
      <c r="I84">
        <f t="shared" si="22"/>
        <v>3.675386684053243E-43</v>
      </c>
      <c r="J84">
        <f t="shared" si="23"/>
        <v>6.0745395889649375E-18</v>
      </c>
      <c r="K84">
        <f t="shared" si="24"/>
        <v>1.1090034711168089E-62</v>
      </c>
      <c r="L84" s="27">
        <f t="shared" si="25"/>
        <v>3.4471810385949848E-62</v>
      </c>
      <c r="M84" s="27">
        <f t="shared" si="26"/>
        <v>0.74652057138721473</v>
      </c>
      <c r="N84" s="27">
        <f t="shared" si="27"/>
        <v>1.2400918127789857</v>
      </c>
      <c r="O84" s="27">
        <f t="shared" si="28"/>
        <v>0.63306442625652448</v>
      </c>
      <c r="P84" s="27">
        <f t="shared" si="29"/>
        <v>1.6467661708933574</v>
      </c>
      <c r="Q84" s="27">
        <f t="shared" si="30"/>
        <v>0.32170233421072564</v>
      </c>
      <c r="R84" s="27">
        <f t="shared" si="31"/>
        <v>0.99996638012880956</v>
      </c>
      <c r="S84" s="27">
        <f t="shared" si="32"/>
        <v>0.29111529275316866</v>
      </c>
      <c r="T84" s="27">
        <f t="shared" si="33"/>
        <v>0.8622551032369592</v>
      </c>
      <c r="U84" s="27">
        <f t="shared" si="34"/>
        <v>8.1924952152462854E-3</v>
      </c>
      <c r="V84" s="27">
        <f t="shared" si="35"/>
        <v>1.577862385133301E-2</v>
      </c>
      <c r="W84" s="27">
        <f t="shared" si="36"/>
        <v>1.0815954668843311E-5</v>
      </c>
      <c r="X84" s="27">
        <f t="shared" si="37"/>
        <v>3.361987119047751E-5</v>
      </c>
      <c r="Y84" t="str">
        <f t="shared" si="38"/>
        <v>Versicolor</v>
      </c>
      <c r="Z84" s="1">
        <f t="shared" si="39"/>
        <v>1</v>
      </c>
    </row>
    <row r="85" spans="1:26" x14ac:dyDescent="0.25">
      <c r="A85">
        <v>6</v>
      </c>
      <c r="B85">
        <v>2.7</v>
      </c>
      <c r="C85">
        <v>5.0999999999999996</v>
      </c>
      <c r="D85">
        <v>1.6</v>
      </c>
      <c r="E85" t="s">
        <v>33</v>
      </c>
      <c r="G85">
        <f t="shared" si="20"/>
        <v>2.1232181070411499E-2</v>
      </c>
      <c r="H85">
        <f t="shared" si="21"/>
        <v>0.16644601405785805</v>
      </c>
      <c r="I85">
        <f t="shared" si="22"/>
        <v>1.1705571753382955E-95</v>
      </c>
      <c r="J85">
        <f t="shared" si="23"/>
        <v>5.4085286427299769E-36</v>
      </c>
      <c r="K85">
        <f t="shared" si="24"/>
        <v>7.4579337204564186E-134</v>
      </c>
      <c r="L85" s="27">
        <f t="shared" si="25"/>
        <v>1.0873015705508711E-132</v>
      </c>
      <c r="M85" s="27">
        <f t="shared" si="26"/>
        <v>0.76696938736819631</v>
      </c>
      <c r="N85" s="27">
        <f t="shared" si="27"/>
        <v>1.2400918127789857</v>
      </c>
      <c r="O85" s="27">
        <f t="shared" si="28"/>
        <v>0.17179824770554497</v>
      </c>
      <c r="P85" s="27">
        <f t="shared" si="29"/>
        <v>0.77251700408658786</v>
      </c>
      <c r="Q85" s="27">
        <f t="shared" si="30"/>
        <v>4.207628546585164E-2</v>
      </c>
      <c r="R85" s="27">
        <f t="shared" si="31"/>
        <v>0.61343547669886567</v>
      </c>
      <c r="S85" s="27">
        <f t="shared" si="32"/>
        <v>0.40912659891319164</v>
      </c>
      <c r="T85" s="27">
        <f t="shared" si="33"/>
        <v>0.8622551032369592</v>
      </c>
      <c r="U85" s="27">
        <f t="shared" si="34"/>
        <v>0.51689350710103577</v>
      </c>
      <c r="V85" s="27">
        <f t="shared" si="35"/>
        <v>0.4362316655943938</v>
      </c>
      <c r="W85" s="27">
        <f t="shared" si="36"/>
        <v>2.6514930830082956E-2</v>
      </c>
      <c r="X85" s="27">
        <f t="shared" si="37"/>
        <v>0.38656452330113439</v>
      </c>
      <c r="Y85" t="str">
        <f t="shared" si="38"/>
        <v>Versicolor</v>
      </c>
      <c r="Z85" s="1">
        <f t="shared" si="39"/>
        <v>1</v>
      </c>
    </row>
    <row r="86" spans="1:26" x14ac:dyDescent="0.25">
      <c r="A86">
        <v>5.4</v>
      </c>
      <c r="B86">
        <v>3</v>
      </c>
      <c r="C86">
        <v>4.5</v>
      </c>
      <c r="D86">
        <v>1.5</v>
      </c>
      <c r="E86" t="s">
        <v>33</v>
      </c>
      <c r="G86">
        <f t="shared" si="20"/>
        <v>0.605983874390151</v>
      </c>
      <c r="H86">
        <f t="shared" si="21"/>
        <v>0.55637208803772498</v>
      </c>
      <c r="I86">
        <f t="shared" si="22"/>
        <v>8.107018903771244E-67</v>
      </c>
      <c r="J86">
        <f t="shared" si="23"/>
        <v>6.7959253021363832E-31</v>
      </c>
      <c r="K86">
        <f t="shared" si="24"/>
        <v>6.1917716214480867E-98</v>
      </c>
      <c r="L86" s="27">
        <f t="shared" si="25"/>
        <v>4.1198516002537465E-97</v>
      </c>
      <c r="M86" s="27">
        <f t="shared" si="26"/>
        <v>0.45078048861113162</v>
      </c>
      <c r="N86" s="27">
        <f t="shared" si="27"/>
        <v>0.97185841325391475</v>
      </c>
      <c r="O86" s="27">
        <f t="shared" si="28"/>
        <v>0.74516347176063358</v>
      </c>
      <c r="P86" s="27">
        <f t="shared" si="29"/>
        <v>1.3698470281271813</v>
      </c>
      <c r="Q86" s="27">
        <f t="shared" si="30"/>
        <v>0.1490632147693205</v>
      </c>
      <c r="R86" s="27">
        <f t="shared" si="31"/>
        <v>0.99182974026216975</v>
      </c>
      <c r="S86" s="27">
        <f t="shared" si="32"/>
        <v>0.10954451854991003</v>
      </c>
      <c r="T86" s="27">
        <f t="shared" si="33"/>
        <v>1.2330295149586585</v>
      </c>
      <c r="U86" s="27">
        <f t="shared" si="34"/>
        <v>0.1175061164578375</v>
      </c>
      <c r="V86" s="27">
        <f t="shared" si="35"/>
        <v>0.23209504992962277</v>
      </c>
      <c r="W86" s="27">
        <f t="shared" si="36"/>
        <v>1.2279175876490679E-3</v>
      </c>
      <c r="X86" s="27">
        <f t="shared" si="37"/>
        <v>8.1702597378302665E-3</v>
      </c>
      <c r="Y86" t="str">
        <f t="shared" si="38"/>
        <v>Versicolor</v>
      </c>
      <c r="Z86" s="1">
        <f t="shared" si="39"/>
        <v>1</v>
      </c>
    </row>
    <row r="87" spans="1:26" x14ac:dyDescent="0.25">
      <c r="A87">
        <v>6</v>
      </c>
      <c r="B87">
        <v>3.4</v>
      </c>
      <c r="C87">
        <v>4.5</v>
      </c>
      <c r="D87">
        <v>1.6</v>
      </c>
      <c r="E87" t="s">
        <v>33</v>
      </c>
      <c r="G87">
        <f t="shared" si="20"/>
        <v>2.1232181070411499E-2</v>
      </c>
      <c r="H87">
        <f t="shared" si="21"/>
        <v>1.0495721623789442</v>
      </c>
      <c r="I87">
        <f t="shared" si="22"/>
        <v>8.107018903771244E-67</v>
      </c>
      <c r="J87">
        <f t="shared" si="23"/>
        <v>5.4085286427299769E-36</v>
      </c>
      <c r="K87">
        <f t="shared" si="24"/>
        <v>3.2570616401350527E-104</v>
      </c>
      <c r="L87" s="27">
        <f t="shared" si="25"/>
        <v>1.1408348800987147E-102</v>
      </c>
      <c r="M87" s="27">
        <f t="shared" si="26"/>
        <v>0.76696938736819631</v>
      </c>
      <c r="N87" s="27">
        <f t="shared" si="27"/>
        <v>0.16943584797876085</v>
      </c>
      <c r="O87" s="27">
        <f t="shared" si="28"/>
        <v>0.74516347176063358</v>
      </c>
      <c r="P87" s="27">
        <f t="shared" si="29"/>
        <v>0.77251700408658786</v>
      </c>
      <c r="Q87" s="27">
        <f t="shared" si="30"/>
        <v>2.4935706686699505E-2</v>
      </c>
      <c r="R87" s="27">
        <f t="shared" si="31"/>
        <v>0.87341067167884423</v>
      </c>
      <c r="S87" s="27">
        <f t="shared" si="32"/>
        <v>0.40912659891319164</v>
      </c>
      <c r="T87" s="27">
        <f t="shared" si="33"/>
        <v>0.5169947832659546</v>
      </c>
      <c r="U87" s="27">
        <f t="shared" si="34"/>
        <v>0.1175061164578375</v>
      </c>
      <c r="V87" s="27">
        <f t="shared" si="35"/>
        <v>0.4362316655943938</v>
      </c>
      <c r="W87" s="27">
        <f t="shared" si="36"/>
        <v>3.6141009756786337E-3</v>
      </c>
      <c r="X87" s="27">
        <f t="shared" si="37"/>
        <v>0.12658932832115571</v>
      </c>
      <c r="Y87" t="str">
        <f t="shared" si="38"/>
        <v>Versicolor</v>
      </c>
      <c r="Z87" s="1">
        <f t="shared" si="39"/>
        <v>1</v>
      </c>
    </row>
    <row r="88" spans="1:26" x14ac:dyDescent="0.25">
      <c r="A88">
        <v>6.7</v>
      </c>
      <c r="B88">
        <v>3.1</v>
      </c>
      <c r="C88">
        <v>4.7</v>
      </c>
      <c r="D88">
        <v>1.5</v>
      </c>
      <c r="E88" t="s">
        <v>33</v>
      </c>
      <c r="G88">
        <f t="shared" si="20"/>
        <v>1.0928566210700671E-5</v>
      </c>
      <c r="H88">
        <f t="shared" si="21"/>
        <v>0.7237919509159032</v>
      </c>
      <c r="I88">
        <f t="shared" si="22"/>
        <v>7.4366036349068668E-76</v>
      </c>
      <c r="J88">
        <f t="shared" si="23"/>
        <v>6.7959253021363832E-31</v>
      </c>
      <c r="K88">
        <f t="shared" si="24"/>
        <v>1.3325358851626424E-111</v>
      </c>
      <c r="L88" s="27">
        <f t="shared" si="25"/>
        <v>2.2473390138972488E-110</v>
      </c>
      <c r="M88" s="27">
        <f t="shared" si="26"/>
        <v>0.25846036936518368</v>
      </c>
      <c r="N88" s="27">
        <f t="shared" si="27"/>
        <v>0.73132488260630391</v>
      </c>
      <c r="O88" s="27">
        <f t="shared" si="28"/>
        <v>0.54766039379961218</v>
      </c>
      <c r="P88" s="27">
        <f t="shared" si="29"/>
        <v>1.3698470281271813</v>
      </c>
      <c r="Q88" s="27">
        <f t="shared" si="30"/>
        <v>4.7267916782750802E-2</v>
      </c>
      <c r="R88" s="27">
        <f t="shared" si="31"/>
        <v>0.79717953320678403</v>
      </c>
      <c r="S88" s="27">
        <f t="shared" si="32"/>
        <v>0.61772983990738595</v>
      </c>
      <c r="T88" s="27">
        <f t="shared" si="33"/>
        <v>1.1461403797787195</v>
      </c>
      <c r="U88" s="27">
        <f t="shared" si="34"/>
        <v>0.21955386286224671</v>
      </c>
      <c r="V88" s="27">
        <f t="shared" si="35"/>
        <v>0.23209504992962277</v>
      </c>
      <c r="W88" s="27">
        <f t="shared" si="36"/>
        <v>1.2026024937764699E-2</v>
      </c>
      <c r="X88" s="27">
        <f t="shared" si="37"/>
        <v>0.20282046679321603</v>
      </c>
      <c r="Y88" t="str">
        <f t="shared" si="38"/>
        <v>Versicolor</v>
      </c>
      <c r="Z88" s="1">
        <f t="shared" si="39"/>
        <v>1</v>
      </c>
    </row>
    <row r="89" spans="1:26" x14ac:dyDescent="0.25">
      <c r="A89">
        <v>6.3</v>
      </c>
      <c r="B89">
        <v>2.2999999999999998</v>
      </c>
      <c r="C89">
        <v>4.4000000000000004</v>
      </c>
      <c r="D89">
        <v>1.3</v>
      </c>
      <c r="E89" t="s">
        <v>33</v>
      </c>
      <c r="G89">
        <f t="shared" si="20"/>
        <v>1.3408748617942607E-3</v>
      </c>
      <c r="H89">
        <f t="shared" si="21"/>
        <v>1.2570190969845591E-2</v>
      </c>
      <c r="I89">
        <f t="shared" si="22"/>
        <v>1.6278086377242721E-62</v>
      </c>
      <c r="J89">
        <f t="shared" si="23"/>
        <v>7.2022088852879905E-22</v>
      </c>
      <c r="K89">
        <f t="shared" si="24"/>
        <v>6.5868523962771312E-89</v>
      </c>
      <c r="L89" s="27">
        <f t="shared" si="25"/>
        <v>4.870629511710887E-88</v>
      </c>
      <c r="M89" s="27">
        <f t="shared" si="26"/>
        <v>0.60273970232799889</v>
      </c>
      <c r="N89" s="27">
        <f t="shared" si="27"/>
        <v>0.41411890124046463</v>
      </c>
      <c r="O89" s="27">
        <f t="shared" si="28"/>
        <v>0.8121198938473484</v>
      </c>
      <c r="P89" s="27">
        <f t="shared" si="29"/>
        <v>2.0000185166387254</v>
      </c>
      <c r="Q89" s="27">
        <f t="shared" si="30"/>
        <v>0.13514119760936172</v>
      </c>
      <c r="R89" s="27">
        <f t="shared" si="31"/>
        <v>0.99929779160701315</v>
      </c>
      <c r="S89" s="27">
        <f t="shared" si="32"/>
        <v>0.56622774657956254</v>
      </c>
      <c r="T89" s="27">
        <f t="shared" si="33"/>
        <v>0.13928828716926067</v>
      </c>
      <c r="U89" s="27">
        <f t="shared" si="34"/>
        <v>8.1833761771588368E-2</v>
      </c>
      <c r="V89" s="27">
        <f t="shared" si="35"/>
        <v>4.4140967287468615E-2</v>
      </c>
      <c r="W89" s="27">
        <f t="shared" si="36"/>
        <v>9.4963967694730735E-5</v>
      </c>
      <c r="X89" s="27">
        <f t="shared" si="37"/>
        <v>7.0220839298681991E-4</v>
      </c>
      <c r="Y89" t="str">
        <f t="shared" si="38"/>
        <v>Versicolor</v>
      </c>
      <c r="Z89" s="1">
        <f t="shared" si="39"/>
        <v>1</v>
      </c>
    </row>
    <row r="90" spans="1:26" x14ac:dyDescent="0.25">
      <c r="A90">
        <v>5.6</v>
      </c>
      <c r="B90">
        <v>3</v>
      </c>
      <c r="C90">
        <v>4.0999999999999996</v>
      </c>
      <c r="D90">
        <v>1.3</v>
      </c>
      <c r="E90" t="s">
        <v>33</v>
      </c>
      <c r="G90">
        <f t="shared" si="20"/>
        <v>0.27360236212615463</v>
      </c>
      <c r="H90">
        <f t="shared" si="21"/>
        <v>0.55637208803772498</v>
      </c>
      <c r="I90">
        <f t="shared" si="22"/>
        <v>1.8022929637389503E-50</v>
      </c>
      <c r="J90">
        <f t="shared" si="23"/>
        <v>7.2022088852879905E-22</v>
      </c>
      <c r="K90">
        <f t="shared" si="24"/>
        <v>6.5865049461721463E-73</v>
      </c>
      <c r="L90" s="27">
        <f t="shared" si="25"/>
        <v>2.0286723356632009E-72</v>
      </c>
      <c r="M90" s="27">
        <f t="shared" si="26"/>
        <v>0.62532262137776506</v>
      </c>
      <c r="N90" s="27">
        <f t="shared" si="27"/>
        <v>0.97185841325391475</v>
      </c>
      <c r="O90" s="27">
        <f t="shared" si="28"/>
        <v>0.8011610834972086</v>
      </c>
      <c r="P90" s="27">
        <f t="shared" si="29"/>
        <v>2.0000185166387254</v>
      </c>
      <c r="Q90" s="27">
        <f t="shared" si="30"/>
        <v>0.32459344515812355</v>
      </c>
      <c r="R90" s="27">
        <f t="shared" si="31"/>
        <v>0.99976201021846933</v>
      </c>
      <c r="S90" s="27">
        <f t="shared" si="32"/>
        <v>0.18763304735465869</v>
      </c>
      <c r="T90" s="27">
        <f t="shared" si="33"/>
        <v>1.2330295149586585</v>
      </c>
      <c r="U90" s="27">
        <f t="shared" si="34"/>
        <v>2.2698545562804581E-2</v>
      </c>
      <c r="V90" s="27">
        <f t="shared" si="35"/>
        <v>4.4140967287468615E-2</v>
      </c>
      <c r="W90" s="27">
        <f t="shared" si="36"/>
        <v>7.7268312168217768E-5</v>
      </c>
      <c r="X90" s="27">
        <f t="shared" si="37"/>
        <v>2.3798978153072013E-4</v>
      </c>
      <c r="Y90" t="str">
        <f t="shared" si="38"/>
        <v>Versicolor</v>
      </c>
      <c r="Z90" s="1">
        <f t="shared" si="39"/>
        <v>1</v>
      </c>
    </row>
    <row r="91" spans="1:26" x14ac:dyDescent="0.25">
      <c r="A91">
        <v>5.5</v>
      </c>
      <c r="B91">
        <v>2.5</v>
      </c>
      <c r="C91">
        <v>4</v>
      </c>
      <c r="D91">
        <v>1.3</v>
      </c>
      <c r="E91" t="s">
        <v>33</v>
      </c>
      <c r="G91">
        <f t="shared" si="20"/>
        <v>0.42390372962696493</v>
      </c>
      <c r="H91">
        <f t="shared" si="21"/>
        <v>5.2572246348095729E-2</v>
      </c>
      <c r="I91">
        <f t="shared" si="22"/>
        <v>9.6064866429023599E-47</v>
      </c>
      <c r="J91">
        <f t="shared" si="23"/>
        <v>7.2022088852879905E-22</v>
      </c>
      <c r="K91">
        <f t="shared" si="24"/>
        <v>5.1396413380065251E-70</v>
      </c>
      <c r="L91" s="27">
        <f t="shared" si="25"/>
        <v>2.2278997406837275E-69</v>
      </c>
      <c r="M91" s="27">
        <f t="shared" si="26"/>
        <v>0.54098447072725153</v>
      </c>
      <c r="N91" s="27">
        <f t="shared" si="27"/>
        <v>0.87800801678538576</v>
      </c>
      <c r="O91" s="27">
        <f t="shared" si="28"/>
        <v>0.72848014181337029</v>
      </c>
      <c r="P91" s="27">
        <f t="shared" si="29"/>
        <v>2.0000185166387254</v>
      </c>
      <c r="Q91" s="27">
        <f t="shared" si="30"/>
        <v>0.23068202716038358</v>
      </c>
      <c r="R91" s="27">
        <f t="shared" si="31"/>
        <v>0.99994609485795738</v>
      </c>
      <c r="S91" s="27">
        <f t="shared" si="32"/>
        <v>0.14515111143025439</v>
      </c>
      <c r="T91" s="27">
        <f t="shared" si="33"/>
        <v>0.42003944655663922</v>
      </c>
      <c r="U91" s="27">
        <f t="shared" si="34"/>
        <v>1.3862333118884634E-2</v>
      </c>
      <c r="V91" s="27">
        <f t="shared" si="35"/>
        <v>4.4140967287468615E-2</v>
      </c>
      <c r="W91" s="27">
        <f t="shared" si="36"/>
        <v>1.2435617784500069E-5</v>
      </c>
      <c r="X91" s="27">
        <f t="shared" si="37"/>
        <v>5.3905142042607026E-5</v>
      </c>
      <c r="Y91" t="str">
        <f t="shared" si="38"/>
        <v>Versicolor</v>
      </c>
      <c r="Z91" s="1">
        <f t="shared" si="39"/>
        <v>1</v>
      </c>
    </row>
    <row r="92" spans="1:26" x14ac:dyDescent="0.25">
      <c r="A92">
        <v>5.5</v>
      </c>
      <c r="B92">
        <v>2.6</v>
      </c>
      <c r="C92">
        <v>4.4000000000000004</v>
      </c>
      <c r="D92">
        <v>1.2</v>
      </c>
      <c r="E92" t="s">
        <v>33</v>
      </c>
      <c r="G92">
        <f t="shared" si="20"/>
        <v>0.42390372962696493</v>
      </c>
      <c r="H92">
        <f t="shared" si="21"/>
        <v>9.6856147557497288E-2</v>
      </c>
      <c r="I92">
        <f t="shared" si="22"/>
        <v>1.6278086377242721E-62</v>
      </c>
      <c r="J92">
        <f t="shared" si="23"/>
        <v>6.0745395889649375E-18</v>
      </c>
      <c r="K92">
        <f t="shared" si="24"/>
        <v>1.35328693615674E-81</v>
      </c>
      <c r="L92" s="27">
        <f t="shared" si="25"/>
        <v>5.1107087642465933E-81</v>
      </c>
      <c r="M92" s="27">
        <f t="shared" si="26"/>
        <v>0.54098447072725153</v>
      </c>
      <c r="N92" s="27">
        <f t="shared" si="27"/>
        <v>1.0978131268374201</v>
      </c>
      <c r="O92" s="27">
        <f t="shared" si="28"/>
        <v>0.8121198938473484</v>
      </c>
      <c r="P92" s="27">
        <f t="shared" si="29"/>
        <v>1.6467661708933574</v>
      </c>
      <c r="Q92" s="27">
        <f t="shared" si="30"/>
        <v>0.26475492602940787</v>
      </c>
      <c r="R92" s="27">
        <f t="shared" si="31"/>
        <v>0.99985101805433862</v>
      </c>
      <c r="S92" s="27">
        <f t="shared" si="32"/>
        <v>0.14515111143025439</v>
      </c>
      <c r="T92" s="27">
        <f t="shared" si="33"/>
        <v>0.63145389794350415</v>
      </c>
      <c r="U92" s="27">
        <f t="shared" si="34"/>
        <v>8.1833761771588368E-2</v>
      </c>
      <c r="V92" s="27">
        <f t="shared" si="35"/>
        <v>1.577862385133301E-2</v>
      </c>
      <c r="W92" s="27">
        <f t="shared" si="36"/>
        <v>3.9449581278652722E-5</v>
      </c>
      <c r="X92" s="27">
        <f t="shared" si="37"/>
        <v>1.4898194566131343E-4</v>
      </c>
      <c r="Y92" t="str">
        <f t="shared" si="38"/>
        <v>Versicolor</v>
      </c>
      <c r="Z92" s="1">
        <f t="shared" si="39"/>
        <v>1</v>
      </c>
    </row>
    <row r="93" spans="1:26" x14ac:dyDescent="0.25">
      <c r="A93">
        <v>6.1</v>
      </c>
      <c r="B93">
        <v>3</v>
      </c>
      <c r="C93">
        <v>4.5999999999999996</v>
      </c>
      <c r="D93">
        <v>1.4</v>
      </c>
      <c r="E93" t="s">
        <v>33</v>
      </c>
      <c r="G93">
        <f t="shared" si="20"/>
        <v>9.1638798779835034E-3</v>
      </c>
      <c r="H93">
        <f t="shared" si="21"/>
        <v>0.55637208803772498</v>
      </c>
      <c r="I93">
        <f t="shared" si="22"/>
        <v>2.8981327926218221E-71</v>
      </c>
      <c r="J93">
        <f t="shared" si="23"/>
        <v>3.4703833922018107E-26</v>
      </c>
      <c r="K93">
        <f t="shared" si="24"/>
        <v>1.709303589343938E-99</v>
      </c>
      <c r="L93" s="27">
        <f t="shared" si="25"/>
        <v>5.7748410540363439E-99</v>
      </c>
      <c r="M93" s="27">
        <f t="shared" si="26"/>
        <v>0.73484481447195749</v>
      </c>
      <c r="N93" s="27">
        <f t="shared" si="27"/>
        <v>0.97185841325391475</v>
      </c>
      <c r="O93" s="27">
        <f t="shared" si="28"/>
        <v>0.65345439883557221</v>
      </c>
      <c r="P93" s="27">
        <f t="shared" si="29"/>
        <v>1.8809650591714009</v>
      </c>
      <c r="Q93" s="27">
        <f t="shared" si="30"/>
        <v>0.29259937343067333</v>
      </c>
      <c r="R93" s="27">
        <f t="shared" si="31"/>
        <v>0.98853994375645515</v>
      </c>
      <c r="S93" s="27">
        <f t="shared" si="32"/>
        <v>0.46735074675305954</v>
      </c>
      <c r="T93" s="27">
        <f t="shared" si="33"/>
        <v>1.2330295149586585</v>
      </c>
      <c r="U93" s="27">
        <f t="shared" si="34"/>
        <v>0.16327887355258014</v>
      </c>
      <c r="V93" s="27">
        <f t="shared" si="35"/>
        <v>0.10815354627265482</v>
      </c>
      <c r="W93" s="27">
        <f t="shared" si="36"/>
        <v>3.3920786888987837E-3</v>
      </c>
      <c r="X93" s="27">
        <f t="shared" si="37"/>
        <v>1.1460056243544764E-2</v>
      </c>
      <c r="Y93" t="str">
        <f t="shared" si="38"/>
        <v>Versicolor</v>
      </c>
      <c r="Z93" s="1">
        <f t="shared" si="39"/>
        <v>1</v>
      </c>
    </row>
    <row r="94" spans="1:26" x14ac:dyDescent="0.25">
      <c r="A94">
        <v>5.8</v>
      </c>
      <c r="B94">
        <v>2.6</v>
      </c>
      <c r="C94">
        <v>4</v>
      </c>
      <c r="D94">
        <v>1.2</v>
      </c>
      <c r="E94" t="s">
        <v>33</v>
      </c>
      <c r="G94">
        <f t="shared" si="20"/>
        <v>8.9529128389140025E-2</v>
      </c>
      <c r="H94">
        <f t="shared" si="21"/>
        <v>9.6856147557497288E-2</v>
      </c>
      <c r="I94">
        <f t="shared" si="22"/>
        <v>9.6064866429023599E-47</v>
      </c>
      <c r="J94">
        <f t="shared" si="23"/>
        <v>6.0745395889649375E-18</v>
      </c>
      <c r="K94">
        <f t="shared" si="24"/>
        <v>1.6867403833634068E-66</v>
      </c>
      <c r="L94" s="27">
        <f t="shared" si="25"/>
        <v>5.1467358943215481E-66</v>
      </c>
      <c r="M94" s="27">
        <f t="shared" si="26"/>
        <v>0.74652057138721473</v>
      </c>
      <c r="N94" s="27">
        <f t="shared" si="27"/>
        <v>1.0978131268374201</v>
      </c>
      <c r="O94" s="27">
        <f t="shared" si="28"/>
        <v>0.72848014181337029</v>
      </c>
      <c r="P94" s="27">
        <f t="shared" si="29"/>
        <v>1.6467661708933574</v>
      </c>
      <c r="Q94" s="27">
        <f t="shared" si="30"/>
        <v>0.32771671950256287</v>
      </c>
      <c r="R94" s="27">
        <f t="shared" si="31"/>
        <v>0.99995910459550263</v>
      </c>
      <c r="S94" s="27">
        <f t="shared" si="32"/>
        <v>0.29111529275316866</v>
      </c>
      <c r="T94" s="27">
        <f t="shared" si="33"/>
        <v>0.63145389794350415</v>
      </c>
      <c r="U94" s="27">
        <f t="shared" si="34"/>
        <v>1.3862333118884634E-2</v>
      </c>
      <c r="V94" s="27">
        <f t="shared" si="35"/>
        <v>1.577862385133301E-2</v>
      </c>
      <c r="W94" s="27">
        <f t="shared" si="36"/>
        <v>1.3402655911638744E-5</v>
      </c>
      <c r="X94" s="27">
        <f t="shared" si="37"/>
        <v>4.0895404497356102E-5</v>
      </c>
      <c r="Y94" t="str">
        <f t="shared" si="38"/>
        <v>Versicolor</v>
      </c>
      <c r="Z94" s="1">
        <f t="shared" si="39"/>
        <v>1</v>
      </c>
    </row>
    <row r="95" spans="1:26" x14ac:dyDescent="0.25">
      <c r="A95">
        <v>5</v>
      </c>
      <c r="B95">
        <v>2.2999999999999998</v>
      </c>
      <c r="C95">
        <v>3.3</v>
      </c>
      <c r="D95">
        <v>1</v>
      </c>
      <c r="E95" t="s">
        <v>33</v>
      </c>
      <c r="G95">
        <f t="shared" si="20"/>
        <v>1.1316203115364354</v>
      </c>
      <c r="H95">
        <f t="shared" si="21"/>
        <v>1.2570190969845591E-2</v>
      </c>
      <c r="I95">
        <f t="shared" si="22"/>
        <v>1.0907323323318948E-24</v>
      </c>
      <c r="J95">
        <f t="shared" si="23"/>
        <v>2.9005934731755765E-11</v>
      </c>
      <c r="K95">
        <f t="shared" si="24"/>
        <v>1.5001214029874234E-37</v>
      </c>
      <c r="L95" s="27">
        <f t="shared" si="25"/>
        <v>1.3328158521559784E-34</v>
      </c>
      <c r="M95" s="27">
        <f t="shared" si="26"/>
        <v>0.14930793218051017</v>
      </c>
      <c r="N95" s="27">
        <f t="shared" si="27"/>
        <v>0.41411890124046463</v>
      </c>
      <c r="O95" s="27">
        <f t="shared" si="28"/>
        <v>0.1053435106144725</v>
      </c>
      <c r="P95" s="27">
        <f t="shared" si="29"/>
        <v>0.51839603785109978</v>
      </c>
      <c r="Q95" s="27">
        <f t="shared" si="30"/>
        <v>1.1255275761376197E-3</v>
      </c>
      <c r="R95" s="27">
        <f t="shared" si="31"/>
        <v>0.9999997283736447</v>
      </c>
      <c r="S95" s="27">
        <f t="shared" si="32"/>
        <v>2.7750084529026539E-2</v>
      </c>
      <c r="T95" s="27">
        <f t="shared" si="33"/>
        <v>0.13928828716926067</v>
      </c>
      <c r="U95" s="27">
        <f t="shared" si="34"/>
        <v>1.75173435116312E-4</v>
      </c>
      <c r="V95" s="27">
        <f t="shared" si="35"/>
        <v>1.3545725298505079E-3</v>
      </c>
      <c r="W95" s="27">
        <f t="shared" si="36"/>
        <v>3.0572303624306834E-10</v>
      </c>
      <c r="X95" s="27">
        <f t="shared" si="37"/>
        <v>2.716263552153547E-7</v>
      </c>
      <c r="Y95" t="str">
        <f t="shared" si="38"/>
        <v>Versicolor</v>
      </c>
      <c r="Z95" s="1">
        <f t="shared" si="39"/>
        <v>1</v>
      </c>
    </row>
    <row r="96" spans="1:26" x14ac:dyDescent="0.25">
      <c r="A96">
        <v>5.6</v>
      </c>
      <c r="B96">
        <v>2.7</v>
      </c>
      <c r="C96">
        <v>4.2</v>
      </c>
      <c r="D96">
        <v>1.3</v>
      </c>
      <c r="E96" t="s">
        <v>33</v>
      </c>
      <c r="G96">
        <f t="shared" si="20"/>
        <v>0.27360236212615463</v>
      </c>
      <c r="H96">
        <f t="shared" si="21"/>
        <v>0.16644601405785805</v>
      </c>
      <c r="I96">
        <f t="shared" si="22"/>
        <v>2.427087588654161E-54</v>
      </c>
      <c r="J96">
        <f t="shared" si="23"/>
        <v>7.2022088852879905E-22</v>
      </c>
      <c r="K96">
        <f t="shared" si="24"/>
        <v>2.6535247922870076E-77</v>
      </c>
      <c r="L96" s="27">
        <f t="shared" si="25"/>
        <v>6.0941439673113812E-77</v>
      </c>
      <c r="M96" s="27">
        <f t="shared" si="26"/>
        <v>0.62532262137776506</v>
      </c>
      <c r="N96" s="27">
        <f t="shared" si="27"/>
        <v>1.2400918127789857</v>
      </c>
      <c r="O96" s="27">
        <f t="shared" si="28"/>
        <v>0.84208182340294491</v>
      </c>
      <c r="P96" s="27">
        <f t="shared" si="29"/>
        <v>2.0000185166387254</v>
      </c>
      <c r="Q96" s="27">
        <f t="shared" si="30"/>
        <v>0.43533645345473027</v>
      </c>
      <c r="R96" s="27">
        <f t="shared" si="31"/>
        <v>0.99980336693418204</v>
      </c>
      <c r="S96" s="27">
        <f t="shared" si="32"/>
        <v>0.18763304735465869</v>
      </c>
      <c r="T96" s="27">
        <f t="shared" si="33"/>
        <v>0.8622551032369592</v>
      </c>
      <c r="U96" s="27">
        <f t="shared" si="34"/>
        <v>3.5966758094614151E-2</v>
      </c>
      <c r="V96" s="27">
        <f t="shared" si="35"/>
        <v>4.4140967287468615E-2</v>
      </c>
      <c r="W96" s="27">
        <f t="shared" si="36"/>
        <v>8.5618376909066938E-5</v>
      </c>
      <c r="X96" s="27">
        <f t="shared" si="37"/>
        <v>1.9663306581796849E-4</v>
      </c>
      <c r="Y96" t="str">
        <f t="shared" si="38"/>
        <v>Versicolor</v>
      </c>
      <c r="Z96" s="1">
        <f t="shared" si="39"/>
        <v>1</v>
      </c>
    </row>
    <row r="97" spans="1:26" x14ac:dyDescent="0.25">
      <c r="A97">
        <v>5.7</v>
      </c>
      <c r="B97">
        <v>3</v>
      </c>
      <c r="C97">
        <v>4.2</v>
      </c>
      <c r="D97">
        <v>1.2</v>
      </c>
      <c r="E97" t="s">
        <v>33</v>
      </c>
      <c r="G97">
        <f t="shared" si="20"/>
        <v>0.16293668721907217</v>
      </c>
      <c r="H97">
        <f t="shared" si="21"/>
        <v>0.55637208803772498</v>
      </c>
      <c r="I97">
        <f t="shared" si="22"/>
        <v>2.427087588654161E-54</v>
      </c>
      <c r="J97">
        <f t="shared" si="23"/>
        <v>6.0745395889649375E-18</v>
      </c>
      <c r="K97">
        <f t="shared" si="24"/>
        <v>4.455144327511043E-73</v>
      </c>
      <c r="L97" s="27">
        <f t="shared" si="25"/>
        <v>1.424275599683195E-72</v>
      </c>
      <c r="M97" s="27">
        <f t="shared" si="26"/>
        <v>0.69618255023953324</v>
      </c>
      <c r="N97" s="27">
        <f t="shared" si="27"/>
        <v>0.97185841325391475</v>
      </c>
      <c r="O97" s="27">
        <f t="shared" si="28"/>
        <v>0.84208182340294491</v>
      </c>
      <c r="P97" s="27">
        <f t="shared" si="29"/>
        <v>1.6467661708933574</v>
      </c>
      <c r="Q97" s="27">
        <f t="shared" si="30"/>
        <v>0.31274552726851157</v>
      </c>
      <c r="R97" s="27">
        <f t="shared" si="31"/>
        <v>0.99982355374657006</v>
      </c>
      <c r="S97" s="27">
        <f t="shared" si="32"/>
        <v>0.23662332364282979</v>
      </c>
      <c r="T97" s="27">
        <f t="shared" si="33"/>
        <v>1.2330295149586585</v>
      </c>
      <c r="U97" s="27">
        <f t="shared" si="34"/>
        <v>3.5966758094614151E-2</v>
      </c>
      <c r="V97" s="27">
        <f t="shared" si="35"/>
        <v>1.577862385133301E-2</v>
      </c>
      <c r="W97" s="27">
        <f t="shared" si="36"/>
        <v>5.5192515075996824E-5</v>
      </c>
      <c r="X97" s="27">
        <f t="shared" si="37"/>
        <v>1.7644625342992171E-4</v>
      </c>
      <c r="Y97" t="str">
        <f t="shared" si="38"/>
        <v>Versicolor</v>
      </c>
      <c r="Z97" s="1">
        <f t="shared" si="39"/>
        <v>1</v>
      </c>
    </row>
    <row r="98" spans="1:26" x14ac:dyDescent="0.25">
      <c r="A98">
        <v>5.7</v>
      </c>
      <c r="B98">
        <v>2.9</v>
      </c>
      <c r="C98">
        <v>4.2</v>
      </c>
      <c r="D98">
        <v>1.3</v>
      </c>
      <c r="E98" t="s">
        <v>33</v>
      </c>
      <c r="G98">
        <f t="shared" si="20"/>
        <v>0.16293668721907217</v>
      </c>
      <c r="H98">
        <f t="shared" si="21"/>
        <v>0.39892611817660273</v>
      </c>
      <c r="I98">
        <f t="shared" si="22"/>
        <v>2.427087588654161E-54</v>
      </c>
      <c r="J98">
        <f t="shared" si="23"/>
        <v>7.2022088852879905E-22</v>
      </c>
      <c r="K98">
        <f t="shared" si="24"/>
        <v>3.7874007503642091E-77</v>
      </c>
      <c r="L98" s="27">
        <f t="shared" si="25"/>
        <v>8.3026412708778806E-77</v>
      </c>
      <c r="M98" s="27">
        <f t="shared" si="26"/>
        <v>0.69618255023953324</v>
      </c>
      <c r="N98" s="27">
        <f t="shared" si="27"/>
        <v>1.1667857860603146</v>
      </c>
      <c r="O98" s="27">
        <f t="shared" si="28"/>
        <v>0.84208182340294491</v>
      </c>
      <c r="P98" s="27">
        <f t="shared" si="29"/>
        <v>2.0000185166387254</v>
      </c>
      <c r="Q98" s="27">
        <f t="shared" si="30"/>
        <v>0.45601729930563328</v>
      </c>
      <c r="R98" s="27">
        <f t="shared" si="31"/>
        <v>0.99966924521655998</v>
      </c>
      <c r="S98" s="27">
        <f t="shared" si="32"/>
        <v>0.23662332364282979</v>
      </c>
      <c r="T98" s="27">
        <f t="shared" si="33"/>
        <v>1.2049018893341168</v>
      </c>
      <c r="U98" s="27">
        <f t="shared" si="34"/>
        <v>3.5966758094614151E-2</v>
      </c>
      <c r="V98" s="27">
        <f t="shared" si="35"/>
        <v>4.4140967287468615E-2</v>
      </c>
      <c r="W98" s="27">
        <f t="shared" si="36"/>
        <v>1.5087980729470757E-4</v>
      </c>
      <c r="X98" s="27">
        <f t="shared" si="37"/>
        <v>3.3075478343998232E-4</v>
      </c>
      <c r="Y98" t="str">
        <f t="shared" si="38"/>
        <v>Versicolor</v>
      </c>
      <c r="Z98" s="1">
        <f t="shared" si="39"/>
        <v>1</v>
      </c>
    </row>
    <row r="99" spans="1:26" x14ac:dyDescent="0.25">
      <c r="A99">
        <v>6.2</v>
      </c>
      <c r="B99">
        <v>2.9</v>
      </c>
      <c r="C99">
        <v>4.3</v>
      </c>
      <c r="D99">
        <v>1.3</v>
      </c>
      <c r="E99" t="s">
        <v>33</v>
      </c>
      <c r="G99">
        <f t="shared" si="20"/>
        <v>3.6493086870497678E-3</v>
      </c>
      <c r="H99">
        <f t="shared" si="21"/>
        <v>0.39892611817660273</v>
      </c>
      <c r="I99">
        <f t="shared" si="22"/>
        <v>2.3460905485134956E-58</v>
      </c>
      <c r="J99">
        <f t="shared" si="23"/>
        <v>7.2022088852879905E-22</v>
      </c>
      <c r="K99">
        <f t="shared" si="24"/>
        <v>8.1995930789873098E-83</v>
      </c>
      <c r="L99" s="27">
        <f t="shared" si="25"/>
        <v>1.8355199783539027E-82</v>
      </c>
      <c r="M99" s="27">
        <f t="shared" si="26"/>
        <v>0.67812989478820374</v>
      </c>
      <c r="N99" s="27">
        <f t="shared" si="27"/>
        <v>1.1667857860603146</v>
      </c>
      <c r="O99" s="27">
        <f t="shared" si="28"/>
        <v>0.84590396583893623</v>
      </c>
      <c r="P99" s="27">
        <f t="shared" si="29"/>
        <v>2.0000185166387254</v>
      </c>
      <c r="Q99" s="27">
        <f t="shared" si="30"/>
        <v>0.44620850401497641</v>
      </c>
      <c r="R99" s="27">
        <f t="shared" si="31"/>
        <v>0.99886008456903863</v>
      </c>
      <c r="S99" s="27">
        <f t="shared" si="32"/>
        <v>0.52081971806592142</v>
      </c>
      <c r="T99" s="27">
        <f t="shared" si="33"/>
        <v>1.2049018893341168</v>
      </c>
      <c r="U99" s="27">
        <f t="shared" si="34"/>
        <v>5.5150076906283249E-2</v>
      </c>
      <c r="V99" s="27">
        <f t="shared" si="35"/>
        <v>4.4140967287468615E-2</v>
      </c>
      <c r="W99" s="27">
        <f t="shared" si="36"/>
        <v>5.0922042737577735E-4</v>
      </c>
      <c r="X99" s="27">
        <f t="shared" si="37"/>
        <v>1.1399154309613497E-3</v>
      </c>
      <c r="Y99" t="str">
        <f t="shared" si="38"/>
        <v>Versicolor</v>
      </c>
      <c r="Z99" s="1">
        <f t="shared" si="39"/>
        <v>1</v>
      </c>
    </row>
    <row r="100" spans="1:26" x14ac:dyDescent="0.25">
      <c r="A100">
        <v>5.0999999999999996</v>
      </c>
      <c r="B100">
        <v>2.5</v>
      </c>
      <c r="C100">
        <v>3</v>
      </c>
      <c r="D100">
        <v>1.1000000000000001</v>
      </c>
      <c r="E100" t="s">
        <v>33</v>
      </c>
      <c r="G100">
        <f t="shared" si="20"/>
        <v>1.0922477665179735</v>
      </c>
      <c r="H100">
        <f t="shared" si="21"/>
        <v>5.2572246348095729E-2</v>
      </c>
      <c r="I100">
        <f t="shared" si="22"/>
        <v>2.1375473724375015E-17</v>
      </c>
      <c r="J100">
        <f t="shared" si="23"/>
        <v>2.0821902933634724E-14</v>
      </c>
      <c r="K100">
        <f t="shared" si="24"/>
        <v>8.5190783177389039E-33</v>
      </c>
      <c r="L100" s="27">
        <f t="shared" si="25"/>
        <v>5.7103503370968883E-30</v>
      </c>
      <c r="M100" s="27">
        <f t="shared" si="26"/>
        <v>0.20821113868730334</v>
      </c>
      <c r="N100" s="27">
        <f t="shared" si="27"/>
        <v>0.87800801678538576</v>
      </c>
      <c r="O100" s="27">
        <f t="shared" si="28"/>
        <v>2.3317073828917807E-2</v>
      </c>
      <c r="P100" s="27">
        <f t="shared" si="29"/>
        <v>1.049964194480026</v>
      </c>
      <c r="Q100" s="27">
        <f t="shared" si="30"/>
        <v>1.4918656787068333E-3</v>
      </c>
      <c r="R100" s="27">
        <f t="shared" si="31"/>
        <v>0.99999969052613891</v>
      </c>
      <c r="S100" s="27">
        <f t="shared" si="32"/>
        <v>4.0593548578160721E-2</v>
      </c>
      <c r="T100" s="27">
        <f t="shared" si="33"/>
        <v>0.42003944655663922</v>
      </c>
      <c r="U100" s="27">
        <f t="shared" si="34"/>
        <v>1.6443921470368415E-5</v>
      </c>
      <c r="V100" s="27">
        <f t="shared" si="35"/>
        <v>4.9399504846336442E-3</v>
      </c>
      <c r="W100" s="27">
        <f t="shared" si="36"/>
        <v>4.6169357469660198E-10</v>
      </c>
      <c r="X100" s="27">
        <f t="shared" si="37"/>
        <v>3.0947386108829186E-7</v>
      </c>
      <c r="Y100" t="str">
        <f t="shared" si="38"/>
        <v>Versicolor</v>
      </c>
      <c r="Z100" s="1">
        <f t="shared" si="39"/>
        <v>1</v>
      </c>
    </row>
    <row r="101" spans="1:26" x14ac:dyDescent="0.25">
      <c r="A101">
        <v>5.7</v>
      </c>
      <c r="B101">
        <v>2.8</v>
      </c>
      <c r="C101">
        <v>4.0999999999999996</v>
      </c>
      <c r="D101">
        <v>1.3</v>
      </c>
      <c r="E101" t="s">
        <v>33</v>
      </c>
      <c r="G101">
        <f t="shared" si="20"/>
        <v>0.16293668721907217</v>
      </c>
      <c r="H101">
        <f t="shared" si="21"/>
        <v>0.26680573431552274</v>
      </c>
      <c r="I101">
        <f t="shared" si="22"/>
        <v>1.8022929637389503E-50</v>
      </c>
      <c r="J101">
        <f t="shared" si="23"/>
        <v>7.2022088852879905E-22</v>
      </c>
      <c r="K101">
        <f t="shared" si="24"/>
        <v>1.8809787405524373E-73</v>
      </c>
      <c r="L101" s="27">
        <f t="shared" si="25"/>
        <v>3.9964594282342478E-73</v>
      </c>
      <c r="M101" s="27">
        <f t="shared" si="26"/>
        <v>0.69618255023953324</v>
      </c>
      <c r="N101" s="27">
        <f t="shared" si="27"/>
        <v>1.2655366991027415</v>
      </c>
      <c r="O101" s="27">
        <f t="shared" si="28"/>
        <v>0.8011610834972086</v>
      </c>
      <c r="P101" s="27">
        <f t="shared" si="29"/>
        <v>2.0000185166387254</v>
      </c>
      <c r="Q101" s="27">
        <f t="shared" si="30"/>
        <v>0.47057676976904472</v>
      </c>
      <c r="R101" s="27">
        <f t="shared" si="31"/>
        <v>0.99982042736919907</v>
      </c>
      <c r="S101" s="27">
        <f t="shared" si="32"/>
        <v>0.23662332364282979</v>
      </c>
      <c r="T101" s="27">
        <f t="shared" si="33"/>
        <v>1.0694794705241606</v>
      </c>
      <c r="U101" s="27">
        <f t="shared" si="34"/>
        <v>2.2698545562804581E-2</v>
      </c>
      <c r="V101" s="27">
        <f t="shared" si="35"/>
        <v>4.4140967287468615E-2</v>
      </c>
      <c r="W101" s="27">
        <f t="shared" si="36"/>
        <v>8.4517885640272494E-5</v>
      </c>
      <c r="X101" s="27">
        <f t="shared" si="37"/>
        <v>1.7957263080086079E-4</v>
      </c>
      <c r="Y101" t="str">
        <f t="shared" si="38"/>
        <v>Versicolor</v>
      </c>
      <c r="Z101" s="1">
        <f t="shared" si="39"/>
        <v>1</v>
      </c>
    </row>
    <row r="102" spans="1:26" x14ac:dyDescent="0.25">
      <c r="A102">
        <v>6.3</v>
      </c>
      <c r="B102">
        <v>3.3</v>
      </c>
      <c r="C102">
        <v>6</v>
      </c>
      <c r="D102">
        <v>2.5</v>
      </c>
      <c r="E102" t="s">
        <v>34</v>
      </c>
      <c r="G102">
        <f t="shared" si="20"/>
        <v>1.3408748617942607E-3</v>
      </c>
      <c r="H102">
        <f t="shared" si="21"/>
        <v>0.99411638922596735</v>
      </c>
      <c r="I102">
        <f t="shared" si="22"/>
        <v>1.2236007462189864E-148</v>
      </c>
      <c r="J102">
        <f t="shared" si="23"/>
        <v>1.7527776906764817E-99</v>
      </c>
      <c r="K102">
        <f t="shared" si="24"/>
        <v>9.5295149988863785E-251</v>
      </c>
      <c r="L102" s="27">
        <f t="shared" si="25"/>
        <v>3.9937546664048753E-249</v>
      </c>
      <c r="M102" s="27">
        <f t="shared" si="26"/>
        <v>0.60273970232799889</v>
      </c>
      <c r="N102" s="27">
        <f t="shared" si="27"/>
        <v>0.30535954586366376</v>
      </c>
      <c r="O102" s="27">
        <f t="shared" si="28"/>
        <v>8.9454274452857433E-4</v>
      </c>
      <c r="P102" s="27">
        <f t="shared" si="29"/>
        <v>4.4827061368265995E-8</v>
      </c>
      <c r="Q102" s="27">
        <f t="shared" si="30"/>
        <v>2.4601490099164577E-12</v>
      </c>
      <c r="R102" s="27">
        <f t="shared" si="31"/>
        <v>1.0310316516164113E-10</v>
      </c>
      <c r="S102" s="27">
        <f t="shared" si="32"/>
        <v>0.56622774657956254</v>
      </c>
      <c r="T102" s="27">
        <f t="shared" si="33"/>
        <v>0.74215421392466197</v>
      </c>
      <c r="U102" s="27">
        <f t="shared" si="34"/>
        <v>0.51995719861101986</v>
      </c>
      <c r="V102" s="27">
        <f t="shared" si="35"/>
        <v>0.32761046765206892</v>
      </c>
      <c r="W102" s="27">
        <f t="shared" si="36"/>
        <v>2.3861042537403024E-2</v>
      </c>
      <c r="X102" s="27">
        <f t="shared" si="37"/>
        <v>0.99999999989689681</v>
      </c>
      <c r="Y102" t="str">
        <f t="shared" si="38"/>
        <v>Virginica</v>
      </c>
      <c r="Z102" s="1">
        <f t="shared" si="39"/>
        <v>1</v>
      </c>
    </row>
    <row r="103" spans="1:26" x14ac:dyDescent="0.25">
      <c r="A103">
        <v>5.8</v>
      </c>
      <c r="B103">
        <v>2.7</v>
      </c>
      <c r="C103">
        <v>5.0999999999999996</v>
      </c>
      <c r="D103">
        <v>1.9</v>
      </c>
      <c r="E103" t="s">
        <v>34</v>
      </c>
      <c r="G103">
        <f t="shared" si="20"/>
        <v>8.9529128389140025E-2</v>
      </c>
      <c r="H103">
        <f t="shared" si="21"/>
        <v>0.16644601405785805</v>
      </c>
      <c r="I103">
        <f t="shared" si="22"/>
        <v>1.1705571753382955E-95</v>
      </c>
      <c r="J103">
        <f t="shared" si="23"/>
        <v>1.2283641367103911E-53</v>
      </c>
      <c r="K103">
        <f t="shared" si="24"/>
        <v>7.1422699516168621E-151</v>
      </c>
      <c r="L103" s="27">
        <f t="shared" si="25"/>
        <v>1.2286586641293194E-149</v>
      </c>
      <c r="M103" s="27">
        <f t="shared" si="26"/>
        <v>0.74652057138721473</v>
      </c>
      <c r="N103" s="27">
        <f t="shared" si="27"/>
        <v>1.2400918127789857</v>
      </c>
      <c r="O103" s="27">
        <f t="shared" si="28"/>
        <v>0.17179824770554497</v>
      </c>
      <c r="P103" s="27">
        <f t="shared" si="29"/>
        <v>2.9873338970602833E-2</v>
      </c>
      <c r="Q103" s="27">
        <f t="shared" si="30"/>
        <v>1.5837143868438364E-3</v>
      </c>
      <c r="R103" s="27">
        <f t="shared" si="31"/>
        <v>2.724406128700629E-2</v>
      </c>
      <c r="S103" s="27">
        <f t="shared" si="32"/>
        <v>0.29111529275316866</v>
      </c>
      <c r="T103" s="27">
        <f t="shared" si="33"/>
        <v>0.8622551032369592</v>
      </c>
      <c r="U103" s="27">
        <f t="shared" si="34"/>
        <v>0.51689350710103577</v>
      </c>
      <c r="V103" s="27">
        <f t="shared" si="35"/>
        <v>1.3074596309312312</v>
      </c>
      <c r="W103" s="27">
        <f t="shared" si="36"/>
        <v>5.65469134281497E-2</v>
      </c>
      <c r="X103" s="27">
        <f t="shared" si="37"/>
        <v>0.97275593871299371</v>
      </c>
      <c r="Y103" t="str">
        <f t="shared" si="38"/>
        <v>Virginica</v>
      </c>
      <c r="Z103" s="1">
        <f t="shared" si="39"/>
        <v>1</v>
      </c>
    </row>
    <row r="104" spans="1:26" x14ac:dyDescent="0.25">
      <c r="A104">
        <v>7.1</v>
      </c>
      <c r="B104">
        <v>3</v>
      </c>
      <c r="C104">
        <v>5.9</v>
      </c>
      <c r="D104">
        <v>2.1</v>
      </c>
      <c r="E104" t="s">
        <v>34</v>
      </c>
      <c r="G104">
        <f t="shared" si="20"/>
        <v>2.4574295838324509E-8</v>
      </c>
      <c r="H104">
        <f t="shared" si="21"/>
        <v>0.55637208803772498</v>
      </c>
      <c r="I104">
        <f t="shared" si="22"/>
        <v>3.5513462894228691E-142</v>
      </c>
      <c r="J104">
        <f t="shared" si="23"/>
        <v>2.3530046008397256E-67</v>
      </c>
      <c r="K104">
        <f t="shared" si="24"/>
        <v>3.8083860025755769E-217</v>
      </c>
      <c r="L104" s="27">
        <f t="shared" si="25"/>
        <v>2.4606608730727988E-216</v>
      </c>
      <c r="M104" s="27">
        <f t="shared" si="26"/>
        <v>6.0792858238117718E-2</v>
      </c>
      <c r="N104" s="27">
        <f t="shared" si="27"/>
        <v>0.97185841325391475</v>
      </c>
      <c r="O104" s="27">
        <f t="shared" si="28"/>
        <v>1.9230248097420024E-3</v>
      </c>
      <c r="P104" s="27">
        <f t="shared" si="29"/>
        <v>9.5116838419947905E-4</v>
      </c>
      <c r="Q104" s="27">
        <f t="shared" si="30"/>
        <v>3.6022728117679297E-8</v>
      </c>
      <c r="R104" s="27">
        <f t="shared" si="31"/>
        <v>2.327487748368116E-7</v>
      </c>
      <c r="S104" s="27">
        <f t="shared" si="32"/>
        <v>0.45368460565034235</v>
      </c>
      <c r="T104" s="27">
        <f t="shared" si="33"/>
        <v>1.2330295149586585</v>
      </c>
      <c r="U104" s="27">
        <f t="shared" si="34"/>
        <v>0.59253794638585056</v>
      </c>
      <c r="V104" s="27">
        <f t="shared" si="35"/>
        <v>1.4007694672920579</v>
      </c>
      <c r="W104" s="27">
        <f t="shared" si="36"/>
        <v>0.15477082428764777</v>
      </c>
      <c r="X104" s="27">
        <f t="shared" si="37"/>
        <v>0.99999976725122519</v>
      </c>
      <c r="Y104" t="str">
        <f t="shared" si="38"/>
        <v>Virginica</v>
      </c>
      <c r="Z104" s="1">
        <f t="shared" si="39"/>
        <v>1</v>
      </c>
    </row>
    <row r="105" spans="1:26" x14ac:dyDescent="0.25">
      <c r="A105">
        <v>6.3</v>
      </c>
      <c r="B105">
        <v>2.9</v>
      </c>
      <c r="C105">
        <v>5.6</v>
      </c>
      <c r="D105">
        <v>1.8</v>
      </c>
      <c r="E105" t="s">
        <v>34</v>
      </c>
      <c r="G105">
        <f t="shared" si="20"/>
        <v>1.3408748617942607E-3</v>
      </c>
      <c r="H105">
        <f t="shared" si="21"/>
        <v>0.39892611817660273</v>
      </c>
      <c r="I105">
        <f t="shared" si="22"/>
        <v>1.1875405242209875E-123</v>
      </c>
      <c r="J105">
        <f t="shared" si="23"/>
        <v>2.2994205049344049E-47</v>
      </c>
      <c r="K105">
        <f t="shared" si="24"/>
        <v>4.8688489761459182E-174</v>
      </c>
      <c r="L105" s="27">
        <f t="shared" si="25"/>
        <v>2.8648307465851824E-173</v>
      </c>
      <c r="M105" s="27">
        <f t="shared" si="26"/>
        <v>0.60273970232799889</v>
      </c>
      <c r="N105" s="27">
        <f t="shared" si="27"/>
        <v>1.1667857860603146</v>
      </c>
      <c r="O105" s="27">
        <f t="shared" si="28"/>
        <v>1.4558954113027149E-2</v>
      </c>
      <c r="P105" s="27">
        <f t="shared" si="29"/>
        <v>0.11408115120770759</v>
      </c>
      <c r="Q105" s="27">
        <f t="shared" si="30"/>
        <v>3.8935319846520488E-4</v>
      </c>
      <c r="R105" s="27">
        <f t="shared" si="31"/>
        <v>2.290954226983138E-3</v>
      </c>
      <c r="S105" s="27">
        <f t="shared" si="32"/>
        <v>0.56622774657956254</v>
      </c>
      <c r="T105" s="27">
        <f t="shared" si="33"/>
        <v>1.2049018893341168</v>
      </c>
      <c r="U105" s="27">
        <f t="shared" si="34"/>
        <v>0.7201306142015772</v>
      </c>
      <c r="V105" s="27">
        <f t="shared" si="35"/>
        <v>1.0353767122893787</v>
      </c>
      <c r="W105" s="27">
        <f t="shared" si="36"/>
        <v>0.16956305959064924</v>
      </c>
      <c r="X105" s="27">
        <f t="shared" si="37"/>
        <v>0.99770904577301689</v>
      </c>
      <c r="Y105" t="str">
        <f t="shared" si="38"/>
        <v>Virginica</v>
      </c>
      <c r="Z105" s="1">
        <f t="shared" si="39"/>
        <v>1</v>
      </c>
    </row>
    <row r="106" spans="1:26" x14ac:dyDescent="0.25">
      <c r="A106">
        <v>6.5</v>
      </c>
      <c r="B106">
        <v>3</v>
      </c>
      <c r="C106">
        <v>5.8</v>
      </c>
      <c r="D106">
        <v>2.2000000000000002</v>
      </c>
      <c r="E106" t="s">
        <v>34</v>
      </c>
      <c r="G106">
        <f t="shared" si="20"/>
        <v>1.4219451650884481E-4</v>
      </c>
      <c r="H106">
        <f t="shared" si="21"/>
        <v>0.55637208803772498</v>
      </c>
      <c r="I106">
        <f t="shared" si="22"/>
        <v>7.3985322183281732E-136</v>
      </c>
      <c r="J106">
        <f t="shared" si="23"/>
        <v>8.4374205414585423E-75</v>
      </c>
      <c r="K106">
        <f t="shared" si="24"/>
        <v>1.6461984700750358E-214</v>
      </c>
      <c r="L106" s="27">
        <f t="shared" si="25"/>
        <v>8.2998840096429808E-214</v>
      </c>
      <c r="M106" s="27">
        <f t="shared" si="26"/>
        <v>0.42546376104250572</v>
      </c>
      <c r="N106" s="27">
        <f t="shared" si="27"/>
        <v>0.97185841325391475</v>
      </c>
      <c r="O106" s="27">
        <f t="shared" si="28"/>
        <v>3.9509451191780927E-3</v>
      </c>
      <c r="P106" s="27">
        <f t="shared" si="29"/>
        <v>1.1565413750288751E-4</v>
      </c>
      <c r="Q106" s="27">
        <f t="shared" si="30"/>
        <v>6.2980555970892656E-8</v>
      </c>
      <c r="R106" s="27">
        <f t="shared" si="31"/>
        <v>3.1753844929609853E-7</v>
      </c>
      <c r="S106" s="27">
        <f t="shared" si="32"/>
        <v>0.62140731359677936</v>
      </c>
      <c r="T106" s="27">
        <f t="shared" si="33"/>
        <v>1.2330295149586585</v>
      </c>
      <c r="U106" s="27">
        <f t="shared" si="34"/>
        <v>0.65344088665476552</v>
      </c>
      <c r="V106" s="27">
        <f t="shared" si="35"/>
        <v>1.1884342221635014</v>
      </c>
      <c r="W106" s="27">
        <f t="shared" si="36"/>
        <v>0.19833987383813301</v>
      </c>
      <c r="X106" s="27">
        <f t="shared" si="37"/>
        <v>0.99999968246155069</v>
      </c>
      <c r="Y106" t="str">
        <f t="shared" si="38"/>
        <v>Virginica</v>
      </c>
      <c r="Z106" s="1">
        <f t="shared" si="39"/>
        <v>1</v>
      </c>
    </row>
    <row r="107" spans="1:26" x14ac:dyDescent="0.25">
      <c r="A107">
        <v>7.6</v>
      </c>
      <c r="B107">
        <v>3</v>
      </c>
      <c r="C107">
        <v>6.6</v>
      </c>
      <c r="D107">
        <v>2.1</v>
      </c>
      <c r="E107" t="s">
        <v>34</v>
      </c>
      <c r="G107">
        <f t="shared" si="20"/>
        <v>1.9675384651330094E-12</v>
      </c>
      <c r="H107">
        <f t="shared" si="21"/>
        <v>0.55637208803772498</v>
      </c>
      <c r="I107">
        <f t="shared" si="22"/>
        <v>1.9368876187172491E-190</v>
      </c>
      <c r="J107">
        <f t="shared" si="23"/>
        <v>2.3530046008397256E-67</v>
      </c>
      <c r="K107">
        <f t="shared" si="24"/>
        <v>1.6630086586041271E-269</v>
      </c>
      <c r="L107" s="27">
        <f t="shared" si="25"/>
        <v>1.3711819049879009E-267</v>
      </c>
      <c r="M107" s="27">
        <f t="shared" si="26"/>
        <v>4.2797460265046111E-3</v>
      </c>
      <c r="N107" s="27">
        <f t="shared" si="27"/>
        <v>0.97185841325391475</v>
      </c>
      <c r="O107" s="27">
        <f t="shared" si="28"/>
        <v>3.5016850513661155E-6</v>
      </c>
      <c r="P107" s="27">
        <f t="shared" si="29"/>
        <v>9.5116838419947905E-4</v>
      </c>
      <c r="Q107" s="27">
        <f t="shared" si="30"/>
        <v>4.6177905417149592E-12</v>
      </c>
      <c r="R107" s="27">
        <f t="shared" si="31"/>
        <v>3.8074551200103506E-10</v>
      </c>
      <c r="S107" s="27">
        <f t="shared" si="32"/>
        <v>0.1768200611036442</v>
      </c>
      <c r="T107" s="27">
        <f t="shared" si="33"/>
        <v>1.2330295149586585</v>
      </c>
      <c r="U107" s="27">
        <f t="shared" si="34"/>
        <v>0.11913764635199595</v>
      </c>
      <c r="V107" s="27">
        <f t="shared" si="35"/>
        <v>1.4007694672920579</v>
      </c>
      <c r="W107" s="27">
        <f t="shared" si="36"/>
        <v>1.2128286202738491E-2</v>
      </c>
      <c r="X107" s="27">
        <f t="shared" si="37"/>
        <v>0.99999999961925445</v>
      </c>
      <c r="Y107" t="str">
        <f t="shared" si="38"/>
        <v>Virginica</v>
      </c>
      <c r="Z107" s="1">
        <f t="shared" si="39"/>
        <v>1</v>
      </c>
    </row>
    <row r="108" spans="1:26" x14ac:dyDescent="0.25">
      <c r="A108">
        <v>4.9000000000000004</v>
      </c>
      <c r="B108">
        <v>2.5</v>
      </c>
      <c r="C108">
        <v>4.5</v>
      </c>
      <c r="D108">
        <v>1.7</v>
      </c>
      <c r="E108" t="s">
        <v>34</v>
      </c>
      <c r="G108">
        <f t="shared" si="20"/>
        <v>1.0817495855560575</v>
      </c>
      <c r="H108">
        <f t="shared" si="21"/>
        <v>5.2572246348095729E-2</v>
      </c>
      <c r="I108">
        <f t="shared" si="22"/>
        <v>8.107018903771244E-67</v>
      </c>
      <c r="J108">
        <f t="shared" si="23"/>
        <v>1.7493192223557048E-41</v>
      </c>
      <c r="K108">
        <f t="shared" si="24"/>
        <v>2.6883899991583364E-109</v>
      </c>
      <c r="L108" s="27">
        <f t="shared" si="25"/>
        <v>3.4440899357905755E-107</v>
      </c>
      <c r="M108" s="27">
        <f t="shared" si="26"/>
        <v>0.10312440477819862</v>
      </c>
      <c r="N108" s="27">
        <f t="shared" si="27"/>
        <v>0.87800801678538576</v>
      </c>
      <c r="O108" s="27">
        <f t="shared" si="28"/>
        <v>0.74516347176063358</v>
      </c>
      <c r="P108" s="27">
        <f t="shared" si="29"/>
        <v>0.33735616830058635</v>
      </c>
      <c r="Q108" s="27">
        <f t="shared" si="30"/>
        <v>7.5871539123446201E-3</v>
      </c>
      <c r="R108" s="27">
        <f t="shared" si="31"/>
        <v>0.97198845550612334</v>
      </c>
      <c r="S108" s="27">
        <f t="shared" si="32"/>
        <v>1.8506779675120311E-2</v>
      </c>
      <c r="T108" s="27">
        <f t="shared" si="33"/>
        <v>0.42003944655663922</v>
      </c>
      <c r="U108" s="27">
        <f t="shared" si="34"/>
        <v>0.1175061164578375</v>
      </c>
      <c r="V108" s="27">
        <f t="shared" si="35"/>
        <v>0.71811614729374806</v>
      </c>
      <c r="W108" s="27">
        <f t="shared" si="36"/>
        <v>2.1865269921016349E-4</v>
      </c>
      <c r="X108" s="27">
        <f t="shared" si="37"/>
        <v>2.8011544493876668E-2</v>
      </c>
      <c r="Y108" t="str">
        <f t="shared" si="38"/>
        <v>Versicolor</v>
      </c>
      <c r="Z108" s="1">
        <f t="shared" si="39"/>
        <v>0</v>
      </c>
    </row>
    <row r="109" spans="1:26" x14ac:dyDescent="0.25">
      <c r="A109">
        <v>7.3</v>
      </c>
      <c r="B109">
        <v>2.9</v>
      </c>
      <c r="C109">
        <v>6.3</v>
      </c>
      <c r="D109">
        <v>1.8</v>
      </c>
      <c r="E109" t="s">
        <v>34</v>
      </c>
      <c r="G109">
        <f t="shared" si="20"/>
        <v>7.1898302642377001E-10</v>
      </c>
      <c r="H109">
        <f t="shared" si="21"/>
        <v>0.39892611817660273</v>
      </c>
      <c r="I109">
        <f t="shared" si="22"/>
        <v>6.8450309457682048E-169</v>
      </c>
      <c r="J109">
        <f t="shared" si="23"/>
        <v>2.2994205049344049E-47</v>
      </c>
      <c r="K109">
        <f t="shared" si="24"/>
        <v>1.5048169341313064E-225</v>
      </c>
      <c r="L109" s="27">
        <f t="shared" si="25"/>
        <v>3.7419288273332203E-224</v>
      </c>
      <c r="M109" s="27">
        <f t="shared" si="26"/>
        <v>2.3538553934959305E-2</v>
      </c>
      <c r="N109" s="27">
        <f t="shared" si="27"/>
        <v>1.1667857860603146</v>
      </c>
      <c r="O109" s="27">
        <f t="shared" si="28"/>
        <v>6.8618883801986469E-5</v>
      </c>
      <c r="P109" s="27">
        <f t="shared" si="29"/>
        <v>0.11408115120770759</v>
      </c>
      <c r="Q109" s="27">
        <f t="shared" si="30"/>
        <v>7.1665015374347788E-8</v>
      </c>
      <c r="R109" s="27">
        <f t="shared" si="31"/>
        <v>1.7820465789438745E-6</v>
      </c>
      <c r="S109" s="27">
        <f t="shared" si="32"/>
        <v>0.33518709149756976</v>
      </c>
      <c r="T109" s="27">
        <f t="shared" si="33"/>
        <v>1.2049018893341168</v>
      </c>
      <c r="U109" s="27">
        <f t="shared" si="34"/>
        <v>0.288516905023526</v>
      </c>
      <c r="V109" s="27">
        <f t="shared" si="35"/>
        <v>1.0353767122893787</v>
      </c>
      <c r="W109" s="27">
        <f t="shared" si="36"/>
        <v>4.0214935182235435E-2</v>
      </c>
      <c r="X109" s="27">
        <f t="shared" si="37"/>
        <v>0.99999821795342103</v>
      </c>
      <c r="Y109" t="str">
        <f t="shared" si="38"/>
        <v>Virginica</v>
      </c>
      <c r="Z109" s="1">
        <f t="shared" si="39"/>
        <v>1</v>
      </c>
    </row>
    <row r="110" spans="1:26" x14ac:dyDescent="0.25">
      <c r="A110">
        <v>6.7</v>
      </c>
      <c r="B110">
        <v>2.5</v>
      </c>
      <c r="C110">
        <v>5.8</v>
      </c>
      <c r="D110">
        <v>1.8</v>
      </c>
      <c r="E110" t="s">
        <v>34</v>
      </c>
      <c r="G110">
        <f t="shared" si="20"/>
        <v>1.0928566210700671E-5</v>
      </c>
      <c r="H110">
        <f t="shared" si="21"/>
        <v>5.2572246348095729E-2</v>
      </c>
      <c r="I110">
        <f t="shared" si="22"/>
        <v>7.3985322183281732E-136</v>
      </c>
      <c r="J110">
        <f t="shared" si="23"/>
        <v>2.2994205049344049E-47</v>
      </c>
      <c r="K110">
        <f t="shared" si="24"/>
        <v>3.2580851961736181E-189</v>
      </c>
      <c r="L110" s="27">
        <f t="shared" si="25"/>
        <v>5.56464371711672E-188</v>
      </c>
      <c r="M110" s="27">
        <f t="shared" si="26"/>
        <v>0.25846036936518368</v>
      </c>
      <c r="N110" s="27">
        <f t="shared" si="27"/>
        <v>0.87800801678538576</v>
      </c>
      <c r="O110" s="27">
        <f t="shared" si="28"/>
        <v>3.9509451191780927E-3</v>
      </c>
      <c r="P110" s="27">
        <f t="shared" si="29"/>
        <v>0.11408115120770759</v>
      </c>
      <c r="Q110" s="27">
        <f t="shared" si="30"/>
        <v>3.4094637665379825E-5</v>
      </c>
      <c r="R110" s="27">
        <f t="shared" si="31"/>
        <v>5.8231906119227464E-4</v>
      </c>
      <c r="S110" s="27">
        <f t="shared" si="32"/>
        <v>0.61772983990738595</v>
      </c>
      <c r="T110" s="27">
        <f t="shared" si="33"/>
        <v>0.42003944655663922</v>
      </c>
      <c r="U110" s="27">
        <f t="shared" si="34"/>
        <v>0.65344088665476552</v>
      </c>
      <c r="V110" s="27">
        <f t="shared" si="35"/>
        <v>1.0353767122893787</v>
      </c>
      <c r="W110" s="27">
        <f t="shared" si="36"/>
        <v>5.8515659161518942E-2</v>
      </c>
      <c r="X110" s="27">
        <f t="shared" si="37"/>
        <v>0.99941768093880778</v>
      </c>
      <c r="Y110" t="str">
        <f t="shared" si="38"/>
        <v>Virginica</v>
      </c>
      <c r="Z110" s="1">
        <f t="shared" si="39"/>
        <v>1</v>
      </c>
    </row>
    <row r="111" spans="1:26" x14ac:dyDescent="0.25">
      <c r="A111">
        <v>7.2</v>
      </c>
      <c r="B111">
        <v>3.6</v>
      </c>
      <c r="C111">
        <v>6.1</v>
      </c>
      <c r="D111">
        <v>2.5</v>
      </c>
      <c r="E111" t="s">
        <v>34</v>
      </c>
      <c r="G111">
        <f t="shared" si="20"/>
        <v>4.3759932422038468E-9</v>
      </c>
      <c r="H111">
        <f t="shared" si="21"/>
        <v>0.94948716370461894</v>
      </c>
      <c r="I111">
        <f t="shared" si="22"/>
        <v>3.0261169105005309E-155</v>
      </c>
      <c r="J111">
        <f t="shared" si="23"/>
        <v>1.7527776906764817E-99</v>
      </c>
      <c r="K111">
        <f t="shared" si="24"/>
        <v>7.3461031994293317E-263</v>
      </c>
      <c r="L111" s="27">
        <f t="shared" si="25"/>
        <v>2.0524427671544218E-260</v>
      </c>
      <c r="M111" s="27">
        <f t="shared" si="26"/>
        <v>3.8544848633181097E-2</v>
      </c>
      <c r="N111" s="27">
        <f t="shared" si="27"/>
        <v>3.8466205502341595E-2</v>
      </c>
      <c r="O111" s="27">
        <f t="shared" si="28"/>
        <v>3.9769453951119405E-4</v>
      </c>
      <c r="P111" s="27">
        <f t="shared" si="29"/>
        <v>4.4827061368265995E-8</v>
      </c>
      <c r="Q111" s="27">
        <f t="shared" si="30"/>
        <v>8.8107795465664064E-15</v>
      </c>
      <c r="R111" s="27">
        <f t="shared" si="31"/>
        <v>2.4616616813587821E-12</v>
      </c>
      <c r="S111" s="27">
        <f t="shared" si="32"/>
        <v>0.39481263084602702</v>
      </c>
      <c r="T111" s="27">
        <f t="shared" si="33"/>
        <v>0.18801730759688293</v>
      </c>
      <c r="U111" s="27">
        <f t="shared" si="34"/>
        <v>0.44153037597679012</v>
      </c>
      <c r="V111" s="27">
        <f t="shared" si="35"/>
        <v>0.32761046765206892</v>
      </c>
      <c r="W111" s="27">
        <f t="shared" si="36"/>
        <v>3.5792000230029028E-3</v>
      </c>
      <c r="X111" s="27">
        <f t="shared" si="37"/>
        <v>0.99999999999753841</v>
      </c>
      <c r="Y111" t="str">
        <f t="shared" si="38"/>
        <v>Virginica</v>
      </c>
      <c r="Z111" s="1">
        <f t="shared" si="39"/>
        <v>1</v>
      </c>
    </row>
    <row r="112" spans="1:26" x14ac:dyDescent="0.25">
      <c r="A112">
        <v>6.5</v>
      </c>
      <c r="B112">
        <v>3.2</v>
      </c>
      <c r="C112">
        <v>5.0999999999999996</v>
      </c>
      <c r="D112">
        <v>2</v>
      </c>
      <c r="E112" t="s">
        <v>34</v>
      </c>
      <c r="G112">
        <f t="shared" si="20"/>
        <v>1.4219451650884481E-4</v>
      </c>
      <c r="H112">
        <f t="shared" si="21"/>
        <v>0.8782895502619662</v>
      </c>
      <c r="I112">
        <f t="shared" si="22"/>
        <v>1.1705571753382955E-95</v>
      </c>
      <c r="J112">
        <f t="shared" si="23"/>
        <v>2.6668295199075447E-60</v>
      </c>
      <c r="K112">
        <f t="shared" si="24"/>
        <v>1.2995326490938546E-159</v>
      </c>
      <c r="L112" s="27">
        <f t="shared" si="25"/>
        <v>8.6694046559757179E-159</v>
      </c>
      <c r="M112" s="27">
        <f t="shared" si="26"/>
        <v>0.42546376104250572</v>
      </c>
      <c r="N112" s="27">
        <f t="shared" si="27"/>
        <v>0.49717946679960495</v>
      </c>
      <c r="O112" s="27">
        <f t="shared" si="28"/>
        <v>0.17179824770554497</v>
      </c>
      <c r="P112" s="27">
        <f t="shared" si="29"/>
        <v>6.0575676167185476E-3</v>
      </c>
      <c r="Q112" s="27">
        <f t="shared" si="30"/>
        <v>7.3378951995093882E-5</v>
      </c>
      <c r="R112" s="27">
        <f t="shared" si="31"/>
        <v>4.8952354411446687E-4</v>
      </c>
      <c r="S112" s="27">
        <f t="shared" si="32"/>
        <v>0.62140731359677936</v>
      </c>
      <c r="T112" s="27">
        <f t="shared" si="33"/>
        <v>0.96770884051043249</v>
      </c>
      <c r="U112" s="27">
        <f t="shared" si="34"/>
        <v>0.51689350710103577</v>
      </c>
      <c r="V112" s="27">
        <f t="shared" si="35"/>
        <v>1.4460535630613984</v>
      </c>
      <c r="W112" s="27">
        <f t="shared" si="36"/>
        <v>0.1498253396639484</v>
      </c>
      <c r="X112" s="27">
        <f t="shared" si="37"/>
        <v>0.99951047645588542</v>
      </c>
      <c r="Y112" t="str">
        <f t="shared" si="38"/>
        <v>Virginica</v>
      </c>
      <c r="Z112" s="1">
        <f t="shared" si="39"/>
        <v>1</v>
      </c>
    </row>
    <row r="113" spans="1:26" x14ac:dyDescent="0.25">
      <c r="A113">
        <v>6.4</v>
      </c>
      <c r="B113">
        <v>2.7</v>
      </c>
      <c r="C113">
        <v>5.3</v>
      </c>
      <c r="D113">
        <v>1.9</v>
      </c>
      <c r="E113" t="s">
        <v>34</v>
      </c>
      <c r="G113">
        <f t="shared" si="20"/>
        <v>4.5458210097092122E-4</v>
      </c>
      <c r="H113">
        <f t="shared" si="21"/>
        <v>0.16644601405785805</v>
      </c>
      <c r="I113">
        <f t="shared" si="22"/>
        <v>2.0086172104056752E-106</v>
      </c>
      <c r="J113">
        <f t="shared" si="23"/>
        <v>1.2283641367103911E-53</v>
      </c>
      <c r="K113">
        <f t="shared" si="24"/>
        <v>6.2228421404080603E-164</v>
      </c>
      <c r="L113" s="27">
        <f t="shared" si="25"/>
        <v>4.2202004365825198E-163</v>
      </c>
      <c r="M113" s="27">
        <f t="shared" si="26"/>
        <v>0.51599603068149313</v>
      </c>
      <c r="N113" s="27">
        <f t="shared" si="27"/>
        <v>1.2400918127789857</v>
      </c>
      <c r="O113" s="27">
        <f t="shared" si="28"/>
        <v>7.3327410480909294E-2</v>
      </c>
      <c r="P113" s="27">
        <f t="shared" si="29"/>
        <v>2.9873338970602833E-2</v>
      </c>
      <c r="Q113" s="27">
        <f t="shared" si="30"/>
        <v>4.6722821547965352E-4</v>
      </c>
      <c r="R113" s="27">
        <f t="shared" si="31"/>
        <v>3.1686433215893949E-3</v>
      </c>
      <c r="S113" s="27">
        <f t="shared" si="32"/>
        <v>0.60055685397754577</v>
      </c>
      <c r="T113" s="27">
        <f t="shared" si="33"/>
        <v>0.8622551032369592</v>
      </c>
      <c r="U113" s="27">
        <f t="shared" si="34"/>
        <v>0.65129907568483658</v>
      </c>
      <c r="V113" s="27">
        <f t="shared" si="35"/>
        <v>1.3074596309312312</v>
      </c>
      <c r="W113" s="27">
        <f t="shared" si="36"/>
        <v>0.14698648242977258</v>
      </c>
      <c r="X113" s="27">
        <f t="shared" si="37"/>
        <v>0.99683135667841061</v>
      </c>
      <c r="Y113" t="str">
        <f t="shared" si="38"/>
        <v>Virginica</v>
      </c>
      <c r="Z113" s="1">
        <f t="shared" si="39"/>
        <v>1</v>
      </c>
    </row>
    <row r="114" spans="1:26" x14ac:dyDescent="0.25">
      <c r="A114">
        <v>6.8</v>
      </c>
      <c r="B114">
        <v>3</v>
      </c>
      <c r="C114">
        <v>5.5</v>
      </c>
      <c r="D114">
        <v>2.1</v>
      </c>
      <c r="E114" t="s">
        <v>34</v>
      </c>
      <c r="G114">
        <f t="shared" si="20"/>
        <v>2.685177561126088E-6</v>
      </c>
      <c r="H114">
        <f t="shared" si="21"/>
        <v>0.55637208803772498</v>
      </c>
      <c r="I114">
        <f t="shared" si="22"/>
        <v>9.1495294773585393E-118</v>
      </c>
      <c r="J114">
        <f t="shared" si="23"/>
        <v>2.3530046008397256E-67</v>
      </c>
      <c r="K114">
        <f t="shared" si="24"/>
        <v>1.0721082201548568E-190</v>
      </c>
      <c r="L114" s="27">
        <f t="shared" si="25"/>
        <v>4.3600589518544069E-190</v>
      </c>
      <c r="M114" s="27">
        <f t="shared" si="26"/>
        <v>0.19041849675643394</v>
      </c>
      <c r="N114" s="27">
        <f t="shared" si="27"/>
        <v>0.97185841325391475</v>
      </c>
      <c r="O114" s="27">
        <f t="shared" si="28"/>
        <v>2.6112187013946499E-2</v>
      </c>
      <c r="P114" s="27">
        <f t="shared" si="29"/>
        <v>9.5116838419947905E-4</v>
      </c>
      <c r="Q114" s="27">
        <f t="shared" si="30"/>
        <v>1.5321155842259476E-6</v>
      </c>
      <c r="R114" s="27">
        <f t="shared" si="31"/>
        <v>6.2308208655606641E-6</v>
      </c>
      <c r="S114" s="27">
        <f t="shared" si="32"/>
        <v>0.59346972461386505</v>
      </c>
      <c r="T114" s="27">
        <f t="shared" si="33"/>
        <v>1.2330295149586585</v>
      </c>
      <c r="U114" s="27">
        <f t="shared" si="34"/>
        <v>0.71965791349321118</v>
      </c>
      <c r="V114" s="27">
        <f t="shared" si="35"/>
        <v>1.4007694672920579</v>
      </c>
      <c r="W114" s="27">
        <f t="shared" si="36"/>
        <v>0.2458915239172639</v>
      </c>
      <c r="X114" s="27">
        <f t="shared" si="37"/>
        <v>0.99999376917913441</v>
      </c>
      <c r="Y114" t="str">
        <f t="shared" si="38"/>
        <v>Virginica</v>
      </c>
      <c r="Z114" s="1">
        <f t="shared" si="39"/>
        <v>1</v>
      </c>
    </row>
    <row r="115" spans="1:26" x14ac:dyDescent="0.25">
      <c r="A115">
        <v>5.7</v>
      </c>
      <c r="B115">
        <v>2.5</v>
      </c>
      <c r="C115">
        <v>5</v>
      </c>
      <c r="D115">
        <v>2</v>
      </c>
      <c r="E115" t="s">
        <v>34</v>
      </c>
      <c r="G115">
        <f t="shared" si="20"/>
        <v>0.16293668721907217</v>
      </c>
      <c r="H115">
        <f t="shared" si="21"/>
        <v>5.2572246348095729E-2</v>
      </c>
      <c r="I115">
        <f t="shared" si="22"/>
        <v>1.7184592765628234E-90</v>
      </c>
      <c r="J115">
        <f t="shared" si="23"/>
        <v>2.6668295199075447E-60</v>
      </c>
      <c r="K115">
        <f t="shared" si="24"/>
        <v>1.3085449939825004E-152</v>
      </c>
      <c r="L115" s="27">
        <f t="shared" si="25"/>
        <v>6.1422564911330406E-151</v>
      </c>
      <c r="M115" s="27">
        <f t="shared" si="26"/>
        <v>0.69618255023953324</v>
      </c>
      <c r="N115" s="27">
        <f t="shared" si="27"/>
        <v>0.87800801678538576</v>
      </c>
      <c r="O115" s="27">
        <f t="shared" si="28"/>
        <v>0.24569334935011913</v>
      </c>
      <c r="P115" s="27">
        <f t="shared" si="29"/>
        <v>6.0575676167185476E-3</v>
      </c>
      <c r="Q115" s="27">
        <f t="shared" si="30"/>
        <v>3.0324387069922672E-4</v>
      </c>
      <c r="R115" s="27">
        <f t="shared" si="31"/>
        <v>1.4234142820950205E-2</v>
      </c>
      <c r="S115" s="27">
        <f t="shared" si="32"/>
        <v>0.23662332364282979</v>
      </c>
      <c r="T115" s="27">
        <f t="shared" si="33"/>
        <v>0.42003944655663922</v>
      </c>
      <c r="U115" s="27">
        <f t="shared" si="34"/>
        <v>0.43835274585212608</v>
      </c>
      <c r="V115" s="27">
        <f t="shared" si="35"/>
        <v>1.4460535630613984</v>
      </c>
      <c r="W115" s="27">
        <f t="shared" si="36"/>
        <v>2.1000734494116952E-2</v>
      </c>
      <c r="X115" s="27">
        <f t="shared" si="37"/>
        <v>0.98576585717904985</v>
      </c>
      <c r="Y115" t="str">
        <f t="shared" si="38"/>
        <v>Virginica</v>
      </c>
      <c r="Z115" s="1">
        <f t="shared" si="39"/>
        <v>1</v>
      </c>
    </row>
    <row r="116" spans="1:26" x14ac:dyDescent="0.25">
      <c r="A116">
        <v>5.8</v>
      </c>
      <c r="B116">
        <v>2.8</v>
      </c>
      <c r="C116">
        <v>5.0999999999999996</v>
      </c>
      <c r="D116">
        <v>2.4</v>
      </c>
      <c r="E116" t="s">
        <v>34</v>
      </c>
      <c r="G116">
        <f t="shared" si="20"/>
        <v>8.9529128389140025E-2</v>
      </c>
      <c r="H116">
        <f t="shared" si="21"/>
        <v>0.26680573431552274</v>
      </c>
      <c r="I116">
        <f t="shared" si="22"/>
        <v>1.1705571753382955E-95</v>
      </c>
      <c r="J116">
        <f t="shared" si="23"/>
        <v>7.2821853093471416E-91</v>
      </c>
      <c r="K116">
        <f t="shared" si="24"/>
        <v>6.7872308181555339E-188</v>
      </c>
      <c r="L116" s="27">
        <f t="shared" si="25"/>
        <v>2.201425629348652E-186</v>
      </c>
      <c r="M116" s="27">
        <f t="shared" si="26"/>
        <v>0.74652057138721473</v>
      </c>
      <c r="N116" s="27">
        <f t="shared" si="27"/>
        <v>1.2655366991027415</v>
      </c>
      <c r="O116" s="27">
        <f t="shared" si="28"/>
        <v>0.17179824770554497</v>
      </c>
      <c r="P116" s="27">
        <f t="shared" si="29"/>
        <v>7.9396728118344155E-7</v>
      </c>
      <c r="Q116" s="27">
        <f t="shared" si="30"/>
        <v>4.2955284962790039E-8</v>
      </c>
      <c r="R116" s="27">
        <f t="shared" si="31"/>
        <v>1.3932466386749273E-6</v>
      </c>
      <c r="S116" s="27">
        <f t="shared" si="32"/>
        <v>0.29111529275316866</v>
      </c>
      <c r="T116" s="27">
        <f t="shared" si="33"/>
        <v>1.0694794705241606</v>
      </c>
      <c r="U116" s="27">
        <f t="shared" si="34"/>
        <v>0.51689350710103577</v>
      </c>
      <c r="V116" s="27">
        <f t="shared" si="35"/>
        <v>0.57473904325299985</v>
      </c>
      <c r="W116" s="27">
        <f t="shared" si="36"/>
        <v>3.0831027273345517E-2</v>
      </c>
      <c r="X116" s="27">
        <f t="shared" si="37"/>
        <v>0.99999860675336127</v>
      </c>
      <c r="Y116" t="str">
        <f t="shared" si="38"/>
        <v>Virginica</v>
      </c>
      <c r="Z116" s="1">
        <f t="shared" si="39"/>
        <v>1</v>
      </c>
    </row>
    <row r="117" spans="1:26" x14ac:dyDescent="0.25">
      <c r="A117">
        <v>6.4</v>
      </c>
      <c r="B117">
        <v>3.2</v>
      </c>
      <c r="C117">
        <v>5.3</v>
      </c>
      <c r="D117">
        <v>2.2999999999999998</v>
      </c>
      <c r="E117" t="s">
        <v>34</v>
      </c>
      <c r="G117">
        <f t="shared" si="20"/>
        <v>4.5458210097092122E-4</v>
      </c>
      <c r="H117">
        <f t="shared" si="21"/>
        <v>0.8782895502619662</v>
      </c>
      <c r="I117">
        <f t="shared" si="22"/>
        <v>2.0086172104056752E-106</v>
      </c>
      <c r="J117">
        <f t="shared" si="23"/>
        <v>1.2295777976395483E-82</v>
      </c>
      <c r="K117">
        <f t="shared" si="24"/>
        <v>3.2868658903630107E-192</v>
      </c>
      <c r="L117" s="27">
        <f t="shared" si="25"/>
        <v>2.9499445160873184E-191</v>
      </c>
      <c r="M117" s="27">
        <f t="shared" si="26"/>
        <v>0.51599603068149313</v>
      </c>
      <c r="N117" s="27">
        <f t="shared" si="27"/>
        <v>0.49717946679960495</v>
      </c>
      <c r="O117" s="27">
        <f t="shared" si="28"/>
        <v>7.3327410480909294E-2</v>
      </c>
      <c r="P117" s="27">
        <f t="shared" si="29"/>
        <v>1.0889540990067246E-5</v>
      </c>
      <c r="Q117" s="27">
        <f t="shared" si="30"/>
        <v>6.828325458701326E-8</v>
      </c>
      <c r="R117" s="27">
        <f t="shared" si="31"/>
        <v>6.1283854933097765E-7</v>
      </c>
      <c r="S117" s="27">
        <f t="shared" si="32"/>
        <v>0.60055685397754577</v>
      </c>
      <c r="T117" s="27">
        <f t="shared" si="33"/>
        <v>0.96770884051043249</v>
      </c>
      <c r="U117" s="27">
        <f t="shared" si="34"/>
        <v>0.65129907568483658</v>
      </c>
      <c r="V117" s="27">
        <f t="shared" si="35"/>
        <v>0.88309988297837716</v>
      </c>
      <c r="W117" s="27">
        <f t="shared" si="36"/>
        <v>0.11142121006412839</v>
      </c>
      <c r="X117" s="27">
        <f t="shared" si="37"/>
        <v>0.99999938716145065</v>
      </c>
      <c r="Y117" t="str">
        <f t="shared" si="38"/>
        <v>Virginica</v>
      </c>
      <c r="Z117" s="1">
        <f t="shared" si="39"/>
        <v>1</v>
      </c>
    </row>
    <row r="118" spans="1:26" x14ac:dyDescent="0.25">
      <c r="A118">
        <v>6.5</v>
      </c>
      <c r="B118">
        <v>3</v>
      </c>
      <c r="C118">
        <v>5.5</v>
      </c>
      <c r="D118">
        <v>1.8</v>
      </c>
      <c r="E118" t="s">
        <v>34</v>
      </c>
      <c r="G118">
        <f t="shared" si="20"/>
        <v>1.4219451650884481E-4</v>
      </c>
      <c r="H118">
        <f t="shared" si="21"/>
        <v>0.55637208803772498</v>
      </c>
      <c r="I118">
        <f t="shared" si="22"/>
        <v>9.1495294773585393E-118</v>
      </c>
      <c r="J118">
        <f t="shared" si="23"/>
        <v>2.2994205049344049E-47</v>
      </c>
      <c r="K118">
        <f t="shared" si="24"/>
        <v>5.54809755556344E-169</v>
      </c>
      <c r="L118" s="27">
        <f t="shared" si="25"/>
        <v>2.9090757974930159E-168</v>
      </c>
      <c r="M118" s="27">
        <f t="shared" si="26"/>
        <v>0.42546376104250572</v>
      </c>
      <c r="N118" s="27">
        <f t="shared" si="27"/>
        <v>0.97185841325391475</v>
      </c>
      <c r="O118" s="27">
        <f t="shared" si="28"/>
        <v>2.6112187013946499E-2</v>
      </c>
      <c r="P118" s="27">
        <f t="shared" si="29"/>
        <v>0.11408115120770759</v>
      </c>
      <c r="Q118" s="27">
        <f t="shared" si="30"/>
        <v>4.1058347052122524E-4</v>
      </c>
      <c r="R118" s="27">
        <f t="shared" si="31"/>
        <v>2.1528432493878231E-3</v>
      </c>
      <c r="S118" s="27">
        <f t="shared" si="32"/>
        <v>0.62140731359677936</v>
      </c>
      <c r="T118" s="27">
        <f t="shared" si="33"/>
        <v>1.2330295149586585</v>
      </c>
      <c r="U118" s="27">
        <f t="shared" si="34"/>
        <v>0.71965791349321118</v>
      </c>
      <c r="V118" s="27">
        <f t="shared" si="35"/>
        <v>1.0353767122893787</v>
      </c>
      <c r="W118" s="27">
        <f t="shared" si="36"/>
        <v>0.1903062607019366</v>
      </c>
      <c r="X118" s="27">
        <f t="shared" si="37"/>
        <v>0.9978471567506122</v>
      </c>
      <c r="Y118" t="str">
        <f t="shared" si="38"/>
        <v>Virginica</v>
      </c>
      <c r="Z118" s="1">
        <f t="shared" si="39"/>
        <v>1</v>
      </c>
    </row>
    <row r="119" spans="1:26" x14ac:dyDescent="0.25">
      <c r="A119">
        <v>7.7</v>
      </c>
      <c r="B119">
        <v>3.8</v>
      </c>
      <c r="C119">
        <v>6.7</v>
      </c>
      <c r="D119">
        <v>2.2000000000000002</v>
      </c>
      <c r="E119" t="s">
        <v>34</v>
      </c>
      <c r="G119">
        <f t="shared" si="20"/>
        <v>2.3428849658314251E-13</v>
      </c>
      <c r="H119">
        <f t="shared" si="21"/>
        <v>0.6502316405553531</v>
      </c>
      <c r="I119">
        <f t="shared" si="22"/>
        <v>6.5515783923932858E-198</v>
      </c>
      <c r="J119">
        <f t="shared" si="23"/>
        <v>8.4374205414585423E-75</v>
      </c>
      <c r="K119">
        <f t="shared" si="24"/>
        <v>2.8070713218101087E-285</v>
      </c>
      <c r="L119" s="27">
        <f t="shared" si="25"/>
        <v>1.3476082243942149E-281</v>
      </c>
      <c r="M119" s="27">
        <f t="shared" si="26"/>
        <v>2.2492101876917313E-3</v>
      </c>
      <c r="N119" s="27">
        <f t="shared" si="27"/>
        <v>5.8174857085567322E-3</v>
      </c>
      <c r="O119" s="27">
        <f t="shared" si="28"/>
        <v>1.1863682991316832E-6</v>
      </c>
      <c r="P119" s="27">
        <f t="shared" si="29"/>
        <v>1.1565413750288751E-4</v>
      </c>
      <c r="Q119" s="27">
        <f t="shared" si="30"/>
        <v>5.9844579521488153E-16</v>
      </c>
      <c r="R119" s="27">
        <f t="shared" si="31"/>
        <v>2.8729960269255538E-12</v>
      </c>
      <c r="S119" s="27">
        <f t="shared" si="32"/>
        <v>0.13597679179762523</v>
      </c>
      <c r="T119" s="27">
        <f t="shared" si="33"/>
        <v>4.6545715844909408E-2</v>
      </c>
      <c r="U119" s="27">
        <f t="shared" si="34"/>
        <v>8.3079025890572103E-2</v>
      </c>
      <c r="V119" s="27">
        <f t="shared" si="35"/>
        <v>1.1884342221635014</v>
      </c>
      <c r="W119" s="27">
        <f t="shared" si="36"/>
        <v>2.0830025158564877E-4</v>
      </c>
      <c r="X119" s="27">
        <f t="shared" si="37"/>
        <v>0.99999999999712696</v>
      </c>
      <c r="Y119" t="str">
        <f t="shared" si="38"/>
        <v>Virginica</v>
      </c>
      <c r="Z119" s="1">
        <f t="shared" si="39"/>
        <v>1</v>
      </c>
    </row>
    <row r="120" spans="1:26" x14ac:dyDescent="0.25">
      <c r="A120">
        <v>7.7</v>
      </c>
      <c r="B120">
        <v>2.6</v>
      </c>
      <c r="C120">
        <v>6.9</v>
      </c>
      <c r="D120">
        <v>2.2999999999999998</v>
      </c>
      <c r="E120" t="s">
        <v>34</v>
      </c>
      <c r="G120">
        <f t="shared" si="20"/>
        <v>2.3428849658314251E-13</v>
      </c>
      <c r="H120">
        <f t="shared" si="21"/>
        <v>9.6856147557497288E-2</v>
      </c>
      <c r="I120">
        <f t="shared" si="22"/>
        <v>2.7722140133374468E-213</v>
      </c>
      <c r="J120">
        <f t="shared" si="23"/>
        <v>1.2295777976395483E-82</v>
      </c>
      <c r="K120">
        <f t="shared" si="24"/>
        <v>0</v>
      </c>
      <c r="L120" s="27">
        <f t="shared" si="25"/>
        <v>0</v>
      </c>
      <c r="M120" s="27">
        <f t="shared" si="26"/>
        <v>2.2492101876917313E-3</v>
      </c>
      <c r="N120" s="27">
        <f t="shared" si="27"/>
        <v>1.0978131268374201</v>
      </c>
      <c r="O120" s="27">
        <f t="shared" si="28"/>
        <v>1.1887797437663109E-7</v>
      </c>
      <c r="P120" s="27">
        <f t="shared" si="29"/>
        <v>1.0889540990067246E-5</v>
      </c>
      <c r="Q120" s="27">
        <f t="shared" si="30"/>
        <v>1.0654870533359845E-15</v>
      </c>
      <c r="R120" s="27">
        <f t="shared" si="31"/>
        <v>1.1514691758659146E-12</v>
      </c>
      <c r="S120" s="27">
        <f t="shared" si="32"/>
        <v>0.13597679179762523</v>
      </c>
      <c r="T120" s="27">
        <f t="shared" si="33"/>
        <v>0.63145389794350415</v>
      </c>
      <c r="U120" s="27">
        <f t="shared" si="34"/>
        <v>3.6610094427143358E-2</v>
      </c>
      <c r="V120" s="27">
        <f t="shared" si="35"/>
        <v>0.88309988297837716</v>
      </c>
      <c r="W120" s="27">
        <f t="shared" si="36"/>
        <v>9.2532833328647503E-4</v>
      </c>
      <c r="X120" s="27">
        <f t="shared" si="37"/>
        <v>0.99999999999884859</v>
      </c>
      <c r="Y120" t="str">
        <f t="shared" si="38"/>
        <v>Virginica</v>
      </c>
      <c r="Z120" s="1">
        <f t="shared" si="39"/>
        <v>1</v>
      </c>
    </row>
    <row r="121" spans="1:26" x14ac:dyDescent="0.25">
      <c r="A121">
        <v>6</v>
      </c>
      <c r="B121">
        <v>2.2000000000000002</v>
      </c>
      <c r="C121">
        <v>5</v>
      </c>
      <c r="D121">
        <v>1.5</v>
      </c>
      <c r="E121" t="s">
        <v>34</v>
      </c>
      <c r="G121">
        <f t="shared" si="20"/>
        <v>2.1232181070411499E-2</v>
      </c>
      <c r="H121">
        <f t="shared" si="21"/>
        <v>5.5372977102067416E-3</v>
      </c>
      <c r="I121">
        <f t="shared" si="22"/>
        <v>1.7184592765628234E-90</v>
      </c>
      <c r="J121">
        <f t="shared" si="23"/>
        <v>6.7959253021363832E-31</v>
      </c>
      <c r="K121">
        <f t="shared" si="24"/>
        <v>4.5767698077420356E-125</v>
      </c>
      <c r="L121" s="27">
        <f t="shared" si="25"/>
        <v>2.0825096149518827E-123</v>
      </c>
      <c r="M121" s="27">
        <f t="shared" si="26"/>
        <v>0.76696938736819631</v>
      </c>
      <c r="N121" s="27">
        <f t="shared" si="27"/>
        <v>0.24422018895201791</v>
      </c>
      <c r="O121" s="27">
        <f t="shared" si="28"/>
        <v>0.24569334935011913</v>
      </c>
      <c r="P121" s="27">
        <f t="shared" si="29"/>
        <v>1.3698470281271813</v>
      </c>
      <c r="Q121" s="27">
        <f t="shared" si="30"/>
        <v>2.1013762078712295E-2</v>
      </c>
      <c r="R121" s="27">
        <f t="shared" si="31"/>
        <v>0.95616260842315393</v>
      </c>
      <c r="S121" s="27">
        <f t="shared" si="32"/>
        <v>0.40912659891319164</v>
      </c>
      <c r="T121" s="27">
        <f t="shared" si="33"/>
        <v>6.9436958438910276E-2</v>
      </c>
      <c r="U121" s="27">
        <f t="shared" si="34"/>
        <v>0.43835274585212608</v>
      </c>
      <c r="V121" s="27">
        <f t="shared" si="35"/>
        <v>0.23209504992962277</v>
      </c>
      <c r="W121" s="27">
        <f t="shared" si="36"/>
        <v>9.6342244366400941E-4</v>
      </c>
      <c r="X121" s="27">
        <f t="shared" si="37"/>
        <v>4.3837391576846005E-2</v>
      </c>
      <c r="Y121" t="str">
        <f t="shared" si="38"/>
        <v>Versicolor</v>
      </c>
      <c r="Z121" s="1">
        <f t="shared" si="39"/>
        <v>0</v>
      </c>
    </row>
    <row r="122" spans="1:26" x14ac:dyDescent="0.25">
      <c r="A122">
        <v>6.9</v>
      </c>
      <c r="B122">
        <v>3.2</v>
      </c>
      <c r="C122">
        <v>5.7</v>
      </c>
      <c r="D122">
        <v>2.2999999999999998</v>
      </c>
      <c r="E122" t="s">
        <v>34</v>
      </c>
      <c r="G122">
        <f t="shared" si="20"/>
        <v>6.087363915438487E-7</v>
      </c>
      <c r="H122">
        <f t="shared" si="21"/>
        <v>0.8782895502619662</v>
      </c>
      <c r="I122">
        <f t="shared" si="22"/>
        <v>1.1063623162311227E-129</v>
      </c>
      <c r="J122">
        <f t="shared" si="23"/>
        <v>1.2295777976395483E-82</v>
      </c>
      <c r="K122">
        <f t="shared" si="24"/>
        <v>2.4243711869442886E-218</v>
      </c>
      <c r="L122" s="27">
        <f t="shared" si="25"/>
        <v>2.1941686702899934E-217</v>
      </c>
      <c r="M122" s="27">
        <f t="shared" si="26"/>
        <v>0.13512134406895315</v>
      </c>
      <c r="N122" s="27">
        <f t="shared" si="27"/>
        <v>0.49717946679960495</v>
      </c>
      <c r="O122" s="27">
        <f t="shared" si="28"/>
        <v>7.7579937807872642E-3</v>
      </c>
      <c r="P122" s="27">
        <f t="shared" si="29"/>
        <v>1.0889540990067246E-5</v>
      </c>
      <c r="Q122" s="27">
        <f t="shared" si="30"/>
        <v>1.8917985454166737E-9</v>
      </c>
      <c r="R122" s="27">
        <f t="shared" si="31"/>
        <v>1.7121656622579029E-8</v>
      </c>
      <c r="S122" s="27">
        <f t="shared" si="32"/>
        <v>0.55623435428176793</v>
      </c>
      <c r="T122" s="27">
        <f t="shared" si="33"/>
        <v>0.96770884051043249</v>
      </c>
      <c r="U122" s="27">
        <f t="shared" si="34"/>
        <v>0.69732945069544694</v>
      </c>
      <c r="V122" s="27">
        <f t="shared" si="35"/>
        <v>0.88309988297837716</v>
      </c>
      <c r="W122" s="27">
        <f t="shared" si="36"/>
        <v>0.11049155783974526</v>
      </c>
      <c r="X122" s="27">
        <f t="shared" si="37"/>
        <v>0.99999998287834335</v>
      </c>
      <c r="Y122" t="str">
        <f t="shared" si="38"/>
        <v>Virginica</v>
      </c>
      <c r="Z122" s="1">
        <f t="shared" si="39"/>
        <v>1</v>
      </c>
    </row>
    <row r="123" spans="1:26" x14ac:dyDescent="0.25">
      <c r="A123">
        <v>5.6</v>
      </c>
      <c r="B123">
        <v>2.8</v>
      </c>
      <c r="C123">
        <v>4.9000000000000004</v>
      </c>
      <c r="D123">
        <v>2</v>
      </c>
      <c r="E123" t="s">
        <v>34</v>
      </c>
      <c r="G123">
        <f t="shared" si="20"/>
        <v>0.27360236212615463</v>
      </c>
      <c r="H123">
        <f t="shared" si="21"/>
        <v>0.26680573431552274</v>
      </c>
      <c r="I123">
        <f t="shared" si="22"/>
        <v>1.8108610038425728E-85</v>
      </c>
      <c r="J123">
        <f t="shared" si="23"/>
        <v>2.6668295199075447E-60</v>
      </c>
      <c r="K123">
        <f t="shared" si="24"/>
        <v>1.1750980822138965E-146</v>
      </c>
      <c r="L123" s="27">
        <f t="shared" si="25"/>
        <v>3.3257909807056975E-145</v>
      </c>
      <c r="M123" s="27">
        <f t="shared" si="26"/>
        <v>0.62532262137776506</v>
      </c>
      <c r="N123" s="27">
        <f t="shared" si="27"/>
        <v>1.2655366991027415</v>
      </c>
      <c r="O123" s="27">
        <f t="shared" si="28"/>
        <v>0.33581523256417667</v>
      </c>
      <c r="P123" s="27">
        <f t="shared" si="29"/>
        <v>6.0575676167185476E-3</v>
      </c>
      <c r="Q123" s="27">
        <f t="shared" si="30"/>
        <v>5.3660694747982704E-4</v>
      </c>
      <c r="R123" s="27">
        <f t="shared" si="31"/>
        <v>1.5187179462927388E-2</v>
      </c>
      <c r="S123" s="27">
        <f t="shared" si="32"/>
        <v>0.18763304735465869</v>
      </c>
      <c r="T123" s="27">
        <f t="shared" si="33"/>
        <v>1.0694794705241606</v>
      </c>
      <c r="U123" s="27">
        <f t="shared" si="34"/>
        <v>0.35973935399442608</v>
      </c>
      <c r="V123" s="27">
        <f t="shared" si="35"/>
        <v>1.4460535630613984</v>
      </c>
      <c r="W123" s="27">
        <f t="shared" si="36"/>
        <v>3.4796283454566819E-2</v>
      </c>
      <c r="X123" s="27">
        <f t="shared" si="37"/>
        <v>0.98481282053707264</v>
      </c>
      <c r="Y123" t="str">
        <f t="shared" si="38"/>
        <v>Virginica</v>
      </c>
      <c r="Z123" s="1">
        <f t="shared" si="39"/>
        <v>1</v>
      </c>
    </row>
    <row r="124" spans="1:26" x14ac:dyDescent="0.25">
      <c r="A124">
        <v>7.7</v>
      </c>
      <c r="B124">
        <v>2.8</v>
      </c>
      <c r="C124">
        <v>6.7</v>
      </c>
      <c r="D124">
        <v>2</v>
      </c>
      <c r="E124" t="s">
        <v>34</v>
      </c>
      <c r="G124">
        <f t="shared" si="20"/>
        <v>2.3428849658314251E-13</v>
      </c>
      <c r="H124">
        <f t="shared" si="21"/>
        <v>0.26680573431552274</v>
      </c>
      <c r="I124">
        <f t="shared" si="22"/>
        <v>6.5515783923932858E-198</v>
      </c>
      <c r="J124">
        <f t="shared" si="23"/>
        <v>2.6668295199075447E-60</v>
      </c>
      <c r="K124">
        <f t="shared" si="24"/>
        <v>3.6405421691599028E-271</v>
      </c>
      <c r="L124" s="27">
        <f t="shared" si="25"/>
        <v>6.2513570098327244E-269</v>
      </c>
      <c r="M124" s="27">
        <f t="shared" si="26"/>
        <v>2.2492101876917313E-3</v>
      </c>
      <c r="N124" s="27">
        <f t="shared" si="27"/>
        <v>1.2655366991027415</v>
      </c>
      <c r="O124" s="27">
        <f t="shared" si="28"/>
        <v>1.1863682991316832E-6</v>
      </c>
      <c r="P124" s="27">
        <f t="shared" si="29"/>
        <v>6.0575676167185476E-3</v>
      </c>
      <c r="Q124" s="27">
        <f t="shared" si="30"/>
        <v>6.8186960999796628E-12</v>
      </c>
      <c r="R124" s="27">
        <f t="shared" si="31"/>
        <v>1.1708724053143818E-9</v>
      </c>
      <c r="S124" s="27">
        <f t="shared" si="32"/>
        <v>0.13597679179762523</v>
      </c>
      <c r="T124" s="27">
        <f t="shared" si="33"/>
        <v>1.0694794705241606</v>
      </c>
      <c r="U124" s="27">
        <f t="shared" si="34"/>
        <v>8.3079025890572103E-2</v>
      </c>
      <c r="V124" s="27">
        <f t="shared" si="35"/>
        <v>1.4460535630613984</v>
      </c>
      <c r="W124" s="27">
        <f t="shared" si="36"/>
        <v>5.8236030339830283E-3</v>
      </c>
      <c r="X124" s="27">
        <f t="shared" si="37"/>
        <v>0.9999999988291276</v>
      </c>
      <c r="Y124" t="str">
        <f t="shared" si="38"/>
        <v>Virginica</v>
      </c>
      <c r="Z124" s="1">
        <f t="shared" si="39"/>
        <v>1</v>
      </c>
    </row>
    <row r="125" spans="1:26" x14ac:dyDescent="0.25">
      <c r="A125">
        <v>6.3</v>
      </c>
      <c r="B125">
        <v>2.7</v>
      </c>
      <c r="C125">
        <v>4.9000000000000004</v>
      </c>
      <c r="D125">
        <v>1.8</v>
      </c>
      <c r="E125" t="s">
        <v>34</v>
      </c>
      <c r="G125">
        <f t="shared" si="20"/>
        <v>1.3408748617942607E-3</v>
      </c>
      <c r="H125">
        <f t="shared" si="21"/>
        <v>0.16644601405785805</v>
      </c>
      <c r="I125">
        <f t="shared" si="22"/>
        <v>1.8108610038425728E-85</v>
      </c>
      <c r="J125">
        <f t="shared" si="23"/>
        <v>2.2994205049344049E-47</v>
      </c>
      <c r="K125">
        <f t="shared" si="24"/>
        <v>3.0977324833870776E-136</v>
      </c>
      <c r="L125" s="27">
        <f t="shared" si="25"/>
        <v>4.4151346049519158E-135</v>
      </c>
      <c r="M125" s="27">
        <f t="shared" si="26"/>
        <v>0.60273970232799889</v>
      </c>
      <c r="N125" s="27">
        <f t="shared" si="27"/>
        <v>1.2400918127789857</v>
      </c>
      <c r="O125" s="27">
        <f t="shared" si="28"/>
        <v>0.33581523256417667</v>
      </c>
      <c r="P125" s="27">
        <f t="shared" si="29"/>
        <v>0.11408115120770759</v>
      </c>
      <c r="Q125" s="27">
        <f t="shared" si="30"/>
        <v>9.5450162411850198E-3</v>
      </c>
      <c r="R125" s="27">
        <f t="shared" si="31"/>
        <v>0.13604315975408299</v>
      </c>
      <c r="S125" s="27">
        <f t="shared" si="32"/>
        <v>0.56622774657956254</v>
      </c>
      <c r="T125" s="27">
        <f t="shared" si="33"/>
        <v>0.8622551032369592</v>
      </c>
      <c r="U125" s="27">
        <f t="shared" si="34"/>
        <v>0.35973935399442608</v>
      </c>
      <c r="V125" s="27">
        <f t="shared" si="35"/>
        <v>1.0353767122893787</v>
      </c>
      <c r="W125" s="27">
        <f t="shared" si="36"/>
        <v>6.061666082099855E-2</v>
      </c>
      <c r="X125" s="27">
        <f t="shared" si="37"/>
        <v>0.86395684024591701</v>
      </c>
      <c r="Y125" t="str">
        <f t="shared" si="38"/>
        <v>Virginica</v>
      </c>
      <c r="Z125" s="1">
        <f t="shared" si="39"/>
        <v>1</v>
      </c>
    </row>
    <row r="126" spans="1:26" x14ac:dyDescent="0.25">
      <c r="A126">
        <v>6.7</v>
      </c>
      <c r="B126">
        <v>3.3</v>
      </c>
      <c r="C126">
        <v>5.7</v>
      </c>
      <c r="D126">
        <v>2.1</v>
      </c>
      <c r="E126" t="s">
        <v>34</v>
      </c>
      <c r="G126">
        <f t="shared" si="20"/>
        <v>1.0928566210700671E-5</v>
      </c>
      <c r="H126">
        <f t="shared" si="21"/>
        <v>0.99411638922596735</v>
      </c>
      <c r="I126">
        <f t="shared" si="22"/>
        <v>1.1063623162311227E-129</v>
      </c>
      <c r="J126">
        <f t="shared" si="23"/>
        <v>2.3530046008397256E-67</v>
      </c>
      <c r="K126">
        <f t="shared" si="24"/>
        <v>9.4275602809176059E-202</v>
      </c>
      <c r="L126" s="27">
        <f t="shared" si="25"/>
        <v>6.315716036059702E-201</v>
      </c>
      <c r="M126" s="27">
        <f t="shared" si="26"/>
        <v>0.25846036936518368</v>
      </c>
      <c r="N126" s="27">
        <f t="shared" si="27"/>
        <v>0.30535954586366376</v>
      </c>
      <c r="O126" s="27">
        <f t="shared" si="28"/>
        <v>7.7579937807872642E-3</v>
      </c>
      <c r="P126" s="27">
        <f t="shared" si="29"/>
        <v>9.5116838419947905E-4</v>
      </c>
      <c r="Q126" s="27">
        <f t="shared" si="30"/>
        <v>1.9412927850373958E-7</v>
      </c>
      <c r="R126" s="27">
        <f t="shared" si="31"/>
        <v>1.3005118617978568E-6</v>
      </c>
      <c r="S126" s="27">
        <f t="shared" si="32"/>
        <v>0.61772983990738595</v>
      </c>
      <c r="T126" s="27">
        <f t="shared" si="33"/>
        <v>0.74215421392466197</v>
      </c>
      <c r="U126" s="27">
        <f t="shared" si="34"/>
        <v>0.69732945069544694</v>
      </c>
      <c r="V126" s="27">
        <f t="shared" si="35"/>
        <v>1.4007694672920579</v>
      </c>
      <c r="W126" s="27">
        <f t="shared" si="36"/>
        <v>0.1492712459907454</v>
      </c>
      <c r="X126" s="27">
        <f t="shared" si="37"/>
        <v>0.99999869948813813</v>
      </c>
      <c r="Y126" t="str">
        <f t="shared" si="38"/>
        <v>Virginica</v>
      </c>
      <c r="Z126" s="1">
        <f t="shared" si="39"/>
        <v>1</v>
      </c>
    </row>
    <row r="127" spans="1:26" x14ac:dyDescent="0.25">
      <c r="A127">
        <v>7.2</v>
      </c>
      <c r="B127">
        <v>3.2</v>
      </c>
      <c r="C127">
        <v>6</v>
      </c>
      <c r="D127">
        <v>1.8</v>
      </c>
      <c r="E127" t="s">
        <v>34</v>
      </c>
      <c r="G127">
        <f t="shared" si="20"/>
        <v>4.3759932422038468E-9</v>
      </c>
      <c r="H127">
        <f t="shared" si="21"/>
        <v>0.8782895502619662</v>
      </c>
      <c r="I127">
        <f t="shared" si="22"/>
        <v>1.2236007462189864E-148</v>
      </c>
      <c r="J127">
        <f t="shared" si="23"/>
        <v>2.2994205049344049E-47</v>
      </c>
      <c r="K127">
        <f t="shared" si="24"/>
        <v>3.60455151389278E-204</v>
      </c>
      <c r="L127" s="27">
        <f t="shared" si="25"/>
        <v>5.2573468157652302E-203</v>
      </c>
      <c r="M127" s="27">
        <f t="shared" si="26"/>
        <v>3.8544848633181097E-2</v>
      </c>
      <c r="N127" s="27">
        <f t="shared" si="27"/>
        <v>0.49717946679960495</v>
      </c>
      <c r="O127" s="27">
        <f t="shared" si="28"/>
        <v>8.9454274452857433E-4</v>
      </c>
      <c r="P127" s="27">
        <f t="shared" si="29"/>
        <v>0.11408115120770759</v>
      </c>
      <c r="Q127" s="27">
        <f t="shared" si="30"/>
        <v>6.5188842042966136E-7</v>
      </c>
      <c r="R127" s="27">
        <f t="shared" si="31"/>
        <v>9.5079887141877878E-6</v>
      </c>
      <c r="S127" s="27">
        <f t="shared" si="32"/>
        <v>0.39481263084602702</v>
      </c>
      <c r="T127" s="27">
        <f t="shared" si="33"/>
        <v>0.96770884051043249</v>
      </c>
      <c r="U127" s="27">
        <f t="shared" si="34"/>
        <v>0.51995719861101986</v>
      </c>
      <c r="V127" s="27">
        <f t="shared" si="35"/>
        <v>1.0353767122893787</v>
      </c>
      <c r="W127" s="27">
        <f t="shared" si="36"/>
        <v>6.8561526720070737E-2</v>
      </c>
      <c r="X127" s="27">
        <f t="shared" si="37"/>
        <v>0.99999049201128587</v>
      </c>
      <c r="Y127" t="str">
        <f t="shared" si="38"/>
        <v>Virginica</v>
      </c>
      <c r="Z127" s="1">
        <f t="shared" si="39"/>
        <v>1</v>
      </c>
    </row>
    <row r="128" spans="1:26" x14ac:dyDescent="0.25">
      <c r="A128">
        <v>6.2</v>
      </c>
      <c r="B128">
        <v>2.8</v>
      </c>
      <c r="C128">
        <v>4.8</v>
      </c>
      <c r="D128">
        <v>1.8</v>
      </c>
      <c r="E128" t="s">
        <v>34</v>
      </c>
      <c r="G128">
        <f t="shared" si="20"/>
        <v>3.6493086870497678E-3</v>
      </c>
      <c r="H128">
        <f t="shared" si="21"/>
        <v>0.26680573431552274</v>
      </c>
      <c r="I128">
        <f t="shared" si="22"/>
        <v>1.3697151089819812E-80</v>
      </c>
      <c r="J128">
        <f t="shared" si="23"/>
        <v>2.2994205049344049E-47</v>
      </c>
      <c r="K128">
        <f t="shared" si="24"/>
        <v>1.0221935867094244E-130</v>
      </c>
      <c r="L128" s="27">
        <f t="shared" si="25"/>
        <v>1.4763909246023287E-129</v>
      </c>
      <c r="M128" s="27">
        <f t="shared" si="26"/>
        <v>0.67812989478820374</v>
      </c>
      <c r="N128" s="27">
        <f t="shared" si="27"/>
        <v>1.2655366991027415</v>
      </c>
      <c r="O128" s="27">
        <f t="shared" si="28"/>
        <v>0.43867178619146702</v>
      </c>
      <c r="P128" s="27">
        <f t="shared" si="29"/>
        <v>0.11408115120770759</v>
      </c>
      <c r="Q128" s="27">
        <f t="shared" si="30"/>
        <v>1.431594355500264E-2</v>
      </c>
      <c r="R128" s="27">
        <f t="shared" si="31"/>
        <v>0.20677031646974456</v>
      </c>
      <c r="S128" s="27">
        <f t="shared" si="32"/>
        <v>0.52081971806592142</v>
      </c>
      <c r="T128" s="27">
        <f t="shared" si="33"/>
        <v>1.0694794705241606</v>
      </c>
      <c r="U128" s="27">
        <f t="shared" si="34"/>
        <v>0.28568914161997072</v>
      </c>
      <c r="V128" s="27">
        <f t="shared" si="35"/>
        <v>1.0353767122893787</v>
      </c>
      <c r="W128" s="27">
        <f t="shared" si="36"/>
        <v>5.492002705926783E-2</v>
      </c>
      <c r="X128" s="27">
        <f t="shared" si="37"/>
        <v>0.79322968353025536</v>
      </c>
      <c r="Y128" t="str">
        <f t="shared" si="38"/>
        <v>Virginica</v>
      </c>
      <c r="Z128" s="1">
        <f t="shared" si="39"/>
        <v>1</v>
      </c>
    </row>
    <row r="129" spans="1:26" x14ac:dyDescent="0.25">
      <c r="A129">
        <v>6.1</v>
      </c>
      <c r="B129">
        <v>3</v>
      </c>
      <c r="C129">
        <v>4.9000000000000004</v>
      </c>
      <c r="D129">
        <v>1.8</v>
      </c>
      <c r="E129" t="s">
        <v>34</v>
      </c>
      <c r="G129">
        <f t="shared" si="20"/>
        <v>9.1638798779835034E-3</v>
      </c>
      <c r="H129">
        <f t="shared" si="21"/>
        <v>0.55637208803772498</v>
      </c>
      <c r="I129">
        <f t="shared" si="22"/>
        <v>1.8108610038425728E-85</v>
      </c>
      <c r="J129">
        <f t="shared" si="23"/>
        <v>2.2994205049344049E-47</v>
      </c>
      <c r="K129">
        <f t="shared" si="24"/>
        <v>7.0766380557636397E-135</v>
      </c>
      <c r="L129" s="27">
        <f t="shared" si="25"/>
        <v>8.7728406496098002E-134</v>
      </c>
      <c r="M129" s="27">
        <f t="shared" si="26"/>
        <v>0.73484481447195749</v>
      </c>
      <c r="N129" s="27">
        <f t="shared" si="27"/>
        <v>0.97185841325391475</v>
      </c>
      <c r="O129" s="27">
        <f t="shared" si="28"/>
        <v>0.33581523256417667</v>
      </c>
      <c r="P129" s="27">
        <f t="shared" si="29"/>
        <v>0.11408115120770759</v>
      </c>
      <c r="Q129" s="27">
        <f t="shared" si="30"/>
        <v>9.1199333548883897E-3</v>
      </c>
      <c r="R129" s="27">
        <f t="shared" si="31"/>
        <v>0.11305894328216214</v>
      </c>
      <c r="S129" s="27">
        <f t="shared" si="32"/>
        <v>0.46735074675305954</v>
      </c>
      <c r="T129" s="27">
        <f t="shared" si="33"/>
        <v>1.2330295149586585</v>
      </c>
      <c r="U129" s="27">
        <f t="shared" si="34"/>
        <v>0.35973935399442608</v>
      </c>
      <c r="V129" s="27">
        <f t="shared" si="35"/>
        <v>1.0353767122893787</v>
      </c>
      <c r="W129" s="27">
        <f t="shared" si="36"/>
        <v>7.1545364675783069E-2</v>
      </c>
      <c r="X129" s="27">
        <f t="shared" si="37"/>
        <v>0.88694105671783785</v>
      </c>
      <c r="Y129" t="str">
        <f t="shared" si="38"/>
        <v>Virginica</v>
      </c>
      <c r="Z129" s="1">
        <f t="shared" si="39"/>
        <v>1</v>
      </c>
    </row>
    <row r="130" spans="1:26" x14ac:dyDescent="0.25">
      <c r="A130">
        <v>6.4</v>
      </c>
      <c r="B130">
        <v>2.8</v>
      </c>
      <c r="C130">
        <v>5.6</v>
      </c>
      <c r="D130">
        <v>2.1</v>
      </c>
      <c r="E130" t="s">
        <v>34</v>
      </c>
      <c r="G130">
        <f t="shared" si="20"/>
        <v>4.5458210097092122E-4</v>
      </c>
      <c r="H130">
        <f t="shared" si="21"/>
        <v>0.26680573431552274</v>
      </c>
      <c r="I130">
        <f t="shared" si="22"/>
        <v>1.1875405242209875E-123</v>
      </c>
      <c r="J130">
        <f t="shared" si="23"/>
        <v>2.3530046008397256E-67</v>
      </c>
      <c r="K130">
        <f t="shared" si="24"/>
        <v>1.1296852314355131E-194</v>
      </c>
      <c r="L130" s="27">
        <f t="shared" si="25"/>
        <v>5.2308000990131662E-194</v>
      </c>
      <c r="M130" s="27">
        <f t="shared" si="26"/>
        <v>0.51599603068149313</v>
      </c>
      <c r="N130" s="27">
        <f t="shared" si="27"/>
        <v>1.2655366991027415</v>
      </c>
      <c r="O130" s="27">
        <f t="shared" si="28"/>
        <v>1.4558954113027149E-2</v>
      </c>
      <c r="P130" s="27">
        <f t="shared" si="29"/>
        <v>9.5116838419947905E-4</v>
      </c>
      <c r="Q130" s="27">
        <f t="shared" si="30"/>
        <v>3.0143066621205179E-6</v>
      </c>
      <c r="R130" s="27">
        <f t="shared" si="31"/>
        <v>1.3957193692476902E-5</v>
      </c>
      <c r="S130" s="27">
        <f t="shared" si="32"/>
        <v>0.60055685397754577</v>
      </c>
      <c r="T130" s="27">
        <f t="shared" si="33"/>
        <v>1.0694794705241606</v>
      </c>
      <c r="U130" s="27">
        <f t="shared" si="34"/>
        <v>0.7201306142015772</v>
      </c>
      <c r="V130" s="27">
        <f t="shared" si="35"/>
        <v>1.4007694672920579</v>
      </c>
      <c r="W130" s="27">
        <f t="shared" si="36"/>
        <v>0.21596494662700796</v>
      </c>
      <c r="X130" s="27">
        <f t="shared" si="37"/>
        <v>0.99998604280630754</v>
      </c>
      <c r="Y130" t="str">
        <f t="shared" si="38"/>
        <v>Virginica</v>
      </c>
      <c r="Z130" s="1">
        <f t="shared" si="39"/>
        <v>1</v>
      </c>
    </row>
    <row r="131" spans="1:26" x14ac:dyDescent="0.25">
      <c r="A131">
        <v>7.2</v>
      </c>
      <c r="B131">
        <v>3</v>
      </c>
      <c r="C131">
        <v>5.8</v>
      </c>
      <c r="D131">
        <v>1.6</v>
      </c>
      <c r="E131" t="s">
        <v>34</v>
      </c>
      <c r="G131">
        <f t="shared" ref="G131:G151" si="40">_xlfn.NORM.DIST(A131,AVERAGE(A$2:A$51),STDEV(A$2:A$51),FALSE)</f>
        <v>4.3759932422038468E-9</v>
      </c>
      <c r="H131">
        <f t="shared" ref="H131:H151" si="41">_xlfn.NORM.DIST(B131,AVERAGE(B$2:B$51),STDEV(B$2:B$51),FALSE)</f>
        <v>0.55637208803772498</v>
      </c>
      <c r="I131">
        <f t="shared" ref="I131:I151" si="42">_xlfn.NORM.DIST(C131,AVERAGE(C$2:C$51),STDEV(C$2:C$51),FALSE)</f>
        <v>7.3985322183281732E-136</v>
      </c>
      <c r="J131">
        <f t="shared" ref="J131:J151" si="43">_xlfn.NORM.DIST(D131,AVERAGE(D$2:D$51),STDEV(D$2:D$51),FALSE)</f>
        <v>5.4085286427299769E-36</v>
      </c>
      <c r="K131">
        <f t="shared" ref="K131:K151" si="44">(1/3)*PRODUCT(G131:J131)</f>
        <v>3.2474720772859318E-180</v>
      </c>
      <c r="L131" s="27">
        <f t="shared" ref="L131:L151" si="45">K131/SUM(K131,Q131,W131)</f>
        <v>7.0148921116853764E-179</v>
      </c>
      <c r="M131" s="27">
        <f t="shared" ref="M131:M151" si="46">_xlfn.NORM.DIST(A131,AVERAGE(A$52:A$101),STDEV(A$52:A$101),FALSE)</f>
        <v>3.8544848633181097E-2</v>
      </c>
      <c r="N131" s="27">
        <f t="shared" ref="N131:N151" si="47">_xlfn.NORM.DIST(B131,AVERAGE(B$52:B$101),STDEV(B$52:B$101),FALSE)</f>
        <v>0.97185841325391475</v>
      </c>
      <c r="O131" s="27">
        <f t="shared" ref="O131:O151" si="48">_xlfn.NORM.DIST(C131,AVERAGE(C$52:C$101),STDEV(C$52:C$101),FALSE)</f>
        <v>3.9509451191780927E-3</v>
      </c>
      <c r="P131" s="27">
        <f t="shared" ref="P131:P151" si="49">_xlfn.NORM.DIST(D131,AVERAGE(D$52:D$101),STDEV(D$52:D$101),FALSE)</f>
        <v>0.77251700408658786</v>
      </c>
      <c r="Q131" s="27">
        <f t="shared" ref="Q131:Q151" si="50">(1/3)*PRODUCT(M131:P131)</f>
        <v>3.8111595741251633E-5</v>
      </c>
      <c r="R131" s="27">
        <f t="shared" ref="R131:R151" si="51">Q131/SUM(K131,Q131,W131)</f>
        <v>8.2325182778009978E-4</v>
      </c>
      <c r="S131" s="27">
        <f t="shared" ref="S131:S151" si="52">_xlfn.NORM.DIST(A131,AVERAGE(A$102:A$151),STDEV(A$102:A$151),FALSE)</f>
        <v>0.39481263084602702</v>
      </c>
      <c r="T131" s="27">
        <f t="shared" ref="T131:T151" si="53">_xlfn.NORM.DIST(B131,AVERAGE(B$102:B$151),STDEV(B$102:B$151),FALSE)</f>
        <v>1.2330295149586585</v>
      </c>
      <c r="U131" s="27">
        <f t="shared" ref="U131:U151" si="54">_xlfn.NORM.DIST(C131,AVERAGE(C$102:C$151),STDEV(C$102:C$151),FALSE)</f>
        <v>0.65344088665476552</v>
      </c>
      <c r="V131" s="27">
        <f t="shared" ref="V131:V151" si="55">_xlfn.NORM.DIST(D131,AVERAGE(D$102:D$151),STDEV(D$102:D$151),FALSE)</f>
        <v>0.4362316655943938</v>
      </c>
      <c r="W131" s="27">
        <f t="shared" ref="W131:W151" si="56">(1/3)*PRODUCT(S131:V131)</f>
        <v>4.6255858797278865E-2</v>
      </c>
      <c r="X131" s="27">
        <f t="shared" ref="X131:X151" si="57">W131/SUM(K131,Q131,W131)</f>
        <v>0.99917674817222002</v>
      </c>
      <c r="Y131" t="str">
        <f t="shared" ref="Y131:Y151" si="58">IF(AND(L131&gt;R131,L131&gt;X131),"Setosa",IF(AND(R131&gt;L131,R131&gt;X131),"Versicolor","Virginica"))</f>
        <v>Virginica</v>
      </c>
      <c r="Z131" s="1">
        <f t="shared" ref="Z131:Z151" si="59">IF(E131=Y131,1,0)</f>
        <v>1</v>
      </c>
    </row>
    <row r="132" spans="1:26" x14ac:dyDescent="0.25">
      <c r="A132">
        <v>7.4</v>
      </c>
      <c r="B132">
        <v>2.8</v>
      </c>
      <c r="C132">
        <v>6.1</v>
      </c>
      <c r="D132">
        <v>1.9</v>
      </c>
      <c r="E132" t="s">
        <v>34</v>
      </c>
      <c r="G132">
        <f t="shared" si="40"/>
        <v>1.0899512345823788E-10</v>
      </c>
      <c r="H132">
        <f t="shared" si="41"/>
        <v>0.26680573431552274</v>
      </c>
      <c r="I132">
        <f t="shared" si="42"/>
        <v>3.0261169105005309E-155</v>
      </c>
      <c r="J132">
        <f t="shared" si="43"/>
        <v>1.2283641367103911E-53</v>
      </c>
      <c r="K132">
        <f t="shared" si="44"/>
        <v>3.6032450866731083E-219</v>
      </c>
      <c r="L132" s="27">
        <f t="shared" si="45"/>
        <v>6.3068197469012511E-218</v>
      </c>
      <c r="M132" s="27">
        <f t="shared" si="46"/>
        <v>1.3844996996619671E-2</v>
      </c>
      <c r="N132" s="27">
        <f t="shared" si="47"/>
        <v>1.2655366991027415</v>
      </c>
      <c r="O132" s="27">
        <f t="shared" si="48"/>
        <v>3.9769453951119405E-4</v>
      </c>
      <c r="P132" s="27">
        <f t="shared" si="49"/>
        <v>2.9873338970602833E-2</v>
      </c>
      <c r="Q132" s="27">
        <f t="shared" si="50"/>
        <v>6.9387261837573738E-8</v>
      </c>
      <c r="R132" s="27">
        <f t="shared" si="51"/>
        <v>1.214496773364555E-6</v>
      </c>
      <c r="S132" s="27">
        <f t="shared" si="52"/>
        <v>0.2776149076891411</v>
      </c>
      <c r="T132" s="27">
        <f t="shared" si="53"/>
        <v>1.0694794705241606</v>
      </c>
      <c r="U132" s="27">
        <f t="shared" si="54"/>
        <v>0.44153037597679012</v>
      </c>
      <c r="V132" s="27">
        <f t="shared" si="55"/>
        <v>1.3074596309312312</v>
      </c>
      <c r="W132" s="27">
        <f t="shared" si="56"/>
        <v>5.7132451142494885E-2</v>
      </c>
      <c r="X132" s="27">
        <f t="shared" si="57"/>
        <v>0.99999878550322663</v>
      </c>
      <c r="Y132" t="str">
        <f t="shared" si="58"/>
        <v>Virginica</v>
      </c>
      <c r="Z132" s="1">
        <f t="shared" si="59"/>
        <v>1</v>
      </c>
    </row>
    <row r="133" spans="1:26" x14ac:dyDescent="0.25">
      <c r="A133">
        <v>7.9</v>
      </c>
      <c r="B133">
        <v>3.8</v>
      </c>
      <c r="C133">
        <v>6.4</v>
      </c>
      <c r="D133">
        <v>2</v>
      </c>
      <c r="E133" t="s">
        <v>34</v>
      </c>
      <c r="G133">
        <f t="shared" si="40"/>
        <v>2.6094305207994409E-15</v>
      </c>
      <c r="H133">
        <f t="shared" si="41"/>
        <v>0.6502316405553531</v>
      </c>
      <c r="I133">
        <f t="shared" si="42"/>
        <v>6.2606461746734708E-176</v>
      </c>
      <c r="J133">
        <f t="shared" si="43"/>
        <v>2.6668295199075447E-60</v>
      </c>
      <c r="K133">
        <f t="shared" si="44"/>
        <v>9.4429348955583889E-251</v>
      </c>
      <c r="L133" s="27">
        <f t="shared" si="45"/>
        <v>2.539020175710956E-247</v>
      </c>
      <c r="M133" s="27">
        <f t="shared" si="46"/>
        <v>5.5507681635467412E-4</v>
      </c>
      <c r="N133" s="27">
        <f t="shared" si="47"/>
        <v>5.8174857085567322E-3</v>
      </c>
      <c r="O133" s="27">
        <f t="shared" si="48"/>
        <v>2.66311021291616E-5</v>
      </c>
      <c r="P133" s="27">
        <f t="shared" si="49"/>
        <v>6.0575676167185476E-3</v>
      </c>
      <c r="Q133" s="27">
        <f t="shared" si="50"/>
        <v>1.7364191618710007E-13</v>
      </c>
      <c r="R133" s="27">
        <f t="shared" si="51"/>
        <v>4.6688909054697805E-10</v>
      </c>
      <c r="S133" s="27">
        <f t="shared" si="52"/>
        <v>7.4663621930538437E-2</v>
      </c>
      <c r="T133" s="27">
        <f t="shared" si="53"/>
        <v>4.6545715844909408E-2</v>
      </c>
      <c r="U133" s="27">
        <f t="shared" si="54"/>
        <v>0.22201839081526073</v>
      </c>
      <c r="V133" s="27">
        <f t="shared" si="55"/>
        <v>1.4460535630613984</v>
      </c>
      <c r="W133" s="27">
        <f t="shared" si="56"/>
        <v>3.7191255829644798E-4</v>
      </c>
      <c r="X133" s="27">
        <f t="shared" si="57"/>
        <v>0.99999999953311092</v>
      </c>
      <c r="Y133" t="str">
        <f t="shared" si="58"/>
        <v>Virginica</v>
      </c>
      <c r="Z133" s="1">
        <f t="shared" si="59"/>
        <v>1</v>
      </c>
    </row>
    <row r="134" spans="1:26" x14ac:dyDescent="0.25">
      <c r="A134">
        <v>6.4</v>
      </c>
      <c r="B134">
        <v>2.8</v>
      </c>
      <c r="C134">
        <v>5.6</v>
      </c>
      <c r="D134">
        <v>2.2000000000000002</v>
      </c>
      <c r="E134" t="s">
        <v>34</v>
      </c>
      <c r="G134">
        <f t="shared" si="40"/>
        <v>4.5458210097092122E-4</v>
      </c>
      <c r="H134">
        <f t="shared" si="41"/>
        <v>0.26680573431552274</v>
      </c>
      <c r="I134">
        <f t="shared" si="42"/>
        <v>1.1875405242209875E-123</v>
      </c>
      <c r="J134">
        <f t="shared" si="43"/>
        <v>8.4374205414585423E-75</v>
      </c>
      <c r="K134">
        <f t="shared" si="44"/>
        <v>4.0508332936088427E-202</v>
      </c>
      <c r="L134" s="27">
        <f t="shared" si="45"/>
        <v>2.2108116948865736E-201</v>
      </c>
      <c r="M134" s="27">
        <f t="shared" si="46"/>
        <v>0.51599603068149313</v>
      </c>
      <c r="N134" s="27">
        <f t="shared" si="47"/>
        <v>1.2655366991027415</v>
      </c>
      <c r="O134" s="27">
        <f t="shared" si="48"/>
        <v>1.4558954113027149E-2</v>
      </c>
      <c r="P134" s="27">
        <f t="shared" si="49"/>
        <v>1.1565413750288751E-4</v>
      </c>
      <c r="Q134" s="27">
        <f t="shared" si="50"/>
        <v>3.6651453409078436E-7</v>
      </c>
      <c r="R134" s="27">
        <f t="shared" si="51"/>
        <v>2.0003158846162425E-6</v>
      </c>
      <c r="S134" s="27">
        <f t="shared" si="52"/>
        <v>0.60055685397754577</v>
      </c>
      <c r="T134" s="27">
        <f t="shared" si="53"/>
        <v>1.0694794705241606</v>
      </c>
      <c r="U134" s="27">
        <f t="shared" si="54"/>
        <v>0.7201306142015772</v>
      </c>
      <c r="V134" s="27">
        <f t="shared" si="55"/>
        <v>1.1884342221635014</v>
      </c>
      <c r="W134" s="27">
        <f t="shared" si="56"/>
        <v>0.18322796102589317</v>
      </c>
      <c r="X134" s="27">
        <f t="shared" si="57"/>
        <v>0.9999979996841154</v>
      </c>
      <c r="Y134" t="str">
        <f t="shared" si="58"/>
        <v>Virginica</v>
      </c>
      <c r="Z134" s="1">
        <f t="shared" si="59"/>
        <v>1</v>
      </c>
    </row>
    <row r="135" spans="1:26" x14ac:dyDescent="0.25">
      <c r="A135">
        <v>6.3</v>
      </c>
      <c r="B135">
        <v>2.8</v>
      </c>
      <c r="C135">
        <v>5.0999999999999996</v>
      </c>
      <c r="D135">
        <v>1.5</v>
      </c>
      <c r="E135" t="s">
        <v>34</v>
      </c>
      <c r="G135">
        <f t="shared" si="40"/>
        <v>1.3408748617942607E-3</v>
      </c>
      <c r="H135">
        <f t="shared" si="41"/>
        <v>0.26680573431552274</v>
      </c>
      <c r="I135">
        <f t="shared" si="42"/>
        <v>1.1705571753382955E-95</v>
      </c>
      <c r="J135">
        <f t="shared" si="43"/>
        <v>6.7959253021363832E-31</v>
      </c>
      <c r="K135">
        <f t="shared" si="44"/>
        <v>9.4864425653787932E-130</v>
      </c>
      <c r="L135" s="27">
        <f t="shared" si="45"/>
        <v>1.1286132160535354E-128</v>
      </c>
      <c r="M135" s="27">
        <f t="shared" si="46"/>
        <v>0.60273970232799889</v>
      </c>
      <c r="N135" s="27">
        <f t="shared" si="47"/>
        <v>1.2655366991027415</v>
      </c>
      <c r="O135" s="27">
        <f t="shared" si="48"/>
        <v>0.17179824770554497</v>
      </c>
      <c r="P135" s="27">
        <f t="shared" si="49"/>
        <v>1.3698470281271813</v>
      </c>
      <c r="Q135" s="27">
        <f t="shared" si="50"/>
        <v>5.9837589488031404E-2</v>
      </c>
      <c r="R135" s="27">
        <f t="shared" si="51"/>
        <v>0.71189483146659138</v>
      </c>
      <c r="S135" s="27">
        <f t="shared" si="52"/>
        <v>0.56622774657956254</v>
      </c>
      <c r="T135" s="27">
        <f t="shared" si="53"/>
        <v>1.0694794705241606</v>
      </c>
      <c r="U135" s="27">
        <f t="shared" si="54"/>
        <v>0.51689350710103577</v>
      </c>
      <c r="V135" s="27">
        <f t="shared" si="55"/>
        <v>0.23209504992962277</v>
      </c>
      <c r="W135" s="27">
        <f t="shared" si="56"/>
        <v>2.4216384277670165E-2</v>
      </c>
      <c r="X135" s="27">
        <f t="shared" si="57"/>
        <v>0.28810516853340873</v>
      </c>
      <c r="Y135" t="str">
        <f t="shared" si="58"/>
        <v>Versicolor</v>
      </c>
      <c r="Z135" s="1">
        <f t="shared" si="59"/>
        <v>0</v>
      </c>
    </row>
    <row r="136" spans="1:26" x14ac:dyDescent="0.25">
      <c r="A136">
        <v>6.1</v>
      </c>
      <c r="B136">
        <v>2.6</v>
      </c>
      <c r="C136">
        <v>5.6</v>
      </c>
      <c r="D136">
        <v>1.4</v>
      </c>
      <c r="E136" t="s">
        <v>34</v>
      </c>
      <c r="G136">
        <f t="shared" si="40"/>
        <v>9.1638798779835034E-3</v>
      </c>
      <c r="H136">
        <f t="shared" si="41"/>
        <v>9.6856147557497288E-2</v>
      </c>
      <c r="I136">
        <f t="shared" si="42"/>
        <v>1.1875405242209875E-123</v>
      </c>
      <c r="J136">
        <f t="shared" si="43"/>
        <v>3.4703833922018107E-26</v>
      </c>
      <c r="K136">
        <f t="shared" si="44"/>
        <v>1.2193018114432674E-152</v>
      </c>
      <c r="L136" s="27">
        <f t="shared" si="45"/>
        <v>8.1148692055232776E-151</v>
      </c>
      <c r="M136" s="27">
        <f t="shared" si="46"/>
        <v>0.73484481447195749</v>
      </c>
      <c r="N136" s="27">
        <f t="shared" si="47"/>
        <v>1.0978131268374201</v>
      </c>
      <c r="O136" s="27">
        <f t="shared" si="48"/>
        <v>1.4558954113027149E-2</v>
      </c>
      <c r="P136" s="27">
        <f t="shared" si="49"/>
        <v>1.8809650591714009</v>
      </c>
      <c r="Q136" s="27">
        <f t="shared" si="50"/>
        <v>7.363998713979099E-3</v>
      </c>
      <c r="R136" s="27">
        <f t="shared" si="51"/>
        <v>0.49009921770597215</v>
      </c>
      <c r="S136" s="27">
        <f t="shared" si="52"/>
        <v>0.46735074675305954</v>
      </c>
      <c r="T136" s="27">
        <f t="shared" si="53"/>
        <v>0.63145389794350415</v>
      </c>
      <c r="U136" s="27">
        <f t="shared" si="54"/>
        <v>0.7201306142015772</v>
      </c>
      <c r="V136" s="27">
        <f t="shared" si="55"/>
        <v>0.10815354627265482</v>
      </c>
      <c r="W136" s="27">
        <f t="shared" si="56"/>
        <v>7.6615276446388055E-3</v>
      </c>
      <c r="X136" s="27">
        <f t="shared" si="57"/>
        <v>0.50990078229402791</v>
      </c>
      <c r="Y136" t="str">
        <f t="shared" si="58"/>
        <v>Virginica</v>
      </c>
      <c r="Z136" s="1">
        <f t="shared" si="59"/>
        <v>1</v>
      </c>
    </row>
    <row r="137" spans="1:26" x14ac:dyDescent="0.25">
      <c r="A137">
        <v>7.7</v>
      </c>
      <c r="B137">
        <v>3</v>
      </c>
      <c r="C137">
        <v>6.1</v>
      </c>
      <c r="D137">
        <v>2.2999999999999998</v>
      </c>
      <c r="E137" t="s">
        <v>34</v>
      </c>
      <c r="G137">
        <f t="shared" si="40"/>
        <v>2.3428849658314251E-13</v>
      </c>
      <c r="H137">
        <f t="shared" si="41"/>
        <v>0.55637208803772498</v>
      </c>
      <c r="I137">
        <f t="shared" si="42"/>
        <v>3.0261169105005309E-155</v>
      </c>
      <c r="J137">
        <f t="shared" si="43"/>
        <v>1.2295777976395483E-82</v>
      </c>
      <c r="K137">
        <f t="shared" si="44"/>
        <v>1.6167272562612347E-250</v>
      </c>
      <c r="L137" s="27">
        <f t="shared" si="45"/>
        <v>7.4190677618047809E-249</v>
      </c>
      <c r="M137" s="27">
        <f t="shared" si="46"/>
        <v>2.2492101876917313E-3</v>
      </c>
      <c r="N137" s="27">
        <f t="shared" si="47"/>
        <v>0.97185841325391475</v>
      </c>
      <c r="O137" s="27">
        <f t="shared" si="48"/>
        <v>3.9769453951119405E-4</v>
      </c>
      <c r="P137" s="27">
        <f t="shared" si="49"/>
        <v>1.0889540990067246E-5</v>
      </c>
      <c r="Q137" s="27">
        <f t="shared" si="50"/>
        <v>3.1555203689165851E-12</v>
      </c>
      <c r="R137" s="27">
        <f t="shared" si="51"/>
        <v>1.4480500251407004E-10</v>
      </c>
      <c r="S137" s="27">
        <f t="shared" si="52"/>
        <v>0.13597679179762523</v>
      </c>
      <c r="T137" s="27">
        <f t="shared" si="53"/>
        <v>1.2330295149586585</v>
      </c>
      <c r="U137" s="27">
        <f t="shared" si="54"/>
        <v>0.44153037597679012</v>
      </c>
      <c r="V137" s="27">
        <f t="shared" si="55"/>
        <v>0.88309988297837716</v>
      </c>
      <c r="W137" s="27">
        <f t="shared" si="56"/>
        <v>2.1791514890192019E-2</v>
      </c>
      <c r="X137" s="27">
        <f t="shared" si="57"/>
        <v>0.99999999985519494</v>
      </c>
      <c r="Y137" t="str">
        <f t="shared" si="58"/>
        <v>Virginica</v>
      </c>
      <c r="Z137" s="1">
        <f t="shared" si="59"/>
        <v>1</v>
      </c>
    </row>
    <row r="138" spans="1:26" x14ac:dyDescent="0.25">
      <c r="A138">
        <v>6.3</v>
      </c>
      <c r="B138">
        <v>3.4</v>
      </c>
      <c r="C138">
        <v>5.6</v>
      </c>
      <c r="D138">
        <v>2.4</v>
      </c>
      <c r="E138" t="s">
        <v>34</v>
      </c>
      <c r="G138">
        <f t="shared" si="40"/>
        <v>1.3408748617942607E-3</v>
      </c>
      <c r="H138">
        <f t="shared" si="41"/>
        <v>1.0495721623789442</v>
      </c>
      <c r="I138">
        <f t="shared" si="42"/>
        <v>1.1875405242209875E-123</v>
      </c>
      <c r="J138">
        <f t="shared" si="43"/>
        <v>7.2821853093471416E-91</v>
      </c>
      <c r="K138">
        <f t="shared" si="44"/>
        <v>4.0568547852340229E-217</v>
      </c>
      <c r="L138" s="27">
        <f t="shared" si="45"/>
        <v>1.0045034443991875E-215</v>
      </c>
      <c r="M138" s="27">
        <f t="shared" si="46"/>
        <v>0.60273970232799889</v>
      </c>
      <c r="N138" s="27">
        <f t="shared" si="47"/>
        <v>0.16943584797876085</v>
      </c>
      <c r="O138" s="27">
        <f t="shared" si="48"/>
        <v>1.4558954113027149E-2</v>
      </c>
      <c r="P138" s="27">
        <f t="shared" si="49"/>
        <v>7.9396728118344155E-7</v>
      </c>
      <c r="Q138" s="27">
        <f t="shared" si="50"/>
        <v>3.9350171378808432E-10</v>
      </c>
      <c r="R138" s="27">
        <f t="shared" si="51"/>
        <v>9.7433565607478905E-9</v>
      </c>
      <c r="S138" s="27">
        <f t="shared" si="52"/>
        <v>0.56622774657956254</v>
      </c>
      <c r="T138" s="27">
        <f t="shared" si="53"/>
        <v>0.5169947832659546</v>
      </c>
      <c r="U138" s="27">
        <f t="shared" si="54"/>
        <v>0.7201306142015772</v>
      </c>
      <c r="V138" s="27">
        <f t="shared" si="55"/>
        <v>0.57473904325299985</v>
      </c>
      <c r="W138" s="27">
        <f t="shared" si="56"/>
        <v>4.0386668341721041E-2</v>
      </c>
      <c r="X138" s="27">
        <f t="shared" si="57"/>
        <v>0.99999999025664355</v>
      </c>
      <c r="Y138" t="str">
        <f t="shared" si="58"/>
        <v>Virginica</v>
      </c>
      <c r="Z138" s="1">
        <f t="shared" si="59"/>
        <v>1</v>
      </c>
    </row>
    <row r="139" spans="1:26" x14ac:dyDescent="0.25">
      <c r="A139">
        <v>6.4</v>
      </c>
      <c r="B139">
        <v>3.1</v>
      </c>
      <c r="C139">
        <v>5.5</v>
      </c>
      <c r="D139">
        <v>1.8</v>
      </c>
      <c r="E139" t="s">
        <v>34</v>
      </c>
      <c r="G139">
        <f t="shared" si="40"/>
        <v>4.5458210097092122E-4</v>
      </c>
      <c r="H139">
        <f t="shared" si="41"/>
        <v>0.7237919509159032</v>
      </c>
      <c r="I139">
        <f t="shared" si="42"/>
        <v>9.1495294773585393E-118</v>
      </c>
      <c r="J139">
        <f t="shared" si="43"/>
        <v>2.2994205049344049E-47</v>
      </c>
      <c r="K139">
        <f t="shared" si="44"/>
        <v>2.3073952084019411E-168</v>
      </c>
      <c r="L139" s="27">
        <f t="shared" si="45"/>
        <v>1.3467158285663104E-167</v>
      </c>
      <c r="M139" s="27">
        <f t="shared" si="46"/>
        <v>0.51599603068149313</v>
      </c>
      <c r="N139" s="27">
        <f t="shared" si="47"/>
        <v>0.73132488260630391</v>
      </c>
      <c r="O139" s="27">
        <f t="shared" si="48"/>
        <v>2.6112187013946499E-2</v>
      </c>
      <c r="P139" s="27">
        <f t="shared" si="49"/>
        <v>0.11408115120770759</v>
      </c>
      <c r="Q139" s="27">
        <f t="shared" si="50"/>
        <v>3.7470768367877641E-4</v>
      </c>
      <c r="R139" s="27">
        <f t="shared" si="51"/>
        <v>2.186988890581601E-3</v>
      </c>
      <c r="S139" s="27">
        <f t="shared" si="52"/>
        <v>0.60055685397754577</v>
      </c>
      <c r="T139" s="27">
        <f t="shared" si="53"/>
        <v>1.1461403797787195</v>
      </c>
      <c r="U139" s="27">
        <f t="shared" si="54"/>
        <v>0.71965791349321118</v>
      </c>
      <c r="V139" s="27">
        <f t="shared" si="55"/>
        <v>1.0353767122893787</v>
      </c>
      <c r="W139" s="27">
        <f t="shared" si="56"/>
        <v>0.17096026584658355</v>
      </c>
      <c r="X139" s="27">
        <f t="shared" si="57"/>
        <v>0.99781301110941834</v>
      </c>
      <c r="Y139" t="str">
        <f t="shared" si="58"/>
        <v>Virginica</v>
      </c>
      <c r="Z139" s="1">
        <f t="shared" si="59"/>
        <v>1</v>
      </c>
    </row>
    <row r="140" spans="1:26" x14ac:dyDescent="0.25">
      <c r="A140">
        <v>6</v>
      </c>
      <c r="B140">
        <v>3</v>
      </c>
      <c r="C140">
        <v>4.8</v>
      </c>
      <c r="D140">
        <v>1.8</v>
      </c>
      <c r="E140" t="s">
        <v>34</v>
      </c>
      <c r="G140">
        <f t="shared" si="40"/>
        <v>2.1232181070411499E-2</v>
      </c>
      <c r="H140">
        <f t="shared" si="41"/>
        <v>0.55637208803772498</v>
      </c>
      <c r="I140">
        <f t="shared" si="42"/>
        <v>1.3697151089819812E-80</v>
      </c>
      <c r="J140">
        <f t="shared" si="43"/>
        <v>2.2994205049344049E-47</v>
      </c>
      <c r="K140">
        <f t="shared" si="44"/>
        <v>1.2401874579832123E-129</v>
      </c>
      <c r="L140" s="27">
        <f t="shared" si="45"/>
        <v>1.9947156780843107E-128</v>
      </c>
      <c r="M140" s="27">
        <f t="shared" si="46"/>
        <v>0.76696938736819631</v>
      </c>
      <c r="N140" s="27">
        <f t="shared" si="47"/>
        <v>0.97185841325391475</v>
      </c>
      <c r="O140" s="27">
        <f t="shared" si="48"/>
        <v>0.43867178619146702</v>
      </c>
      <c r="P140" s="27">
        <f t="shared" si="49"/>
        <v>0.11408115120770759</v>
      </c>
      <c r="Q140" s="27">
        <f t="shared" si="50"/>
        <v>1.2434071832184545E-2</v>
      </c>
      <c r="R140" s="27">
        <f t="shared" si="51"/>
        <v>0.19998942794034252</v>
      </c>
      <c r="S140" s="27">
        <f t="shared" si="52"/>
        <v>0.40912659891319164</v>
      </c>
      <c r="T140" s="27">
        <f t="shared" si="53"/>
        <v>1.2330295149586585</v>
      </c>
      <c r="U140" s="27">
        <f t="shared" si="54"/>
        <v>0.28568914161997072</v>
      </c>
      <c r="V140" s="27">
        <f t="shared" si="55"/>
        <v>1.0353767122893787</v>
      </c>
      <c r="W140" s="27">
        <f t="shared" si="56"/>
        <v>4.9739573846194353E-2</v>
      </c>
      <c r="X140" s="27">
        <f t="shared" si="57"/>
        <v>0.80001057205965753</v>
      </c>
      <c r="Y140" t="str">
        <f t="shared" si="58"/>
        <v>Virginica</v>
      </c>
      <c r="Z140" s="1">
        <f t="shared" si="59"/>
        <v>1</v>
      </c>
    </row>
    <row r="141" spans="1:26" x14ac:dyDescent="0.25">
      <c r="A141">
        <v>6.9</v>
      </c>
      <c r="B141">
        <v>3.1</v>
      </c>
      <c r="C141">
        <v>5.4</v>
      </c>
      <c r="D141">
        <v>2.1</v>
      </c>
      <c r="E141" t="s">
        <v>34</v>
      </c>
      <c r="G141">
        <f t="shared" si="40"/>
        <v>6.087363915438487E-7</v>
      </c>
      <c r="H141">
        <f t="shared" si="41"/>
        <v>0.7237919509159032</v>
      </c>
      <c r="I141">
        <f t="shared" si="42"/>
        <v>5.0599746487550743E-112</v>
      </c>
      <c r="J141">
        <f t="shared" si="43"/>
        <v>2.3530046008397256E-67</v>
      </c>
      <c r="K141">
        <f t="shared" si="44"/>
        <v>1.7486096762257271E-185</v>
      </c>
      <c r="L141" s="27">
        <f t="shared" si="45"/>
        <v>8.4404655631238741E-185</v>
      </c>
      <c r="M141" s="27">
        <f t="shared" si="46"/>
        <v>0.13512134406895315</v>
      </c>
      <c r="N141" s="27">
        <f t="shared" si="47"/>
        <v>0.73132488260630391</v>
      </c>
      <c r="O141" s="27">
        <f t="shared" si="48"/>
        <v>4.4759851589147047E-2</v>
      </c>
      <c r="P141" s="27">
        <f t="shared" si="49"/>
        <v>9.5116838419947905E-4</v>
      </c>
      <c r="Q141" s="27">
        <f t="shared" si="50"/>
        <v>1.4023586453155938E-6</v>
      </c>
      <c r="R141" s="27">
        <f t="shared" si="51"/>
        <v>6.769126360139929E-6</v>
      </c>
      <c r="S141" s="27">
        <f t="shared" si="52"/>
        <v>0.55623435428176793</v>
      </c>
      <c r="T141" s="27">
        <f t="shared" si="53"/>
        <v>1.1461403797787195</v>
      </c>
      <c r="U141" s="27">
        <f t="shared" si="54"/>
        <v>0.69595715046937168</v>
      </c>
      <c r="V141" s="27">
        <f t="shared" si="55"/>
        <v>1.4007694672920579</v>
      </c>
      <c r="W141" s="27">
        <f t="shared" si="56"/>
        <v>0.20716841110109407</v>
      </c>
      <c r="X141" s="27">
        <f t="shared" si="57"/>
        <v>0.99999323087363989</v>
      </c>
      <c r="Y141" t="str">
        <f t="shared" si="58"/>
        <v>Virginica</v>
      </c>
      <c r="Z141" s="1">
        <f t="shared" si="59"/>
        <v>1</v>
      </c>
    </row>
    <row r="142" spans="1:26" x14ac:dyDescent="0.25">
      <c r="A142">
        <v>6.7</v>
      </c>
      <c r="B142">
        <v>3.1</v>
      </c>
      <c r="C142">
        <v>5.6</v>
      </c>
      <c r="D142">
        <v>2.4</v>
      </c>
      <c r="E142" t="s">
        <v>34</v>
      </c>
      <c r="G142">
        <f t="shared" si="40"/>
        <v>1.0928566210700671E-5</v>
      </c>
      <c r="H142">
        <f t="shared" si="41"/>
        <v>0.7237919509159032</v>
      </c>
      <c r="I142">
        <f t="shared" si="42"/>
        <v>1.1875405242209875E-123</v>
      </c>
      <c r="J142">
        <f t="shared" si="43"/>
        <v>7.2821853093471416E-91</v>
      </c>
      <c r="K142">
        <f t="shared" si="44"/>
        <v>2.2801627526958943E-219</v>
      </c>
      <c r="L142" s="27">
        <f t="shared" si="45"/>
        <v>2.3343648198446665E-218</v>
      </c>
      <c r="M142" s="27">
        <f t="shared" si="46"/>
        <v>0.25846036936518368</v>
      </c>
      <c r="N142" s="27">
        <f t="shared" si="47"/>
        <v>0.73132488260630391</v>
      </c>
      <c r="O142" s="27">
        <f t="shared" si="48"/>
        <v>1.4558954113027149E-2</v>
      </c>
      <c r="P142" s="27">
        <f t="shared" si="49"/>
        <v>7.9396728118344155E-7</v>
      </c>
      <c r="Q142" s="27">
        <f t="shared" si="50"/>
        <v>7.2830927227909951E-10</v>
      </c>
      <c r="R142" s="27">
        <f t="shared" si="51"/>
        <v>7.4562201367638435E-9</v>
      </c>
      <c r="S142" s="27">
        <f t="shared" si="52"/>
        <v>0.61772983990738595</v>
      </c>
      <c r="T142" s="27">
        <f t="shared" si="53"/>
        <v>1.1461403797787195</v>
      </c>
      <c r="U142" s="27">
        <f t="shared" si="54"/>
        <v>0.7201306142015772</v>
      </c>
      <c r="V142" s="27">
        <f t="shared" si="55"/>
        <v>0.57473904325299985</v>
      </c>
      <c r="W142" s="27">
        <f t="shared" si="56"/>
        <v>9.7678079977500068E-2</v>
      </c>
      <c r="X142" s="27">
        <f t="shared" si="57"/>
        <v>0.9999999925437798</v>
      </c>
      <c r="Y142" t="str">
        <f t="shared" si="58"/>
        <v>Virginica</v>
      </c>
      <c r="Z142" s="1">
        <f t="shared" si="59"/>
        <v>1</v>
      </c>
    </row>
    <row r="143" spans="1:26" x14ac:dyDescent="0.25">
      <c r="A143">
        <v>6.9</v>
      </c>
      <c r="B143">
        <v>3.1</v>
      </c>
      <c r="C143">
        <v>5.0999999999999996</v>
      </c>
      <c r="D143">
        <v>2.2999999999999998</v>
      </c>
      <c r="E143" t="s">
        <v>34</v>
      </c>
      <c r="G143">
        <f t="shared" si="40"/>
        <v>6.087363915438487E-7</v>
      </c>
      <c r="H143">
        <f t="shared" si="41"/>
        <v>0.7237919509159032</v>
      </c>
      <c r="I143">
        <f t="shared" si="42"/>
        <v>1.1705571753382955E-95</v>
      </c>
      <c r="J143">
        <f t="shared" si="43"/>
        <v>1.2295777976395483E-82</v>
      </c>
      <c r="K143">
        <f t="shared" si="44"/>
        <v>2.1138316878700796E-184</v>
      </c>
      <c r="L143" s="27">
        <f t="shared" si="45"/>
        <v>2.1791386166556631E-183</v>
      </c>
      <c r="M143" s="27">
        <f t="shared" si="46"/>
        <v>0.13512134406895315</v>
      </c>
      <c r="N143" s="27">
        <f t="shared" si="47"/>
        <v>0.73132488260630391</v>
      </c>
      <c r="O143" s="27">
        <f t="shared" si="48"/>
        <v>0.17179824770554497</v>
      </c>
      <c r="P143" s="27">
        <f t="shared" si="49"/>
        <v>1.0889540990067246E-5</v>
      </c>
      <c r="Q143" s="27">
        <f t="shared" si="50"/>
        <v>6.1622789785696351E-8</v>
      </c>
      <c r="R143" s="27">
        <f t="shared" si="51"/>
        <v>6.3526628756034859E-7</v>
      </c>
      <c r="S143" s="27">
        <f t="shared" si="52"/>
        <v>0.55623435428176793</v>
      </c>
      <c r="T143" s="27">
        <f t="shared" si="53"/>
        <v>1.1461403797787195</v>
      </c>
      <c r="U143" s="27">
        <f t="shared" si="54"/>
        <v>0.51689350710103577</v>
      </c>
      <c r="V143" s="27">
        <f t="shared" si="55"/>
        <v>0.88309988297837716</v>
      </c>
      <c r="W143" s="27">
        <f t="shared" si="56"/>
        <v>9.7003023528084611E-2</v>
      </c>
      <c r="X143" s="27">
        <f t="shared" si="57"/>
        <v>0.99999936473371243</v>
      </c>
      <c r="Y143" t="str">
        <f t="shared" si="58"/>
        <v>Virginica</v>
      </c>
      <c r="Z143" s="1">
        <f t="shared" si="59"/>
        <v>1</v>
      </c>
    </row>
    <row r="144" spans="1:26" x14ac:dyDescent="0.25">
      <c r="A144">
        <v>5.8</v>
      </c>
      <c r="B144">
        <v>2.7</v>
      </c>
      <c r="C144">
        <v>5.0999999999999996</v>
      </c>
      <c r="D144">
        <v>1.9</v>
      </c>
      <c r="E144" t="s">
        <v>34</v>
      </c>
      <c r="G144">
        <f t="shared" si="40"/>
        <v>8.9529128389140025E-2</v>
      </c>
      <c r="H144">
        <f t="shared" si="41"/>
        <v>0.16644601405785805</v>
      </c>
      <c r="I144">
        <f t="shared" si="42"/>
        <v>1.1705571753382955E-95</v>
      </c>
      <c r="J144">
        <f t="shared" si="43"/>
        <v>1.2283641367103911E-53</v>
      </c>
      <c r="K144">
        <f t="shared" si="44"/>
        <v>7.1422699516168621E-151</v>
      </c>
      <c r="L144" s="27">
        <f t="shared" si="45"/>
        <v>1.2286586641293194E-149</v>
      </c>
      <c r="M144" s="27">
        <f t="shared" si="46"/>
        <v>0.74652057138721473</v>
      </c>
      <c r="N144" s="27">
        <f t="shared" si="47"/>
        <v>1.2400918127789857</v>
      </c>
      <c r="O144" s="27">
        <f t="shared" si="48"/>
        <v>0.17179824770554497</v>
      </c>
      <c r="P144" s="27">
        <f t="shared" si="49"/>
        <v>2.9873338970602833E-2</v>
      </c>
      <c r="Q144" s="27">
        <f t="shared" si="50"/>
        <v>1.5837143868438364E-3</v>
      </c>
      <c r="R144" s="27">
        <f t="shared" si="51"/>
        <v>2.724406128700629E-2</v>
      </c>
      <c r="S144" s="27">
        <f t="shared" si="52"/>
        <v>0.29111529275316866</v>
      </c>
      <c r="T144" s="27">
        <f t="shared" si="53"/>
        <v>0.8622551032369592</v>
      </c>
      <c r="U144" s="27">
        <f t="shared" si="54"/>
        <v>0.51689350710103577</v>
      </c>
      <c r="V144" s="27">
        <f t="shared" si="55"/>
        <v>1.3074596309312312</v>
      </c>
      <c r="W144" s="27">
        <f t="shared" si="56"/>
        <v>5.65469134281497E-2</v>
      </c>
      <c r="X144" s="27">
        <f t="shared" si="57"/>
        <v>0.97275593871299371</v>
      </c>
      <c r="Y144" t="str">
        <f t="shared" si="58"/>
        <v>Virginica</v>
      </c>
      <c r="Z144" s="1">
        <f t="shared" si="59"/>
        <v>1</v>
      </c>
    </row>
    <row r="145" spans="1:26" x14ac:dyDescent="0.25">
      <c r="A145">
        <v>6.8</v>
      </c>
      <c r="B145">
        <v>3.2</v>
      </c>
      <c r="C145">
        <v>5.9</v>
      </c>
      <c r="D145">
        <v>2.2999999999999998</v>
      </c>
      <c r="E145" t="s">
        <v>34</v>
      </c>
      <c r="G145">
        <f t="shared" si="40"/>
        <v>2.685177561126088E-6</v>
      </c>
      <c r="H145">
        <f t="shared" si="41"/>
        <v>0.8782895502619662</v>
      </c>
      <c r="I145">
        <f t="shared" si="42"/>
        <v>3.5513462894228691E-142</v>
      </c>
      <c r="J145">
        <f t="shared" si="43"/>
        <v>1.2295777976395483E-82</v>
      </c>
      <c r="K145">
        <f t="shared" si="44"/>
        <v>3.4327209844718718E-230</v>
      </c>
      <c r="L145" s="27">
        <f t="shared" si="45"/>
        <v>3.4268136197951328E-229</v>
      </c>
      <c r="M145" s="27">
        <f t="shared" si="46"/>
        <v>0.19041849675643394</v>
      </c>
      <c r="N145" s="27">
        <f t="shared" si="47"/>
        <v>0.49717946679960495</v>
      </c>
      <c r="O145" s="27">
        <f t="shared" si="48"/>
        <v>1.9230248097420024E-3</v>
      </c>
      <c r="P145" s="27">
        <f t="shared" si="49"/>
        <v>1.0889540990067246E-5</v>
      </c>
      <c r="Q145" s="27">
        <f t="shared" si="50"/>
        <v>6.6083878363369515E-10</v>
      </c>
      <c r="R145" s="27">
        <f t="shared" si="51"/>
        <v>6.5970154710759352E-9</v>
      </c>
      <c r="S145" s="27">
        <f t="shared" si="52"/>
        <v>0.59346972461386505</v>
      </c>
      <c r="T145" s="27">
        <f t="shared" si="53"/>
        <v>0.96770884051043249</v>
      </c>
      <c r="U145" s="27">
        <f t="shared" si="54"/>
        <v>0.59253794638585056</v>
      </c>
      <c r="V145" s="27">
        <f t="shared" si="55"/>
        <v>0.88309988297837716</v>
      </c>
      <c r="W145" s="27">
        <f t="shared" si="56"/>
        <v>0.10017238585713859</v>
      </c>
      <c r="X145" s="27">
        <f t="shared" si="57"/>
        <v>0.99999999340298451</v>
      </c>
      <c r="Y145" t="str">
        <f t="shared" si="58"/>
        <v>Virginica</v>
      </c>
      <c r="Z145" s="1">
        <f t="shared" si="59"/>
        <v>1</v>
      </c>
    </row>
    <row r="146" spans="1:26" x14ac:dyDescent="0.25">
      <c r="A146">
        <v>6.7</v>
      </c>
      <c r="B146">
        <v>3.3</v>
      </c>
      <c r="C146">
        <v>5.7</v>
      </c>
      <c r="D146">
        <v>2.5</v>
      </c>
      <c r="E146" t="s">
        <v>34</v>
      </c>
      <c r="G146">
        <f t="shared" si="40"/>
        <v>1.0928566210700671E-5</v>
      </c>
      <c r="H146">
        <f t="shared" si="41"/>
        <v>0.99411638922596735</v>
      </c>
      <c r="I146">
        <f t="shared" si="42"/>
        <v>1.1063623162311227E-129</v>
      </c>
      <c r="J146">
        <f t="shared" si="43"/>
        <v>1.7527776906764817E-99</v>
      </c>
      <c r="K146">
        <f t="shared" si="44"/>
        <v>7.0226880695443392E-234</v>
      </c>
      <c r="L146" s="27">
        <f t="shared" si="45"/>
        <v>2.0115744816386522E-232</v>
      </c>
      <c r="M146" s="27">
        <f t="shared" si="46"/>
        <v>0.25846036936518368</v>
      </c>
      <c r="N146" s="27">
        <f t="shared" si="47"/>
        <v>0.30535954586366376</v>
      </c>
      <c r="O146" s="27">
        <f t="shared" si="48"/>
        <v>7.7579937807872642E-3</v>
      </c>
      <c r="P146" s="27">
        <f t="shared" si="49"/>
        <v>4.4827061368265995E-8</v>
      </c>
      <c r="Q146" s="27">
        <f t="shared" si="50"/>
        <v>9.1490058179218244E-12</v>
      </c>
      <c r="R146" s="27">
        <f t="shared" si="51"/>
        <v>2.6206356388671595E-10</v>
      </c>
      <c r="S146" s="27">
        <f t="shared" si="52"/>
        <v>0.61772983990738595</v>
      </c>
      <c r="T146" s="27">
        <f t="shared" si="53"/>
        <v>0.74215421392466197</v>
      </c>
      <c r="U146" s="27">
        <f t="shared" si="54"/>
        <v>0.69732945069544694</v>
      </c>
      <c r="V146" s="27">
        <f t="shared" si="55"/>
        <v>0.32761046765206892</v>
      </c>
      <c r="W146" s="27">
        <f t="shared" si="56"/>
        <v>3.4911399661339826E-2</v>
      </c>
      <c r="X146" s="27">
        <f t="shared" si="57"/>
        <v>0.99999999973793641</v>
      </c>
      <c r="Y146" t="str">
        <f t="shared" si="58"/>
        <v>Virginica</v>
      </c>
      <c r="Z146" s="1">
        <f t="shared" si="59"/>
        <v>1</v>
      </c>
    </row>
    <row r="147" spans="1:26" x14ac:dyDescent="0.25">
      <c r="A147">
        <v>6.7</v>
      </c>
      <c r="B147">
        <v>3</v>
      </c>
      <c r="C147">
        <v>5.2</v>
      </c>
      <c r="D147">
        <v>2.2999999999999998</v>
      </c>
      <c r="E147" t="s">
        <v>34</v>
      </c>
      <c r="G147">
        <f t="shared" si="40"/>
        <v>1.0928566210700671E-5</v>
      </c>
      <c r="H147">
        <f t="shared" si="41"/>
        <v>0.55637208803772498</v>
      </c>
      <c r="I147">
        <f t="shared" si="42"/>
        <v>5.7232837288350579E-101</v>
      </c>
      <c r="J147">
        <f t="shared" si="43"/>
        <v>1.2295777976395483E-82</v>
      </c>
      <c r="K147">
        <f t="shared" si="44"/>
        <v>1.4262923611718401E-188</v>
      </c>
      <c r="L147" s="27">
        <f t="shared" si="45"/>
        <v>1.0785185018963224E-187</v>
      </c>
      <c r="M147" s="27">
        <f t="shared" si="46"/>
        <v>0.25846036936518368</v>
      </c>
      <c r="N147" s="27">
        <f t="shared" si="47"/>
        <v>0.97185841325391475</v>
      </c>
      <c r="O147" s="27">
        <f t="shared" si="48"/>
        <v>0.11480911759616387</v>
      </c>
      <c r="P147" s="27">
        <f t="shared" si="49"/>
        <v>1.0889540990067246E-5</v>
      </c>
      <c r="Q147" s="27">
        <f t="shared" si="50"/>
        <v>1.0467950434770582E-7</v>
      </c>
      <c r="R147" s="27">
        <f t="shared" si="51"/>
        <v>7.915542793455035E-7</v>
      </c>
      <c r="S147" s="27">
        <f t="shared" si="52"/>
        <v>0.61772983990738595</v>
      </c>
      <c r="T147" s="27">
        <f t="shared" si="53"/>
        <v>1.2330295149586585</v>
      </c>
      <c r="U147" s="27">
        <f t="shared" si="54"/>
        <v>0.58982066849326231</v>
      </c>
      <c r="V147" s="27">
        <f t="shared" si="55"/>
        <v>0.88309988297837716</v>
      </c>
      <c r="W147" s="27">
        <f t="shared" si="56"/>
        <v>0.13224541161567638</v>
      </c>
      <c r="X147" s="27">
        <f t="shared" si="57"/>
        <v>0.99999920844572066</v>
      </c>
      <c r="Y147" t="str">
        <f t="shared" si="58"/>
        <v>Virginica</v>
      </c>
      <c r="Z147" s="1">
        <f t="shared" si="59"/>
        <v>1</v>
      </c>
    </row>
    <row r="148" spans="1:26" x14ac:dyDescent="0.25">
      <c r="A148">
        <v>6.3</v>
      </c>
      <c r="B148">
        <v>2.5</v>
      </c>
      <c r="C148">
        <v>5</v>
      </c>
      <c r="D148">
        <v>1.9</v>
      </c>
      <c r="E148" t="s">
        <v>34</v>
      </c>
      <c r="G148">
        <f t="shared" si="40"/>
        <v>1.3408748617942607E-3</v>
      </c>
      <c r="H148">
        <f t="shared" si="41"/>
        <v>5.2572246348095729E-2</v>
      </c>
      <c r="I148">
        <f t="shared" si="42"/>
        <v>1.7184592765628234E-90</v>
      </c>
      <c r="J148">
        <f t="shared" si="43"/>
        <v>1.2283641367103911E-53</v>
      </c>
      <c r="K148">
        <f t="shared" si="44"/>
        <v>4.9600939381861245E-148</v>
      </c>
      <c r="L148" s="27">
        <f t="shared" si="45"/>
        <v>1.0613915577707426E-146</v>
      </c>
      <c r="M148" s="27">
        <f t="shared" si="46"/>
        <v>0.60273970232799889</v>
      </c>
      <c r="N148" s="27">
        <f t="shared" si="47"/>
        <v>0.87800801678538576</v>
      </c>
      <c r="O148" s="27">
        <f t="shared" si="48"/>
        <v>0.24569334935011913</v>
      </c>
      <c r="P148" s="27">
        <f t="shared" si="49"/>
        <v>2.9873338970602833E-2</v>
      </c>
      <c r="Q148" s="27">
        <f t="shared" si="50"/>
        <v>1.2947448536495436E-3</v>
      </c>
      <c r="R148" s="27">
        <f t="shared" si="51"/>
        <v>2.7705750621999085E-2</v>
      </c>
      <c r="S148" s="27">
        <f t="shared" si="52"/>
        <v>0.56622774657956254</v>
      </c>
      <c r="T148" s="27">
        <f t="shared" si="53"/>
        <v>0.42003944655663922</v>
      </c>
      <c r="U148" s="27">
        <f t="shared" si="54"/>
        <v>0.43835274585212608</v>
      </c>
      <c r="V148" s="27">
        <f t="shared" si="55"/>
        <v>1.3074596309312312</v>
      </c>
      <c r="W148" s="27">
        <f t="shared" si="56"/>
        <v>4.5437244880694005E-2</v>
      </c>
      <c r="X148" s="27">
        <f t="shared" si="57"/>
        <v>0.97229424937800102</v>
      </c>
      <c r="Y148" t="str">
        <f t="shared" si="58"/>
        <v>Virginica</v>
      </c>
      <c r="Z148" s="1">
        <f t="shared" si="59"/>
        <v>1</v>
      </c>
    </row>
    <row r="149" spans="1:26" x14ac:dyDescent="0.25">
      <c r="A149">
        <v>6.5</v>
      </c>
      <c r="B149">
        <v>3</v>
      </c>
      <c r="C149">
        <v>5.2</v>
      </c>
      <c r="D149">
        <v>2</v>
      </c>
      <c r="E149" t="s">
        <v>34</v>
      </c>
      <c r="G149">
        <f t="shared" si="40"/>
        <v>1.4219451650884481E-4</v>
      </c>
      <c r="H149">
        <f t="shared" si="41"/>
        <v>0.55637208803772498</v>
      </c>
      <c r="I149">
        <f t="shared" si="42"/>
        <v>5.7232837288350579E-101</v>
      </c>
      <c r="J149">
        <f t="shared" si="43"/>
        <v>2.6668295199075447E-60</v>
      </c>
      <c r="K149">
        <f t="shared" si="44"/>
        <v>4.0250145868522739E-165</v>
      </c>
      <c r="L149" s="27">
        <f t="shared" si="45"/>
        <v>1.8469002983597995E-164</v>
      </c>
      <c r="M149" s="27">
        <f t="shared" si="46"/>
        <v>0.42546376104250572</v>
      </c>
      <c r="N149" s="27">
        <f t="shared" si="47"/>
        <v>0.97185841325391475</v>
      </c>
      <c r="O149" s="27">
        <f t="shared" si="48"/>
        <v>0.11480911759616387</v>
      </c>
      <c r="P149" s="27">
        <f t="shared" si="49"/>
        <v>6.0575676167185476E-3</v>
      </c>
      <c r="Q149" s="27">
        <f t="shared" si="50"/>
        <v>9.5855926322713925E-5</v>
      </c>
      <c r="R149" s="27">
        <f t="shared" si="51"/>
        <v>4.3984024182984385E-4</v>
      </c>
      <c r="S149" s="27">
        <f t="shared" si="52"/>
        <v>0.62140731359677936</v>
      </c>
      <c r="T149" s="27">
        <f t="shared" si="53"/>
        <v>1.2330295149586585</v>
      </c>
      <c r="U149" s="27">
        <f t="shared" si="54"/>
        <v>0.58982066849326231</v>
      </c>
      <c r="V149" s="27">
        <f t="shared" si="55"/>
        <v>1.4460535630613984</v>
      </c>
      <c r="W149" s="27">
        <f t="shared" si="56"/>
        <v>0.21783765084861365</v>
      </c>
      <c r="X149" s="27">
        <f t="shared" si="57"/>
        <v>0.99956015975817014</v>
      </c>
      <c r="Y149" t="str">
        <f t="shared" si="58"/>
        <v>Virginica</v>
      </c>
      <c r="Z149" s="1">
        <f t="shared" si="59"/>
        <v>1</v>
      </c>
    </row>
    <row r="150" spans="1:26" x14ac:dyDescent="0.25">
      <c r="A150">
        <v>6.2</v>
      </c>
      <c r="B150">
        <v>3.4</v>
      </c>
      <c r="C150">
        <v>5.4</v>
      </c>
      <c r="D150">
        <v>2.2999999999999998</v>
      </c>
      <c r="E150" t="s">
        <v>34</v>
      </c>
      <c r="G150">
        <f t="shared" si="40"/>
        <v>3.6493086870497678E-3</v>
      </c>
      <c r="H150">
        <f t="shared" si="41"/>
        <v>1.0495721623789442</v>
      </c>
      <c r="I150">
        <f t="shared" si="42"/>
        <v>5.0599746487550743E-112</v>
      </c>
      <c r="J150">
        <f t="shared" si="43"/>
        <v>1.2295777976395483E-82</v>
      </c>
      <c r="K150">
        <f t="shared" si="44"/>
        <v>7.9433921470721827E-197</v>
      </c>
      <c r="L150" s="27">
        <f t="shared" si="45"/>
        <v>1.4399957273095221E-195</v>
      </c>
      <c r="M150" s="27">
        <f t="shared" si="46"/>
        <v>0.67812989478820374</v>
      </c>
      <c r="N150" s="27">
        <f t="shared" si="47"/>
        <v>0.16943584797876085</v>
      </c>
      <c r="O150" s="27">
        <f t="shared" si="48"/>
        <v>4.4759851589147047E-2</v>
      </c>
      <c r="P150" s="27">
        <f t="shared" si="49"/>
        <v>1.0889540990067246E-5</v>
      </c>
      <c r="Q150" s="27">
        <f t="shared" si="50"/>
        <v>1.8667886338389883E-8</v>
      </c>
      <c r="R150" s="27">
        <f t="shared" si="51"/>
        <v>3.3841557948375268E-7</v>
      </c>
      <c r="S150" s="27">
        <f t="shared" si="52"/>
        <v>0.52081971806592142</v>
      </c>
      <c r="T150" s="27">
        <f t="shared" si="53"/>
        <v>0.5169947832659546</v>
      </c>
      <c r="U150" s="27">
        <f t="shared" si="54"/>
        <v>0.69595715046937168</v>
      </c>
      <c r="V150" s="27">
        <f t="shared" si="55"/>
        <v>0.88309988297837716</v>
      </c>
      <c r="W150" s="27">
        <f t="shared" si="56"/>
        <v>5.516259047341688E-2</v>
      </c>
      <c r="X150" s="27">
        <f t="shared" si="57"/>
        <v>0.99999966158442044</v>
      </c>
      <c r="Y150" t="str">
        <f t="shared" si="58"/>
        <v>Virginica</v>
      </c>
      <c r="Z150" s="1">
        <f t="shared" si="59"/>
        <v>1</v>
      </c>
    </row>
    <row r="151" spans="1:26" x14ac:dyDescent="0.25">
      <c r="A151">
        <v>5.9</v>
      </c>
      <c r="B151">
        <v>3</v>
      </c>
      <c r="C151">
        <v>5.0999999999999996</v>
      </c>
      <c r="D151">
        <v>1.8</v>
      </c>
      <c r="E151" t="s">
        <v>34</v>
      </c>
      <c r="G151">
        <f t="shared" si="40"/>
        <v>4.5389590592058916E-2</v>
      </c>
      <c r="H151">
        <f t="shared" si="41"/>
        <v>0.55637208803772498</v>
      </c>
      <c r="I151">
        <f t="shared" si="42"/>
        <v>1.1705571753382955E-95</v>
      </c>
      <c r="J151">
        <f t="shared" si="43"/>
        <v>2.2994205049344049E-47</v>
      </c>
      <c r="K151">
        <f t="shared" si="44"/>
        <v>2.2657468054363196E-144</v>
      </c>
      <c r="L151" s="27">
        <f t="shared" si="45"/>
        <v>2.7714796054062651E-143</v>
      </c>
      <c r="M151" s="27">
        <f t="shared" si="46"/>
        <v>0.77101012023570192</v>
      </c>
      <c r="N151" s="27">
        <f t="shared" si="47"/>
        <v>0.97185841325391475</v>
      </c>
      <c r="O151" s="27">
        <f t="shared" si="48"/>
        <v>0.17179824770554497</v>
      </c>
      <c r="P151" s="27">
        <f t="shared" si="49"/>
        <v>0.11408115120770759</v>
      </c>
      <c r="Q151" s="27">
        <f t="shared" si="50"/>
        <v>4.8952451682813224E-3</v>
      </c>
      <c r="R151" s="27">
        <f t="shared" si="51"/>
        <v>5.9879030237637729E-2</v>
      </c>
      <c r="S151" s="27">
        <f t="shared" si="52"/>
        <v>0.3494071131564313</v>
      </c>
      <c r="T151" s="27">
        <f t="shared" si="53"/>
        <v>1.2330295149586585</v>
      </c>
      <c r="U151" s="27">
        <f t="shared" si="54"/>
        <v>0.51689350710103577</v>
      </c>
      <c r="V151" s="27">
        <f t="shared" si="55"/>
        <v>1.0353767122893787</v>
      </c>
      <c r="W151" s="27">
        <f t="shared" si="56"/>
        <v>7.6857000131181685E-2</v>
      </c>
      <c r="X151" s="27">
        <f t="shared" si="57"/>
        <v>0.94012096976236226</v>
      </c>
      <c r="Y151" t="str">
        <f t="shared" si="58"/>
        <v>Virginica</v>
      </c>
      <c r="Z151" s="1">
        <f t="shared" si="59"/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PlayGolf</vt:lpstr>
      <vt:lpstr>Iris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Trent Shaprio</dc:creator>
  <cp:lastModifiedBy>Trent Shaprio</cp:lastModifiedBy>
  <dcterms:created xsi:type="dcterms:W3CDTF">2017-04-24T22:52:10Z</dcterms:created>
  <dcterms:modified xsi:type="dcterms:W3CDTF">2017-05-03T01:13:56Z</dcterms:modified>
</cp:coreProperties>
</file>