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h2019\LSHTM-AMR\"/>
    </mc:Choice>
  </mc:AlternateContent>
  <xr:revisionPtr revIDLastSave="0" documentId="13_ncr:1_{8E55BD91-7E18-4314-9200-638449E21998}" xr6:coauthVersionLast="46" xr6:coauthVersionMax="46" xr10:uidLastSave="{00000000-0000-0000-0000-000000000000}"/>
  <bookViews>
    <workbookView xWindow="-110" yWindow="-110" windowWidth="19420" windowHeight="10420" xr2:uid="{F062CE86-7CA2-4F6B-B96E-955DFB496ADF}"/>
  </bookViews>
  <sheets>
    <sheet name="CBA-Summa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6" l="1"/>
  <c r="F6" i="6"/>
  <c r="J6" i="6" s="1"/>
  <c r="G6" i="6"/>
  <c r="H6" i="6" l="1"/>
  <c r="I6" i="6"/>
  <c r="F9" i="6" l="1"/>
  <c r="J9" i="6" s="1"/>
  <c r="J7" i="6"/>
  <c r="I7" i="6"/>
  <c r="H7" i="6"/>
  <c r="F8" i="6"/>
  <c r="J8" i="6" s="1"/>
  <c r="J2" i="6"/>
  <c r="I2" i="6"/>
  <c r="H2" i="6"/>
  <c r="H9" i="6" l="1"/>
  <c r="J18" i="6"/>
  <c r="J20" i="6" s="1"/>
  <c r="H8" i="6"/>
  <c r="H18" i="6" s="1"/>
  <c r="H20" i="6" s="1"/>
  <c r="I8" i="6"/>
  <c r="I9" i="6"/>
  <c r="I18" i="6" l="1"/>
  <c r="I20" i="6" s="1"/>
</calcChain>
</file>

<file path=xl/sharedStrings.xml><?xml version="1.0" encoding="utf-8"?>
<sst xmlns="http://schemas.openxmlformats.org/spreadsheetml/2006/main" count="87" uniqueCount="67">
  <si>
    <t>Benefit</t>
  </si>
  <si>
    <t>VND</t>
  </si>
  <si>
    <t>Item</t>
  </si>
  <si>
    <t>TN2-Probiotic</t>
  </si>
  <si>
    <t>Health incidence 1</t>
  </si>
  <si>
    <t>Health incidence 2</t>
  </si>
  <si>
    <t>Health incidence 3</t>
  </si>
  <si>
    <t>Health incidence 4</t>
  </si>
  <si>
    <t>Health incidence 5</t>
  </si>
  <si>
    <t>Health incidence 6</t>
  </si>
  <si>
    <t>Cost</t>
  </si>
  <si>
    <t>Giống</t>
  </si>
  <si>
    <t xml:space="preserve">con </t>
  </si>
  <si>
    <t>Thức ăn 1</t>
  </si>
  <si>
    <t>Thức ăn 2</t>
  </si>
  <si>
    <t>Thức ăn 3</t>
  </si>
  <si>
    <t>Tổng lượng KS/probiotic sử dụng - giai đoạn 1</t>
  </si>
  <si>
    <t>Tổng lượng KS/probiotic sử dụng - giai đoạn 2</t>
  </si>
  <si>
    <t>đợt</t>
  </si>
  <si>
    <t>giờ</t>
  </si>
  <si>
    <t>Các loại vaccine sử dụng</t>
  </si>
  <si>
    <t>Số lợn chết</t>
  </si>
  <si>
    <t>Vệ sinh chuồng trại (vôi bột, cloramine B)</t>
  </si>
  <si>
    <t>Tổ chức 1</t>
  </si>
  <si>
    <t>Tổ chức 2</t>
  </si>
  <si>
    <t>Tổ chức 3</t>
  </si>
  <si>
    <t>Tổ chức 4</t>
  </si>
  <si>
    <t>Tổ chức 5</t>
  </si>
  <si>
    <t>Gia cố chuồng trại</t>
  </si>
  <si>
    <t>Đơn vị</t>
  </si>
  <si>
    <t xml:space="preserve">Lợn giống </t>
  </si>
  <si>
    <t>Mô tả</t>
  </si>
  <si>
    <t>kì</t>
  </si>
  <si>
    <t>Số lợn có vấn đền về sức khỏe (break down nếu có triệu chứng cụ thể)</t>
  </si>
  <si>
    <t>NA</t>
  </si>
  <si>
    <t>-</t>
  </si>
  <si>
    <t>TN1-Ab</t>
  </si>
  <si>
    <t>Nhân công (tb 1 tháng 30 ngày mỗi ngày 8h làm)</t>
  </si>
  <si>
    <t>Tổng lượng cám đã sử dụng + vận chuyển</t>
  </si>
  <si>
    <t xml:space="preserve">Chi phí cho bác sĩ thú y </t>
  </si>
  <si>
    <r>
      <t xml:space="preserve">Tổng thời gian chăm sóc 
</t>
    </r>
    <r>
      <rPr>
        <i/>
        <sz val="11"/>
        <color theme="8"/>
        <rFont val="Calibri"/>
        <family val="2"/>
        <scheme val="minor"/>
      </rPr>
      <t>nhân công (3 SV x 3.000.000/SV/tháng, bao gồm chi phí ăn ở, hỗ trợ SV 1.000.000/SV/tháng), nếu giá thuê công nhân thì cao hơn, công nhân tổng chi hết 6.000.000/người/tháng</t>
    </r>
  </si>
  <si>
    <r>
      <t xml:space="preserve">Điện, nước
</t>
    </r>
    <r>
      <rPr>
        <i/>
        <sz val="11"/>
        <color theme="8"/>
        <rFont val="Calibri"/>
        <family val="2"/>
        <scheme val="minor"/>
      </rPr>
      <t xml:space="preserve">Chi phí khác: điện nước, các vật dụng, dụng cụ rẻ tiền, mau hỏng... </t>
    </r>
  </si>
  <si>
    <r>
      <t xml:space="preserve">Vệ sinh chuồng trại định kì (vôi bột, cloramine B)
</t>
    </r>
    <r>
      <rPr>
        <i/>
        <sz val="11"/>
        <color theme="8"/>
        <rFont val="Calibri"/>
        <family val="2"/>
        <scheme val="minor"/>
      </rPr>
      <t>Thuốc sát trùng 2 gói loại Virkon S 500 : 180k/ gói Vôi bột phun chuồng trại 2 lần + xuất lợn x 5 bao mỗi lần x 7kg/bao. Tổng : 15x7 = 105kg Thành giá : 105x7 = 735k Ngoài ra rắc vôi đường đi và khu chăn nuôi : 2bx7kgx7 = 98k Tổng tiền : 1.193.000đ</t>
    </r>
  </si>
  <si>
    <r>
      <t xml:space="preserve">Đồ bảo hộ, tools, poster 
</t>
    </r>
    <r>
      <rPr>
        <i/>
        <sz val="11"/>
        <color theme="8"/>
        <rFont val="Calibri"/>
        <family val="2"/>
        <scheme val="minor"/>
      </rPr>
      <t xml:space="preserve">(2 hộp găng tay, 6 bộ bảo hộ, 4 chổi) </t>
    </r>
  </si>
  <si>
    <r>
      <t xml:space="preserve">Số giờ làm tăng thêm do chăm sóc lợn không khỏe (rửa chuồng, thăm khám sức khỏe, tiêm thuốc…): </t>
    </r>
    <r>
      <rPr>
        <i/>
        <sz val="11"/>
        <color theme="8"/>
        <rFont val="Calibri"/>
        <family val="2"/>
        <scheme val="minor"/>
      </rPr>
      <t xml:space="preserve">PV sinh viên cho thấy cần thêm 30' thăm khám sk và 30' vệ sinh dọn rửa = 1h/ngày </t>
    </r>
  </si>
  <si>
    <t>Tiền điều trị (thuốc + vật tư tiêu hao)</t>
  </si>
  <si>
    <t>lô thí nghiệm</t>
  </si>
  <si>
    <t>Cost for total feed + feed transportation</t>
  </si>
  <si>
    <r>
      <t xml:space="preserve">Labour cost for taking care pigs
</t>
    </r>
    <r>
      <rPr>
        <i/>
        <sz val="11"/>
        <color theme="8"/>
        <rFont val="Calibri"/>
        <family val="2"/>
        <scheme val="minor"/>
      </rPr>
      <t>nhân công (3 SV x 3.000.000/SV/tháng, bao gồm chi phí ăn ở, hỗ trợ SV 1.000.000/SV/tháng), nếu giá thuê công nhân thì cao hơn, công nhân tổng chi hết 6.000.000/người/tháng</t>
    </r>
  </si>
  <si>
    <t>Cost for vaccination</t>
  </si>
  <si>
    <r>
      <t xml:space="preserve">Electricity and water at farm
</t>
    </r>
    <r>
      <rPr>
        <i/>
        <sz val="11"/>
        <color theme="8"/>
        <rFont val="Calibri"/>
        <family val="2"/>
        <scheme val="minor"/>
      </rPr>
      <t xml:space="preserve">Chi phí khác: điện nước, các vật dụng, dụng cụ rẻ tiền, mau hỏng... </t>
    </r>
  </si>
  <si>
    <r>
      <t xml:space="preserve">Cleaning and disinfection prediocally (lime, cloramine B)
</t>
    </r>
    <r>
      <rPr>
        <i/>
        <sz val="11"/>
        <color theme="8"/>
        <rFont val="Calibri"/>
        <family val="2"/>
        <scheme val="minor"/>
      </rPr>
      <t>Thuốc sát trùng 2 gói loại Virkon S 500 : 180k/ gói Vôi bột phun chuồng trại 2 lần + xuất lợn x 5 bao mỗi lần x 7kg/bao. Tổng : 15x7 = 105kg Thành giá : 105x7 = 735k Ngoài ra rắc vôi đường đi và khu chăn nuôi : 2bx7kgx7 = 98k Tổng tiền : 1.193.000đ</t>
    </r>
  </si>
  <si>
    <t>Farm/pen recontruction/fix-repaire</t>
  </si>
  <si>
    <r>
      <t xml:space="preserve">PPE, tools, poster 
</t>
    </r>
    <r>
      <rPr>
        <i/>
        <sz val="11"/>
        <color theme="8"/>
        <rFont val="Calibri"/>
        <family val="2"/>
        <scheme val="minor"/>
      </rPr>
      <t xml:space="preserve">(2 hộp găng tay, 6 bộ bảo hộ, 4 chổi) </t>
    </r>
  </si>
  <si>
    <t>Pig death</t>
  </si>
  <si>
    <r>
      <t xml:space="preserve">Extra-time (hours) due to taking care of unwell/sick pigs (cleaning cages, health checks, injections, etc.): </t>
    </r>
    <r>
      <rPr>
        <i/>
        <sz val="11"/>
        <color theme="8"/>
        <rFont val="Calibri"/>
        <family val="2"/>
        <scheme val="minor"/>
      </rPr>
      <t xml:space="preserve">PV sinh viên cho thấy cần thêm 30' thăm khám sk và 30' vệ sinh dọn rửa = 1h/ngày </t>
    </r>
  </si>
  <si>
    <t xml:space="preserve">Cost for Veterinarian/Animal health teachnican </t>
  </si>
  <si>
    <t>Number of pigs have health problem (if any)</t>
  </si>
  <si>
    <t>Cost for illness/sick treatment (drug + others)</t>
  </si>
  <si>
    <t>Cleaning and disinfection due to disease (lime, cloramine B)</t>
  </si>
  <si>
    <t>Mô tả/Description</t>
  </si>
  <si>
    <t>Unit price (VND)</t>
  </si>
  <si>
    <t>Amount</t>
  </si>
  <si>
    <t>TN3-Control</t>
  </si>
  <si>
    <t>Cost for piglets</t>
  </si>
  <si>
    <t>Cost for amount of probiotic used</t>
  </si>
  <si>
    <t>Cost for amount of antibiotic (Tylan-ELANCO)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</si>
</sst>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8"/>
      <color rgb="FF001A33"/>
      <name val="Segoe UI"/>
      <family val="2"/>
    </font>
    <font>
      <i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164" fontId="0" fillId="0" borderId="0" xfId="3" applyNumberFormat="1" applyFont="1"/>
    <xf numFmtId="164" fontId="0" fillId="0" borderId="0" xfId="0" applyNumberFormat="1"/>
    <xf numFmtId="164" fontId="0" fillId="0" borderId="1" xfId="3" applyNumberFormat="1" applyFont="1" applyBorder="1" applyAlignment="1">
      <alignment vertical="center"/>
    </xf>
    <xf numFmtId="164" fontId="0" fillId="0" borderId="1" xfId="3" applyNumberFormat="1" applyFont="1" applyBorder="1"/>
    <xf numFmtId="164" fontId="4" fillId="0" borderId="1" xfId="3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left" vertical="center"/>
    </xf>
    <xf numFmtId="164" fontId="4" fillId="0" borderId="1" xfId="3" applyNumberFormat="1" applyFont="1" applyBorder="1"/>
    <xf numFmtId="164" fontId="0" fillId="2" borderId="1" xfId="3" applyNumberFormat="1" applyFont="1" applyFill="1" applyBorder="1"/>
    <xf numFmtId="164" fontId="0" fillId="0" borderId="1" xfId="3" applyNumberFormat="1" applyFont="1" applyFill="1" applyBorder="1"/>
    <xf numFmtId="0" fontId="0" fillId="0" borderId="2" xfId="0" applyBorder="1" applyAlignment="1">
      <alignment horizontal="left" vertical="center" wrapText="1"/>
    </xf>
    <xf numFmtId="164" fontId="0" fillId="2" borderId="1" xfId="3" applyNumberFormat="1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6">
    <cellStyle name="Comma" xfId="3" builtinId="3"/>
    <cellStyle name="Comma 2" xfId="5" xr:uid="{3BAA6079-F856-4F41-A0B6-73169CAF4289}"/>
    <cellStyle name="Normal" xfId="0" builtinId="0"/>
    <cellStyle name="Normal 2" xfId="1" xr:uid="{27C68E1F-C94D-4AC6-9344-0F203F56F67C}"/>
    <cellStyle name="Normal 3" xfId="2" xr:uid="{DE653B67-F4D2-48F2-9C57-D1F6B11F2EC7}"/>
    <cellStyle name="Normal 4" xfId="4" xr:uid="{488ABBB6-F878-468D-9F94-CCBF91B40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B3FD-488C-46C2-8992-3724284F8E96}">
  <dimension ref="A1:K20"/>
  <sheetViews>
    <sheetView tabSelected="1" topLeftCell="C1" zoomScale="90" zoomScaleNormal="90" workbookViewId="0">
      <selection activeCell="D9" sqref="D9"/>
    </sheetView>
  </sheetViews>
  <sheetFormatPr defaultRowHeight="14.5" x14ac:dyDescent="0.35"/>
  <cols>
    <col min="1" max="1" width="7.6328125" style="7" customWidth="1"/>
    <col min="2" max="2" width="17.36328125" style="7" customWidth="1"/>
    <col min="3" max="3" width="45.90625" style="7" customWidth="1"/>
    <col min="4" max="4" width="52.54296875" style="7" bestFit="1" customWidth="1"/>
    <col min="5" max="5" width="10.08984375" style="7" customWidth="1"/>
    <col min="6" max="6" width="15.36328125" style="7" bestFit="1" customWidth="1"/>
    <col min="7" max="7" width="14.26953125" style="7" customWidth="1"/>
    <col min="8" max="8" width="12.1796875" style="7" bestFit="1" customWidth="1"/>
    <col min="9" max="9" width="12.54296875" style="7" bestFit="1" customWidth="1"/>
    <col min="10" max="10" width="12.1796875" style="7" bestFit="1" customWidth="1"/>
    <col min="11" max="16384" width="8.7265625" style="7"/>
  </cols>
  <sheetData>
    <row r="1" spans="1:11" s="13" customFormat="1" x14ac:dyDescent="0.35">
      <c r="A1" s="29" t="s">
        <v>2</v>
      </c>
      <c r="B1" s="30"/>
      <c r="C1" s="4" t="s">
        <v>31</v>
      </c>
      <c r="D1" s="16" t="s">
        <v>60</v>
      </c>
      <c r="E1" s="4" t="s">
        <v>29</v>
      </c>
      <c r="F1" s="4" t="s">
        <v>61</v>
      </c>
      <c r="G1" s="4" t="s">
        <v>62</v>
      </c>
      <c r="H1" s="1" t="s">
        <v>36</v>
      </c>
      <c r="I1" s="1" t="s">
        <v>3</v>
      </c>
      <c r="J1" s="1" t="s">
        <v>63</v>
      </c>
      <c r="K1" s="12"/>
    </row>
    <row r="2" spans="1:11" s="13" customFormat="1" x14ac:dyDescent="0.35">
      <c r="A2" s="31" t="s">
        <v>10</v>
      </c>
      <c r="B2" s="14" t="s">
        <v>11</v>
      </c>
      <c r="C2" s="14" t="s">
        <v>30</v>
      </c>
      <c r="D2" s="14" t="s">
        <v>64</v>
      </c>
      <c r="E2" s="14" t="s">
        <v>12</v>
      </c>
      <c r="F2" s="22">
        <v>3500000</v>
      </c>
      <c r="G2" s="23">
        <v>90</v>
      </c>
      <c r="H2" s="24">
        <f>30*F2</f>
        <v>105000000</v>
      </c>
      <c r="I2" s="24">
        <f>30*F2</f>
        <v>105000000</v>
      </c>
      <c r="J2" s="24">
        <f>30*F2</f>
        <v>105000000</v>
      </c>
      <c r="K2" s="12"/>
    </row>
    <row r="3" spans="1:11" x14ac:dyDescent="0.35">
      <c r="A3" s="32"/>
      <c r="B3" s="5" t="s">
        <v>13</v>
      </c>
      <c r="C3" s="2" t="s">
        <v>38</v>
      </c>
      <c r="D3" s="2" t="s">
        <v>47</v>
      </c>
      <c r="E3" s="2" t="s">
        <v>18</v>
      </c>
      <c r="F3" s="20"/>
      <c r="G3" s="20"/>
      <c r="H3" s="21">
        <v>81202227.40934211</v>
      </c>
      <c r="I3" s="21">
        <v>80747233.971270815</v>
      </c>
      <c r="J3" s="21">
        <v>79041038.838774517</v>
      </c>
      <c r="K3" s="8"/>
    </row>
    <row r="4" spans="1:11" x14ac:dyDescent="0.35">
      <c r="A4" s="32"/>
      <c r="B4" s="15" t="s">
        <v>14</v>
      </c>
      <c r="C4" s="2" t="s">
        <v>16</v>
      </c>
      <c r="D4" s="2" t="s">
        <v>65</v>
      </c>
      <c r="E4" s="2" t="s">
        <v>18</v>
      </c>
      <c r="F4" s="20"/>
      <c r="G4" s="20"/>
      <c r="H4" s="26">
        <v>0</v>
      </c>
      <c r="I4" s="26">
        <v>637298.20000000077</v>
      </c>
      <c r="J4" s="26"/>
      <c r="K4" s="8"/>
    </row>
    <row r="5" spans="1:11" x14ac:dyDescent="0.35">
      <c r="A5" s="32"/>
      <c r="B5" s="15" t="s">
        <v>15</v>
      </c>
      <c r="C5" s="2" t="s">
        <v>17</v>
      </c>
      <c r="D5" s="2" t="s">
        <v>66</v>
      </c>
      <c r="E5" s="2" t="s">
        <v>18</v>
      </c>
      <c r="F5" s="20"/>
      <c r="G5" s="20"/>
      <c r="H5" s="26">
        <v>1612312.216666668</v>
      </c>
      <c r="I5" s="26">
        <v>0</v>
      </c>
      <c r="J5" s="26">
        <v>0</v>
      </c>
      <c r="K5" s="8"/>
    </row>
    <row r="6" spans="1:11" ht="72.5" x14ac:dyDescent="0.35">
      <c r="A6" s="32"/>
      <c r="B6" s="27" t="s">
        <v>37</v>
      </c>
      <c r="C6" s="3" t="s">
        <v>40</v>
      </c>
      <c r="D6" s="3" t="s">
        <v>48</v>
      </c>
      <c r="E6" s="2" t="s">
        <v>19</v>
      </c>
      <c r="F6" s="20">
        <f>3000000/(30*8)</f>
        <v>12500</v>
      </c>
      <c r="G6" s="20">
        <f>12*30*8</f>
        <v>2880</v>
      </c>
      <c r="H6" s="20">
        <f>4*30*8*F6</f>
        <v>12000000</v>
      </c>
      <c r="I6" s="20">
        <f>4*30*8*F6</f>
        <v>12000000</v>
      </c>
      <c r="J6" s="20">
        <f>4*30*8*F6</f>
        <v>12000000</v>
      </c>
      <c r="K6" s="8"/>
    </row>
    <row r="7" spans="1:11" x14ac:dyDescent="0.35">
      <c r="A7" s="32"/>
      <c r="B7" s="6" t="s">
        <v>23</v>
      </c>
      <c r="C7" s="10" t="s">
        <v>20</v>
      </c>
      <c r="D7" s="10" t="s">
        <v>49</v>
      </c>
      <c r="E7" s="2" t="s">
        <v>12</v>
      </c>
      <c r="F7" s="20">
        <v>200000</v>
      </c>
      <c r="G7" s="7">
        <v>90</v>
      </c>
      <c r="H7" s="20">
        <f>30*F7</f>
        <v>6000000</v>
      </c>
      <c r="I7" s="20">
        <f>30*F7</f>
        <v>6000000</v>
      </c>
      <c r="J7" s="20">
        <f>30*F7</f>
        <v>6000000</v>
      </c>
      <c r="K7" s="8"/>
    </row>
    <row r="8" spans="1:11" ht="43.5" x14ac:dyDescent="0.35">
      <c r="A8" s="32"/>
      <c r="B8" s="6" t="s">
        <v>24</v>
      </c>
      <c r="C8" s="3" t="s">
        <v>41</v>
      </c>
      <c r="D8" s="3" t="s">
        <v>50</v>
      </c>
      <c r="E8" s="2" t="s">
        <v>18</v>
      </c>
      <c r="F8" s="21">
        <f>13500000/3</f>
        <v>4500000</v>
      </c>
      <c r="G8" s="20"/>
      <c r="H8" s="20">
        <f>F8</f>
        <v>4500000</v>
      </c>
      <c r="I8" s="20">
        <f>F8</f>
        <v>4500000</v>
      </c>
      <c r="J8" s="20">
        <f>F8</f>
        <v>4500000</v>
      </c>
    </row>
    <row r="9" spans="1:11" ht="101.5" x14ac:dyDescent="0.35">
      <c r="A9" s="32"/>
      <c r="B9" s="6" t="s">
        <v>25</v>
      </c>
      <c r="C9" s="3" t="s">
        <v>42</v>
      </c>
      <c r="D9" s="3" t="s">
        <v>51</v>
      </c>
      <c r="E9" s="3" t="s">
        <v>46</v>
      </c>
      <c r="F9" s="20">
        <f>1193000/3</f>
        <v>397666.66666666669</v>
      </c>
      <c r="G9" s="20">
        <v>3</v>
      </c>
      <c r="H9" s="20">
        <f>F9</f>
        <v>397666.66666666669</v>
      </c>
      <c r="I9" s="20">
        <f>F9</f>
        <v>397666.66666666669</v>
      </c>
      <c r="J9" s="20">
        <f>F9</f>
        <v>397666.66666666669</v>
      </c>
    </row>
    <row r="10" spans="1:11" x14ac:dyDescent="0.35">
      <c r="A10" s="32"/>
      <c r="B10" s="6" t="s">
        <v>26</v>
      </c>
      <c r="C10" s="2" t="s">
        <v>28</v>
      </c>
      <c r="D10" s="2" t="s">
        <v>52</v>
      </c>
      <c r="E10" s="2" t="s">
        <v>18</v>
      </c>
      <c r="F10" s="20" t="s">
        <v>35</v>
      </c>
      <c r="G10" s="20" t="s">
        <v>35</v>
      </c>
      <c r="H10" s="20" t="s">
        <v>35</v>
      </c>
      <c r="I10" s="20" t="s">
        <v>35</v>
      </c>
      <c r="J10" s="20" t="s">
        <v>35</v>
      </c>
    </row>
    <row r="11" spans="1:11" ht="29" x14ac:dyDescent="0.35">
      <c r="A11" s="32"/>
      <c r="B11" s="6" t="s">
        <v>27</v>
      </c>
      <c r="C11" s="3" t="s">
        <v>43</v>
      </c>
      <c r="D11" s="3" t="s">
        <v>53</v>
      </c>
      <c r="E11" s="2" t="s">
        <v>32</v>
      </c>
      <c r="F11" s="20" t="s">
        <v>35</v>
      </c>
      <c r="G11" s="20" t="s">
        <v>35</v>
      </c>
      <c r="H11" s="21" t="s">
        <v>35</v>
      </c>
      <c r="I11" s="21" t="s">
        <v>35</v>
      </c>
      <c r="J11" s="21" t="s">
        <v>35</v>
      </c>
    </row>
    <row r="12" spans="1:11" ht="29" x14ac:dyDescent="0.35">
      <c r="A12" s="32"/>
      <c r="B12" s="5" t="s">
        <v>4</v>
      </c>
      <c r="C12" s="3" t="s">
        <v>33</v>
      </c>
      <c r="D12" s="3" t="s">
        <v>57</v>
      </c>
      <c r="E12" s="2" t="s">
        <v>12</v>
      </c>
      <c r="F12" s="20"/>
      <c r="G12" s="20">
        <v>0</v>
      </c>
      <c r="H12" s="21"/>
      <c r="I12" s="21">
        <v>0</v>
      </c>
      <c r="J12" s="21">
        <v>2</v>
      </c>
    </row>
    <row r="13" spans="1:11" x14ac:dyDescent="0.35">
      <c r="A13" s="32"/>
      <c r="B13" s="5" t="s">
        <v>5</v>
      </c>
      <c r="C13" s="2" t="s">
        <v>21</v>
      </c>
      <c r="D13" s="2" t="s">
        <v>54</v>
      </c>
      <c r="E13" s="2" t="s">
        <v>12</v>
      </c>
      <c r="F13" s="20" t="s">
        <v>34</v>
      </c>
      <c r="G13" s="20">
        <v>0</v>
      </c>
      <c r="H13" s="21">
        <v>0</v>
      </c>
      <c r="I13" s="21">
        <v>0</v>
      </c>
      <c r="J13" s="21">
        <v>0</v>
      </c>
    </row>
    <row r="14" spans="1:11" ht="58" x14ac:dyDescent="0.35">
      <c r="A14" s="32"/>
      <c r="B14" s="5" t="s">
        <v>6</v>
      </c>
      <c r="C14" s="3" t="s">
        <v>44</v>
      </c>
      <c r="D14" s="3" t="s">
        <v>55</v>
      </c>
      <c r="E14" s="2" t="s">
        <v>19</v>
      </c>
      <c r="F14" s="20">
        <v>12500</v>
      </c>
      <c r="G14" s="20">
        <v>5</v>
      </c>
      <c r="H14" s="20">
        <v>0</v>
      </c>
      <c r="I14" s="20">
        <v>0</v>
      </c>
      <c r="J14" s="20">
        <f>G14*F14</f>
        <v>62500</v>
      </c>
    </row>
    <row r="15" spans="1:11" x14ac:dyDescent="0.35">
      <c r="A15" s="32"/>
      <c r="B15" s="5" t="s">
        <v>7</v>
      </c>
      <c r="C15" s="2" t="s">
        <v>39</v>
      </c>
      <c r="D15" s="2" t="s">
        <v>56</v>
      </c>
      <c r="E15" s="2" t="s">
        <v>19</v>
      </c>
      <c r="F15" s="20">
        <v>0</v>
      </c>
      <c r="G15" s="20">
        <v>0</v>
      </c>
      <c r="H15" s="21">
        <v>0</v>
      </c>
      <c r="I15" s="21">
        <v>0</v>
      </c>
      <c r="J15" s="21">
        <v>0</v>
      </c>
    </row>
    <row r="16" spans="1:11" x14ac:dyDescent="0.35">
      <c r="A16" s="32"/>
      <c r="B16" s="5" t="s">
        <v>8</v>
      </c>
      <c r="C16" s="2" t="s">
        <v>45</v>
      </c>
      <c r="D16" s="2" t="s">
        <v>58</v>
      </c>
      <c r="E16" s="2" t="s">
        <v>1</v>
      </c>
      <c r="F16" s="28"/>
      <c r="G16" s="28"/>
      <c r="H16" s="25"/>
      <c r="I16" s="25"/>
      <c r="J16" s="25"/>
    </row>
    <row r="17" spans="1:10" x14ac:dyDescent="0.35">
      <c r="A17" s="33"/>
      <c r="B17" s="6" t="s">
        <v>9</v>
      </c>
      <c r="C17" s="2" t="s">
        <v>22</v>
      </c>
      <c r="D17" s="2" t="s">
        <v>59</v>
      </c>
      <c r="E17" s="2" t="s">
        <v>1</v>
      </c>
      <c r="F17" s="28"/>
      <c r="G17" s="28"/>
      <c r="H17" s="25"/>
      <c r="I17" s="25"/>
      <c r="J17" s="25"/>
    </row>
    <row r="18" spans="1:10" x14ac:dyDescent="0.35">
      <c r="A18" s="11"/>
      <c r="B18" s="9"/>
      <c r="C18" s="9"/>
      <c r="D18" s="9"/>
      <c r="E18" s="9"/>
      <c r="F18" s="9"/>
      <c r="G18" s="9" t="s">
        <v>10</v>
      </c>
      <c r="H18" s="19">
        <f>SUM(H2:H17)</f>
        <v>210712206.29267544</v>
      </c>
      <c r="I18" s="19">
        <f>SUM(I2:I17)</f>
        <v>209282198.83793744</v>
      </c>
      <c r="J18" s="19">
        <f>SUM(J2:J11)+SUM(J13:J17)</f>
        <v>207001205.50544116</v>
      </c>
    </row>
    <row r="19" spans="1:10" x14ac:dyDescent="0.35">
      <c r="C19" s="17"/>
      <c r="D19" s="17"/>
      <c r="G19" s="7" t="s">
        <v>0</v>
      </c>
      <c r="H19" s="18">
        <v>216797000</v>
      </c>
      <c r="I19" s="18">
        <v>215039999.99999997</v>
      </c>
      <c r="J19" s="18">
        <v>211525999.99999997</v>
      </c>
    </row>
    <row r="20" spans="1:10" x14ac:dyDescent="0.35">
      <c r="H20" s="19">
        <f>H19-H18</f>
        <v>6084793.7073245645</v>
      </c>
      <c r="I20" s="19">
        <f t="shared" ref="I20:J20" si="0">I19-I18</f>
        <v>5757801.1620625257</v>
      </c>
      <c r="J20" s="19">
        <f t="shared" si="0"/>
        <v>4524794.4945588112</v>
      </c>
    </row>
  </sheetData>
  <mergeCells count="2">
    <mergeCell ref="A1:B1"/>
    <mergeCell ref="A2:A17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8DF32B52A74D0478813997BA1D3B4A7" ma:contentTypeVersion="10" ma:contentTypeDescription="Tạo tài liệu mới." ma:contentTypeScope="" ma:versionID="772e8727279a0a89e04d06ef57e5599d">
  <xsd:schema xmlns:xsd="http://www.w3.org/2001/XMLSchema" xmlns:xs="http://www.w3.org/2001/XMLSchema" xmlns:p="http://schemas.microsoft.com/office/2006/metadata/properties" xmlns:ns3="f3aa1411-1b65-435d-8562-fe736fc19c6c" targetNamespace="http://schemas.microsoft.com/office/2006/metadata/properties" ma:root="true" ma:fieldsID="3c8c40b06db129bf0bc8d1d601a380bf" ns3:_="">
    <xsd:import namespace="f3aa1411-1b65-435d-8562-fe736fc19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1411-1b65-435d-8562-fe736fc19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40705A-E4C5-4369-A2AD-F5C0FA2CCDB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aa1411-1b65-435d-8562-fe736fc19c6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87BE6D-211E-496D-84B4-0857392BD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07E4E-D65C-41E3-AB78-496E8CA27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a1411-1b65-435d-8562-fe736fc19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Ngo H.T</dc:creator>
  <cp:lastModifiedBy>DXSINH</cp:lastModifiedBy>
  <dcterms:created xsi:type="dcterms:W3CDTF">2020-09-26T07:06:46Z</dcterms:created>
  <dcterms:modified xsi:type="dcterms:W3CDTF">2021-05-21T18:23:41Z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0x01010078DF32B52A74D0478813997BA1D3B4A7</vt:lpwstr>
  </property>
</Properties>
</file>