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lena\Documents\EPFL\Unipoly\"/>
    </mc:Choice>
  </mc:AlternateContent>
  <bookViews>
    <workbookView xWindow="0" yWindow="0" windowWidth="12312" windowHeight="3708" tabRatio="849"/>
  </bookViews>
  <sheets>
    <sheet name="Compta" sheetId="5" r:id="rId1"/>
    <sheet name="Liste écriture" sheetId="2" r:id="rId2"/>
    <sheet name="Exemple de plan comptable" sheetId="1" r:id="rId3"/>
    <sheet name="Numéros comptables" sheetId="4" r:id="rId4"/>
  </sheets>
  <calcPr calcId="171027" iterateDelta="1E-4"/>
  <pivotCaches>
    <pivotCache cacheId="5" r:id="rId5"/>
  </pivotCaches>
</workbook>
</file>

<file path=xl/calcChain.xml><?xml version="1.0" encoding="utf-8"?>
<calcChain xmlns="http://schemas.openxmlformats.org/spreadsheetml/2006/main">
  <c r="E24" i="5" l="1"/>
  <c r="E33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E26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L83" i="2"/>
  <c r="D17" i="4"/>
  <c r="D11" i="4"/>
  <c r="D10" i="4"/>
  <c r="D9" i="4"/>
  <c r="D8" i="4"/>
  <c r="D7" i="4"/>
  <c r="D6" i="4"/>
  <c r="D5" i="4"/>
  <c r="D16" i="4"/>
  <c r="D14" i="4"/>
  <c r="D15" i="4"/>
  <c r="D13" i="4"/>
  <c r="D12" i="4"/>
  <c r="D29" i="4"/>
  <c r="D23" i="4"/>
  <c r="D24" i="4"/>
  <c r="D25" i="4"/>
  <c r="D26" i="4"/>
  <c r="D27" i="4"/>
  <c r="D28" i="4"/>
  <c r="D30" i="4"/>
  <c r="D31" i="4"/>
  <c r="D32" i="4"/>
  <c r="D34" i="4"/>
  <c r="D35" i="4"/>
  <c r="D22" i="4"/>
  <c r="D4" i="4"/>
  <c r="F86" i="1"/>
  <c r="E86" i="1"/>
  <c r="D86" i="1"/>
  <c r="C86" i="1"/>
  <c r="F82" i="1"/>
  <c r="E82" i="1"/>
  <c r="D82" i="1"/>
  <c r="C82" i="1"/>
  <c r="F78" i="1"/>
  <c r="E78" i="1"/>
  <c r="D78" i="1"/>
  <c r="C78" i="1"/>
  <c r="F67" i="1"/>
  <c r="E67" i="1"/>
  <c r="D67" i="1"/>
  <c r="C67" i="1"/>
  <c r="F60" i="1"/>
  <c r="E60" i="1"/>
  <c r="D60" i="1"/>
  <c r="C60" i="1"/>
  <c r="F54" i="1"/>
  <c r="E54" i="1"/>
  <c r="D54" i="1"/>
  <c r="C54" i="1"/>
  <c r="M41" i="1"/>
  <c r="L41" i="1"/>
  <c r="K41" i="1"/>
  <c r="J41" i="1"/>
  <c r="F49" i="1"/>
  <c r="E49" i="1"/>
  <c r="D49" i="1"/>
  <c r="C49" i="1"/>
  <c r="M38" i="1"/>
  <c r="L38" i="1"/>
  <c r="K38" i="1"/>
  <c r="J38" i="1"/>
  <c r="F44" i="1"/>
  <c r="E44" i="1"/>
  <c r="D44" i="1"/>
  <c r="C44" i="1"/>
  <c r="M33" i="1"/>
  <c r="L33" i="1"/>
  <c r="K33" i="1"/>
  <c r="J33" i="1"/>
  <c r="F41" i="1"/>
  <c r="E41" i="1"/>
  <c r="D41" i="1"/>
  <c r="C41" i="1"/>
  <c r="F36" i="1"/>
  <c r="E36" i="1"/>
  <c r="D36" i="1"/>
  <c r="C36" i="1"/>
  <c r="M29" i="1"/>
  <c r="L29" i="1"/>
  <c r="K29" i="1"/>
  <c r="J29" i="1"/>
  <c r="F31" i="1"/>
  <c r="E31" i="1"/>
  <c r="D31" i="1"/>
  <c r="C31" i="1"/>
  <c r="F25" i="1"/>
  <c r="E25" i="1"/>
  <c r="D25" i="1"/>
  <c r="C25" i="1"/>
  <c r="M22" i="1"/>
  <c r="L22" i="1"/>
  <c r="K22" i="1"/>
  <c r="J22" i="1"/>
  <c r="F19" i="1"/>
  <c r="E19" i="1"/>
  <c r="D19" i="1"/>
  <c r="C19" i="1"/>
  <c r="M15" i="1"/>
  <c r="L15" i="1"/>
  <c r="K15" i="1"/>
  <c r="J15" i="1"/>
  <c r="M13" i="1"/>
  <c r="F14" i="1"/>
  <c r="E14" i="1"/>
  <c r="D14" i="1"/>
  <c r="C14" i="1"/>
  <c r="M12" i="1"/>
  <c r="F12" i="1"/>
  <c r="F11" i="1"/>
  <c r="L11" i="1"/>
  <c r="K11" i="1"/>
  <c r="J11" i="1"/>
  <c r="E11" i="1"/>
  <c r="D11" i="1"/>
  <c r="C11" i="1"/>
  <c r="J9" i="1"/>
  <c r="J91" i="1"/>
  <c r="K9" i="1"/>
  <c r="K91" i="1"/>
  <c r="L9" i="1"/>
  <c r="L91" i="1"/>
  <c r="F9" i="1"/>
  <c r="M11" i="1"/>
  <c r="M9" i="1"/>
  <c r="M91" i="1"/>
  <c r="E9" i="1"/>
  <c r="C9" i="1"/>
  <c r="D9" i="1"/>
  <c r="J93" i="1"/>
  <c r="L93" i="1"/>
</calcChain>
</file>

<file path=xl/sharedStrings.xml><?xml version="1.0" encoding="utf-8"?>
<sst xmlns="http://schemas.openxmlformats.org/spreadsheetml/2006/main" count="674" uniqueCount="259">
  <si>
    <t>BUDGET</t>
  </si>
  <si>
    <t>Année :</t>
  </si>
  <si>
    <t xml:space="preserve">CHARGES </t>
  </si>
  <si>
    <t>Montant</t>
  </si>
  <si>
    <t>Suivi</t>
  </si>
  <si>
    <t>Prévu</t>
  </si>
  <si>
    <t>Reste</t>
  </si>
  <si>
    <t xml:space="preserve">PRODUITS </t>
  </si>
  <si>
    <t>CHARGES DE MANIFESTATION</t>
  </si>
  <si>
    <t>PRODUITS DE MANIFESTATION</t>
  </si>
  <si>
    <t>Frais d'events</t>
  </si>
  <si>
    <t>Inscriptions/billets</t>
  </si>
  <si>
    <t>Commission sur vente billets</t>
  </si>
  <si>
    <t>Location salle</t>
  </si>
  <si>
    <t>Location matériel audio</t>
  </si>
  <si>
    <t>Location matériel divers</t>
  </si>
  <si>
    <t>Vente de denrées</t>
  </si>
  <si>
    <t>Vente vêtements</t>
  </si>
  <si>
    <t>Vente de matériel</t>
  </si>
  <si>
    <t xml:space="preserve">Achat alimentation et boissons </t>
  </si>
  <si>
    <t>Achat de matériel</t>
  </si>
  <si>
    <t>Vente autres</t>
  </si>
  <si>
    <t>Achat audio/vidéo</t>
  </si>
  <si>
    <t>Achat informatique</t>
  </si>
  <si>
    <t>Location de stands</t>
  </si>
  <si>
    <t>Entretien des bâtiments</t>
  </si>
  <si>
    <t>Recette de sponsors</t>
  </si>
  <si>
    <t>Entretien matériel loué</t>
  </si>
  <si>
    <t>Cotisations</t>
  </si>
  <si>
    <t xml:space="preserve">Autres recettes </t>
  </si>
  <si>
    <t>Entretien des verres</t>
  </si>
  <si>
    <t>Autres entretiens</t>
  </si>
  <si>
    <t>Sécurité</t>
  </si>
  <si>
    <t>Samaritains</t>
  </si>
  <si>
    <t>Artistes et musiciens</t>
  </si>
  <si>
    <t>Don EPFL</t>
  </si>
  <si>
    <t>Suisa (Droits d'auteurs)</t>
  </si>
  <si>
    <t>Impots sur le bénéfice et capital</t>
  </si>
  <si>
    <t>Taxes communales</t>
  </si>
  <si>
    <t>Intérêts créanciers</t>
  </si>
  <si>
    <t>Gains de change</t>
  </si>
  <si>
    <t xml:space="preserve">Impressions </t>
  </si>
  <si>
    <t>Escopte Obtenu</t>
  </si>
  <si>
    <t>Frais de publicité</t>
  </si>
  <si>
    <t>Frais informatique liés à une manif</t>
  </si>
  <si>
    <t>Produits divers</t>
  </si>
  <si>
    <t>Frais de logement</t>
  </si>
  <si>
    <t>Frais de déplacement</t>
  </si>
  <si>
    <t>Frais de restaurant</t>
  </si>
  <si>
    <t>Produit des exercices antérieurs</t>
  </si>
  <si>
    <t>Amendes et pénalitées</t>
  </si>
  <si>
    <t>Vêtements et accessoires</t>
  </si>
  <si>
    <t>Assurance Resposabilité Civile</t>
  </si>
  <si>
    <t>Assurance tout risque</t>
  </si>
  <si>
    <t>Assurances choses</t>
  </si>
  <si>
    <t>Autres assurances</t>
  </si>
  <si>
    <t>Protection juridique</t>
  </si>
  <si>
    <t>Frais de bureau</t>
  </si>
  <si>
    <t>Frais de téléphone</t>
  </si>
  <si>
    <t>Frais informatiques généraux</t>
  </si>
  <si>
    <t>Cotisations/Abonnements</t>
  </si>
  <si>
    <t>Honoraires financiers</t>
  </si>
  <si>
    <t>Impression papeterie</t>
  </si>
  <si>
    <t>Imprimé publicitaire</t>
  </si>
  <si>
    <t>Frais bancaires</t>
  </si>
  <si>
    <t>Perte de change</t>
  </si>
  <si>
    <t>Charges diverses</t>
  </si>
  <si>
    <t>Perte sur débiteurs</t>
  </si>
  <si>
    <t>Charges années antérieures</t>
  </si>
  <si>
    <t>Frais de rappel</t>
  </si>
  <si>
    <t>TOTAL</t>
  </si>
  <si>
    <t>Différence</t>
  </si>
  <si>
    <t>Location de véhicule</t>
  </si>
  <si>
    <t>CHARGES D'EXPLOITATION</t>
  </si>
  <si>
    <t>Frais de poste / transport</t>
  </si>
  <si>
    <t>Frais du comité</t>
  </si>
  <si>
    <t>Commission sur vente</t>
  </si>
  <si>
    <t>PRODUITS D'EXPLOITATION</t>
  </si>
  <si>
    <t>2013-2014</t>
  </si>
  <si>
    <t>Compte</t>
  </si>
  <si>
    <t>Statuts</t>
  </si>
  <si>
    <t>Date écriture bancaire</t>
  </si>
  <si>
    <t>Numéro comptable</t>
  </si>
  <si>
    <t>Numéro pièce justificative</t>
  </si>
  <si>
    <t>Recettes d'entrées (3000)</t>
  </si>
  <si>
    <t>Recettes de ventes (3100)</t>
  </si>
  <si>
    <t>Autres recettes (3200)</t>
  </si>
  <si>
    <t>Recette EPFL (4000)</t>
  </si>
  <si>
    <t>Produits financiers (4100)</t>
  </si>
  <si>
    <t>Produits divers (4200)</t>
  </si>
  <si>
    <t>Produits antérieurs (4300)</t>
  </si>
  <si>
    <t>Events (1000)</t>
  </si>
  <si>
    <t>Location (1100)</t>
  </si>
  <si>
    <t>Achat produits divers (1200)</t>
  </si>
  <si>
    <t>Charges de nettoyage (1300)</t>
  </si>
  <si>
    <t>Indemnités (1400)</t>
  </si>
  <si>
    <t>Taxes et droits (1500)</t>
  </si>
  <si>
    <t>Frais de véhicule (1600)</t>
  </si>
  <si>
    <t>Impression/Publicité (1700)</t>
  </si>
  <si>
    <t>Frais de voyages (1800)</t>
  </si>
  <si>
    <t>Autres charges de manif (1900)</t>
  </si>
  <si>
    <t>Assurances (2000)</t>
  </si>
  <si>
    <t>Charges d'administration (2100)</t>
  </si>
  <si>
    <t>Charges financières (2200)</t>
  </si>
  <si>
    <t>Charges diverses (2300)</t>
  </si>
  <si>
    <t>Charges antérieures (2400)</t>
  </si>
  <si>
    <t>Numéro des comptes</t>
  </si>
  <si>
    <t>Utilisation</t>
  </si>
  <si>
    <t>Nom</t>
  </si>
  <si>
    <t>Séparateur</t>
  </si>
  <si>
    <t>Cautions</t>
  </si>
  <si>
    <t>Caisse</t>
  </si>
  <si>
    <t xml:space="preserve"> - </t>
  </si>
  <si>
    <t>2.4 - Silent</t>
  </si>
  <si>
    <t>Payée</t>
  </si>
  <si>
    <t>En attente</t>
  </si>
  <si>
    <t>Prévue</t>
  </si>
  <si>
    <t>Explications</t>
  </si>
  <si>
    <t>Payé par:</t>
  </si>
  <si>
    <t>type de paiement</t>
  </si>
  <si>
    <t>Compte bancaire</t>
  </si>
  <si>
    <t>Caisse cash</t>
  </si>
  <si>
    <t>Date comptabilité</t>
  </si>
  <si>
    <t>Montant caisse cash</t>
  </si>
  <si>
    <t>Solde bancaire au temps T</t>
  </si>
  <si>
    <t>Années précédentes</t>
  </si>
  <si>
    <t>Administration</t>
  </si>
  <si>
    <t>Bars et stands</t>
  </si>
  <si>
    <t>Logistique</t>
  </si>
  <si>
    <t>Vente de billet</t>
  </si>
  <si>
    <t>Sponsoring / dons / subvention</t>
  </si>
  <si>
    <t>Frais des exercices antérieurs</t>
  </si>
  <si>
    <t>Animation</t>
  </si>
  <si>
    <t>700 - Administration</t>
  </si>
  <si>
    <t>300 - Logistique</t>
  </si>
  <si>
    <t>800 - Animation</t>
  </si>
  <si>
    <t>Montant comptabilité (chf)</t>
  </si>
  <si>
    <t>Somme de Montant comptabilité (chf)</t>
  </si>
  <si>
    <t>-</t>
  </si>
  <si>
    <t>8</t>
  </si>
  <si>
    <t>Communication</t>
  </si>
  <si>
    <t>400 - Communication</t>
  </si>
  <si>
    <t>Commentaires</t>
  </si>
  <si>
    <t>9</t>
  </si>
  <si>
    <t>Japan Impact</t>
  </si>
  <si>
    <t>Frais extraordinaires</t>
  </si>
  <si>
    <t>3000 - Frais extraordinaires</t>
  </si>
  <si>
    <t>General</t>
  </si>
  <si>
    <t>Achats solidaires</t>
  </si>
  <si>
    <t>Pole d'action</t>
  </si>
  <si>
    <t xml:space="preserve">Conférences </t>
  </si>
  <si>
    <t>Jardin</t>
  </si>
  <si>
    <t>Apiculture</t>
  </si>
  <si>
    <t>Marchée</t>
  </si>
  <si>
    <t>Campus Farmers</t>
  </si>
  <si>
    <t>(blank)</t>
  </si>
  <si>
    <t>Grand Total</t>
  </si>
  <si>
    <t>1-General</t>
  </si>
  <si>
    <t>100 - Frais d'events</t>
  </si>
  <si>
    <t>Lettre impots</t>
  </si>
  <si>
    <t>Amende impôts</t>
  </si>
  <si>
    <t>3-Pole d'action</t>
  </si>
  <si>
    <t>affiches projection demain</t>
  </si>
  <si>
    <t>affiches conf alimentation</t>
  </si>
  <si>
    <t>Frais B. Parmentier</t>
  </si>
  <si>
    <t>Apéro Film Demain</t>
  </si>
  <si>
    <t>Conf Eco + apéro + hotel parmentier</t>
  </si>
  <si>
    <t>Jardin - toit cabane</t>
  </si>
  <si>
    <t>Semences 2017</t>
  </si>
  <si>
    <t>2-Achats solidaires</t>
  </si>
  <si>
    <t>Achats Bols</t>
  </si>
  <si>
    <t>Disco Soupe - affiches</t>
  </si>
  <si>
    <t>Calendrier - impression 50x</t>
  </si>
  <si>
    <t>Calendrier - impression 100x</t>
  </si>
  <si>
    <t>Soirée de recrutement - Payement Zelig</t>
  </si>
  <si>
    <t>Soirée de recrutement - tombola prix</t>
  </si>
  <si>
    <t xml:space="preserve">4-Conférences </t>
  </si>
  <si>
    <t>5-Jardin</t>
  </si>
  <si>
    <t>Cotisation Membres</t>
  </si>
  <si>
    <t>8-Années précédentes</t>
  </si>
  <si>
    <t>2000 - Frais des exercices antérieurs</t>
  </si>
  <si>
    <t>Divers</t>
  </si>
  <si>
    <t>Apéro Réunion Membres 27.10.2016</t>
  </si>
  <si>
    <t>Transfer d'argent - Fanny Brenet</t>
  </si>
  <si>
    <t>Evenements externes</t>
  </si>
  <si>
    <t>12-Evenements externes</t>
  </si>
  <si>
    <t>600 - Sponsoring / dons / subvention</t>
  </si>
  <si>
    <t>Sponsoring Energy Night</t>
  </si>
  <si>
    <t>Achats Solidaire - Comité</t>
  </si>
  <si>
    <t>Discosoupe</t>
  </si>
  <si>
    <t>Commande de pin (compte)</t>
  </si>
  <si>
    <t>Légumes Marché</t>
  </si>
  <si>
    <t>Dépenses Discosoupe 2</t>
  </si>
  <si>
    <t>Dépenses conférences</t>
  </si>
  <si>
    <t>Baleleco</t>
  </si>
  <si>
    <t>Remboursement jardin</t>
  </si>
  <si>
    <t>Vivapoly + Affiches + nettoyage rivière</t>
  </si>
  <si>
    <t>Discosoupe - Location assiettes</t>
  </si>
  <si>
    <t>T-shirt impression</t>
  </si>
  <si>
    <t>200 - Bars et stands</t>
  </si>
  <si>
    <t>Docteurs gabs</t>
  </si>
  <si>
    <t>Soirée désintegration + AG</t>
  </si>
  <si>
    <t>10000 - Cautions</t>
  </si>
  <si>
    <t>Vivapoly - Remboursement Caution</t>
  </si>
  <si>
    <t>6-Apiculture</t>
  </si>
  <si>
    <t>1000 - Cotisation Membres</t>
  </si>
  <si>
    <t>Julie Pythoud</t>
  </si>
  <si>
    <t>Katharina Pfaller</t>
  </si>
  <si>
    <t>Ivan Diaz</t>
  </si>
  <si>
    <t>Jaquet Florian</t>
  </si>
  <si>
    <t>1-general</t>
  </si>
  <si>
    <t>Louis Charif Stauber</t>
  </si>
  <si>
    <t>Sponsoring Forum EPFL</t>
  </si>
  <si>
    <t>20000 - Caisse</t>
  </si>
  <si>
    <t>Versement de l'argent de la caisse</t>
  </si>
  <si>
    <t>Loic Bernet</t>
  </si>
  <si>
    <t>Matthieu Pery</t>
  </si>
  <si>
    <t>Marolf André</t>
  </si>
  <si>
    <t>Aurele Scoundrianos</t>
  </si>
  <si>
    <t>Paiement 4 Calendrier - Alena Spielmann</t>
  </si>
  <si>
    <t>Paiement 30 Calendrier - Decanat</t>
  </si>
  <si>
    <t>Paiement 10 Calendrier - CHUV</t>
  </si>
  <si>
    <t>Constance Lieurade</t>
  </si>
  <si>
    <t>Schäfer Lisa</t>
  </si>
  <si>
    <t>Adamantia Kapopoulou</t>
  </si>
  <si>
    <t>Transfer d'argent - Adamantia Kapopoulou</t>
  </si>
  <si>
    <t>Transfer d'argent - Nonaca Darja</t>
  </si>
  <si>
    <t>Entrée Vivapoly (+Caution)</t>
  </si>
  <si>
    <t>Mobility 1</t>
  </si>
  <si>
    <t>Mobility 2</t>
  </si>
  <si>
    <t>Mobility 3</t>
  </si>
  <si>
    <t>Mobility 4</t>
  </si>
  <si>
    <t>Mobility 6</t>
  </si>
  <si>
    <t>Mobility 7</t>
  </si>
  <si>
    <t>Mobility 8</t>
  </si>
  <si>
    <t>Mobility 9</t>
  </si>
  <si>
    <t>Mobility 10</t>
  </si>
  <si>
    <t>Apéro Membres</t>
  </si>
  <si>
    <t>900 - Frais bancaires</t>
  </si>
  <si>
    <t>Taxe annuelle carte de débit</t>
  </si>
  <si>
    <t>Paiement 6 Calendrier - Adrien Simon (par Post)</t>
  </si>
  <si>
    <t>Vivapoly + Apéro</t>
  </si>
  <si>
    <t>8-Campus Farmers</t>
  </si>
  <si>
    <t>Dépenses Campus Farmers</t>
  </si>
  <si>
    <t>Raccord tuyau d'arrosage</t>
  </si>
  <si>
    <t>Paiement 15 Calendrier - EPFL Service Financier</t>
  </si>
  <si>
    <t>Rentrée T-shirts</t>
  </si>
  <si>
    <t>Rentrée Calendrier</t>
  </si>
  <si>
    <t>Apéro AG + Cadeau Alexandre Gubert</t>
  </si>
  <si>
    <t>Cotisations (10centimes qui manquait)</t>
  </si>
  <si>
    <t>Fond de Caisse - Tshirts</t>
  </si>
  <si>
    <t>Légumes pour Vivapoly</t>
  </si>
  <si>
    <t>Affiches</t>
  </si>
  <si>
    <t>Courses Vivapoly</t>
  </si>
  <si>
    <t xml:space="preserve">Facture Apicole </t>
  </si>
  <si>
    <t>Cotisations (sur compte: avec entrée calendrier)</t>
  </si>
  <si>
    <t>Infomaniak Network - Facture</t>
  </si>
  <si>
    <t>Mobility 11</t>
  </si>
  <si>
    <t>Montant 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</si>
</sst>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 * #,##0.00\ ;\ * &quot;-&quot;#,##0.00\ ;\ * &quot;-&quot;??\ "/>
    <numFmt numFmtId="165" formatCode="#,##0.00\ &quot;Fr.&quot;"/>
    <numFmt numFmtId="166" formatCode="#,##0\ &quot;Fr.&quot;"/>
    <numFmt numFmtId="167" formatCode="#,##0.000000000000"/>
  </numFmts>
  <fonts count="20">
    <font>
      <sz val="11"/>
      <color theme="1"/>
      <name val="Calibri"/>
      <family val="2"/>
      <scheme val="minor"/>
    </font>
    <font>
      <sz val="10"/>
      <name val="Arial Bold"/>
      <charset val="161"/>
    </font>
    <font>
      <sz val="10"/>
      <name val="Arial"/>
      <family val="2"/>
    </font>
    <font>
      <sz val="14"/>
      <name val="Arial Bold"/>
      <charset val="161"/>
    </font>
    <font>
      <i/>
      <sz val="10"/>
      <color theme="9" tint="-0.249977111117893"/>
      <name val="Arial"/>
      <family val="2"/>
    </font>
    <font>
      <b/>
      <sz val="10"/>
      <name val="Arial"/>
      <family val="2"/>
    </font>
    <font>
      <b/>
      <sz val="10"/>
      <name val="Arial Bold"/>
      <charset val="161"/>
    </font>
    <font>
      <sz val="11"/>
      <name val="Helvetica Neue"/>
    </font>
    <font>
      <sz val="12"/>
      <name val="Arial Bold"/>
      <charset val="161"/>
    </font>
    <font>
      <sz val="10"/>
      <name val="Helvetica Neue"/>
    </font>
    <font>
      <b/>
      <sz val="12"/>
      <name val="Arial"/>
      <family val="2"/>
    </font>
    <font>
      <b/>
      <sz val="18"/>
      <name val="Arial Bold"/>
      <charset val="161"/>
    </font>
    <font>
      <sz val="11"/>
      <name val="Calibri"/>
      <family val="2"/>
      <scheme val="minor"/>
    </font>
    <font>
      <sz val="10"/>
      <name val="Arial"/>
      <charset val="161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theme="4" tint="-0.249977111117893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 style="thin">
        <color theme="4" tint="-0.249977111117893"/>
      </bottom>
      <diagonal/>
    </border>
  </borders>
  <cellStyleXfs count="160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108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/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Fill="1" applyBorder="1" applyAlignment="1"/>
    <xf numFmtId="0" fontId="7" fillId="0" borderId="0" xfId="0" applyNumberFormat="1" applyFont="1" applyFill="1" applyAlignment="1">
      <alignment vertical="top"/>
    </xf>
    <xf numFmtId="3" fontId="2" fillId="0" borderId="2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vertical="top"/>
    </xf>
    <xf numFmtId="0" fontId="9" fillId="0" borderId="0" xfId="0" applyNumberFormat="1" applyFont="1" applyFill="1" applyBorder="1" applyAlignment="1">
      <alignment horizontal="left" vertical="top"/>
    </xf>
    <xf numFmtId="0" fontId="9" fillId="0" borderId="0" xfId="0" applyNumberFormat="1" applyFont="1" applyFill="1" applyBorder="1" applyAlignment="1">
      <alignment vertical="top"/>
    </xf>
    <xf numFmtId="0" fontId="10" fillId="0" borderId="0" xfId="0" applyNumberFormat="1" applyFont="1" applyFill="1" applyBorder="1" applyAlignment="1">
      <alignment horizontal="left"/>
    </xf>
    <xf numFmtId="3" fontId="10" fillId="0" borderId="3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/>
    </xf>
    <xf numFmtId="3" fontId="10" fillId="0" borderId="1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166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12" fillId="0" borderId="0" xfId="0" applyNumberFormat="1" applyFont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/>
    </xf>
    <xf numFmtId="165" fontId="17" fillId="0" borderId="0" xfId="0" applyNumberFormat="1" applyFont="1"/>
    <xf numFmtId="165" fontId="17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0" borderId="0" xfId="0" applyNumberFormat="1" applyFont="1" applyFill="1" applyAlignment="1">
      <alignment horizontal="right"/>
    </xf>
    <xf numFmtId="165" fontId="0" fillId="0" borderId="0" xfId="0" applyNumberFormat="1" applyFont="1" applyAlignment="1">
      <alignment horizontal="right" vertical="center"/>
    </xf>
    <xf numFmtId="165" fontId="19" fillId="0" borderId="0" xfId="159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14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165" fontId="0" fillId="5" borderId="0" xfId="0" applyNumberFormat="1" applyFont="1" applyFill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165" fontId="19" fillId="0" borderId="0" xfId="159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center" vertical="center" wrapText="1"/>
    </xf>
    <xf numFmtId="4" fontId="14" fillId="6" borderId="6" xfId="0" applyNumberFormat="1" applyFont="1" applyFill="1" applyBorder="1"/>
    <xf numFmtId="4" fontId="0" fillId="0" borderId="7" xfId="0" applyNumberFormat="1" applyFont="1" applyBorder="1"/>
    <xf numFmtId="4" fontId="0" fillId="0" borderId="8" xfId="0" applyNumberFormat="1" applyFont="1" applyBorder="1"/>
    <xf numFmtId="4" fontId="17" fillId="0" borderId="9" xfId="0" applyNumberFormat="1" applyFont="1" applyBorder="1"/>
  </cellXfs>
  <cellStyles count="1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eutral" xfId="159" builtinId="28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8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.00\ &quot;Fr.&quot;"/>
      <alignment horizontal="center" vertical="center" textRotation="0" wrapText="0" indent="0" justifyLastLine="0" shrinkToFit="0" readingOrder="0"/>
    </dxf>
    <dxf>
      <numFmt numFmtId="165" formatCode="#,##0.00\ &quot;Fr.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#,##0.00\ &quot;Fr.&quot;"/>
      <alignment horizontal="center" vertical="center" textRotation="0" wrapText="0" indent="0" justifyLastLine="0" shrinkToFit="0" readingOrder="0"/>
    </dxf>
    <dxf>
      <numFmt numFmtId="165" formatCode="#,##0.00\ &quot;Fr.&quot;"/>
      <alignment horizontal="center" vertical="center" textRotation="0" wrapText="0" indent="0" justifyLastLine="0" shrinkToFit="0" readingOrder="0"/>
    </dxf>
    <dxf>
      <numFmt numFmtId="165" formatCode="#,##0.00\ &quot;Fr.&quot;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dd/mm/yy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4" formatCode="#,##0.00"/>
    </dxf>
    <dxf>
      <numFmt numFmtId="4" formatCode="#,##0.00"/>
    </dxf>
    <dxf>
      <alignment wrapText="0" readingOrder="0"/>
    </dxf>
    <dxf>
      <numFmt numFmtId="166" formatCode="#,##0\ &quot;Fr.&quot;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na" refreshedDate="43005.68007858796" createdVersion="4" refreshedVersion="6" minRefreshableVersion="3" recordCount="251">
  <cacheSource type="worksheet">
    <worksheetSource ref="A1:K1048576" sheet="Liste écriture"/>
  </cacheSource>
  <cacheFields count="11">
    <cacheField name="Date comptabilité" numFmtId="14">
      <sharedItems containsNonDate="0" containsDate="1" containsString="0" containsBlank="1" minDate="2016-09-26T00:00:00" maxDate="2017-09-21T00:00:00"/>
    </cacheField>
    <cacheField name="Compte" numFmtId="0">
      <sharedItems containsBlank="1" count="37">
        <s v="1-General"/>
        <s v="8-Années précédentes"/>
        <s v="2-Achats solidaires"/>
        <s v="12-Evenements externes"/>
        <s v="3-Pole d'action"/>
        <s v="5-Jardin"/>
        <s v="4-Conférences "/>
        <s v="6-Apiculture"/>
        <s v="8-Campus Farmers"/>
        <m/>
        <s v="2 - PolyNite" u="1"/>
        <s v="3 - Vivapoly 2015" u="1"/>
        <s v="30-Conférences " u="1"/>
        <s v="5.2 - Soirée X" u="1"/>
        <s v="4-Semaine des assoc'" u="1"/>
        <s v="4-Jardin" u="1"/>
        <s v="3-Vivapoly 2015" u="1"/>
        <s v="6-Artiboule Jaegers" u="1"/>
        <s v="3 - Vivapoly - bar" u="1"/>
        <s v="3-Vivapoly 2016" u="1"/>
        <s v="7-Tremplin Artiphys" u="1"/>
        <s v="6-Artiboule White" u="1"/>
        <s v="1 - Artiphys général" u="1"/>
        <s v="7-DJ Contest" u="1"/>
        <s v="20000 - Caisse" u="1"/>
        <s v="5.1 - Vivapoly - D!" u="1"/>
        <s v="1-Festival" u="1"/>
        <s v="3 - Vivapoly" u="1"/>
        <s v="5 - Années précédentes" u="1"/>
        <s v="5.1 - PolyNite" u="1"/>
        <s v="9-Japan Impact" u="1"/>
        <s v="1 - Festival" u="1"/>
        <s v="5-Vente de vin chaud" u="1"/>
        <s v="2.3 - Petite scène" u="1"/>
        <s v="4 - Soirée Mica" u="1"/>
        <s v="2.1 - Festival - Général" u="1"/>
        <s v="30-Vivapoly 2017" u="1"/>
      </sharedItems>
    </cacheField>
    <cacheField name="Numéro comptable" numFmtId="0">
      <sharedItems containsBlank="1" count="39">
        <s v="1000 - Cotisation Membres"/>
        <s v="2000 - Frais des exercices antérieurs"/>
        <s v="600 - Sponsoring / dons / subvention"/>
        <s v="20000 - Caisse"/>
        <s v="300 - Logistique"/>
        <s v="100 - Frais d'events"/>
        <s v="700 - Administration"/>
        <s v="900 - Frais bancaires"/>
        <s v="800 - Animation"/>
        <s v="400 - Communication"/>
        <s v="200 - Bars et stands"/>
        <s v="10000 - Cautions"/>
        <m/>
        <s v="301 - Logistique" u="1"/>
        <s v="302 - Logistique" u="1"/>
        <s v="303 - Logistique" u="1"/>
        <s v="1120 - Location matériel audio" u="1"/>
        <s v="304 - Logistique" u="1"/>
        <s v="3230 - Autres recettes " u="1"/>
        <s v="2210 - Frais bancaires" u="1"/>
        <s v="2000 - Bars et stands" u="1"/>
        <s v="3010 - Inscriptions/billets" u="1"/>
        <s v="1210 - Achat alimentation et boissons " u="1"/>
        <s v="3000 - Frais extraordinaires" u="1"/>
        <s v="500 - Vente de billet" u="1"/>
        <s v="3110 - Vente de denrées" u="1"/>
        <s v="3220 - Recette de sponsors" u="1"/>
        <s v="1720 - Frais de publicité" u="1"/>
        <s v="4310 - Produit des exercices antérieurs" u="1"/>
        <s v="801 - Animation" u="1"/>
        <s v="401 - Communication" u="1"/>
        <s v="802 - Animation" u="1"/>
        <s v="400 - Approvisionnement" u="1"/>
        <s v="402 - Communication" u="1"/>
        <s v="803 - Animation" u="1"/>
        <s v="804 - Animation" u="1"/>
        <s v="1000 - Produit des exercices antérieurs" u="1"/>
        <s v="2410 - Charges années antérieures" u="1"/>
        <s v="1010 - Frais d'events" u="1"/>
      </sharedItems>
    </cacheField>
    <cacheField name="Explications" numFmtId="0">
      <sharedItems containsBlank="1" count="654">
        <s v="Julie Pythoud"/>
        <s v="Katharina Pfaller"/>
        <s v="Divers"/>
        <s v="Apéro AG + Cadeau Alexandre Gubert"/>
        <s v="Ivan Diaz"/>
        <s v="Jaquet Florian"/>
        <s v="Louis Charif Stauber"/>
        <s v="Sponsoring Forum EPFL"/>
        <s v="Versement de l'argent de la caisse"/>
        <s v="Loic Bernet"/>
        <s v="Mobility 1"/>
        <s v="Mobility 2"/>
        <s v="Matthieu Pery"/>
        <s v="Marolf André"/>
        <s v="Apéro Réunion Membres 27.10.2016"/>
        <s v="Aurele Scoundrianos"/>
        <s v="Transfer d'argent - Fanny Brenet"/>
        <s v="Apéro Membres"/>
        <s v="Lettre impots"/>
        <s v="Mobility 3"/>
        <s v="Sponsoring Energy Night"/>
        <s v="Achats Solidaire - Comité"/>
        <s v="Amende impôts"/>
        <s v="Mobility 4"/>
        <s v="Frais bancaires"/>
        <s v="Calendrier - impression 100x"/>
        <s v="Calendrier - impression 50x"/>
        <s v="Disco Soupe - affiches"/>
        <s v="Paiement 4 Calendrier - Alena Spielmann"/>
        <s v="Paiement 30 Calendrier - Decanat"/>
        <s v="Paiement 15 Calendrier - EPFL Service Financier"/>
        <s v="Jardin - toit cabane"/>
        <s v="Mobility 11"/>
        <s v="Taxe annuelle carte de débit"/>
        <s v="Paiement 10 Calendrier - CHUV"/>
        <s v="Apéro Film Demain"/>
        <s v="Commande de pin (compte)"/>
        <s v="Infomaniak Network - Facture"/>
        <s v="Paiement 6 Calendrier - Adrien Simon (par Post)"/>
        <s v="Conf Eco + apéro + hotel parmentier"/>
        <s v="Constance Lieurade"/>
        <s v="affiches projection demain"/>
        <s v="Schäfer Lisa"/>
        <s v="Soirée de recrutement - Payement Zelig"/>
        <s v="Soirée de recrutement - tombola prix"/>
        <s v="Mobility 6"/>
        <s v="Frais B. Parmentier"/>
        <s v="Adamantia Kapopoulou"/>
        <s v="Mobility 7"/>
        <s v="affiches conf alimentation"/>
        <s v="Semences 2017"/>
        <s v="Transfer d'argent - Adamantia Kapopoulou"/>
        <s v="Achats Bols"/>
        <s v="Discosoupe"/>
        <s v="Dépenses Discosoupe 2"/>
        <s v="Légumes Marché"/>
        <s v="Baleleco"/>
        <s v="Dépenses conférences"/>
        <s v="Remboursement jardin"/>
        <s v="Vivapoly + Affiches + nettoyage rivière"/>
        <s v="Discosoupe - Location assiettes"/>
        <s v="Légumes pour Vivapoly"/>
        <s v="T-shirt impression"/>
        <s v="Vivapoly + Apéro"/>
        <s v="Affiches"/>
        <s v="Docteurs gabs"/>
        <s v="Soirée désintegration + AG"/>
        <s v="Courses Vivapoly"/>
        <s v="Mobility 8"/>
        <s v="Mobility 9"/>
        <s v="Vivapoly - Remboursement Caution"/>
        <s v="Transfer d'argent - Nonaca Darja"/>
        <s v="Facture Apicole "/>
        <s v="Mobility 10"/>
        <s v="Entrée Vivapoly (+Caution)"/>
        <s v="Cotisations"/>
        <s v="Cotisations (10centimes qui manquait)"/>
        <s v="Cotisations (sur compte: avec entrée calendrier)"/>
        <s v="Dépenses Campus Farmers"/>
        <s v="Fond de Caisse - Tshirts"/>
        <s v="Raccord tuyau d'arrosage"/>
        <s v="Rentrée Calendrier"/>
        <s v="Rentrée T-shirts"/>
        <m/>
        <s v="Paiement Ndf Mickael Essence Vito" u="1"/>
        <s v="Achats boisson et nourriture Vivapoly (aligro)" u="1"/>
        <s v="Retour cash Preloc" u="1"/>
        <s v="MixHell" u="1"/>
        <s v="Paiement Ndf Vincent Catering Vivap 2015" u="1"/>
        <s v="Remboursement STIL Achat OBI" u="1"/>
        <s v="SUISA 16" u="1"/>
        <s v="Versement petite caisse vente bar" u="1"/>
        <s v="retour caution Balelec + coaching" u="1"/>
        <s v="Retrait FDC Festival" u="1"/>
        <s v="Facture Feld" u="1"/>
        <s v="Matos Vins -215.35" u="1"/>
        <s v="Silent - remboursement" u="1"/>
        <s v="Geant - nourriture" u="1"/>
        <s v="Assurance TSM" u="1"/>
        <s v="Facture Corbusier (pâtes)" u="1"/>
        <s v="Reprographie" u="1"/>
        <s v="Paiement Bonnet Raph" u="1"/>
        <s v="Taxi" u="1"/>
        <s v="Paiement Pull Comité Diane" u="1"/>
        <s v="Cotisation" u="1"/>
        <s v="Frais trafic de paiement" u="1"/>
        <s v="Artiste - Time connection" u="1"/>
        <s v="Nourriture photographe" u="1"/>
        <s v="Retour Caution Photobooth" u="1"/>
        <s v="Intégrateur et db-mètre" u="1"/>
        <s v="Caution Prêt Matériel Coaching" u="1"/>
        <s v="Paiement Ndf Linda Décoration" u="1"/>
        <s v="Paiement Facture Police" u="1"/>
        <s v="Coop" u="1"/>
        <s v="Vente entrées Mica" u="1"/>
        <s v="Vente bar et bouffe" u="1"/>
        <s v="Aregnt " u="1"/>
        <s v="Agep" u="1"/>
        <s v="Retrait Caution Tireuse Sat (Montage)" u="1"/>
        <s v="Paiement Pain Catering Le Négoce" u="1"/>
        <s v="CAUTION ???" u="1"/>
        <s v="Paiement Ndf Charlotte Achat Fritteuse" u="1"/>
        <s v="Achat alcool cocktail" u="1"/>
        <s v="SUISA 17" u="1"/>
        <s v="Victoria caisse de cidre" u="1"/>
        <s v="Rendu Caisse Cidre Consigne" u="1"/>
        <s v="Paiement Ndf Charlotte Catering" u="1"/>
        <s v="Retenue Matériel cassé Balelec" u="1"/>
        <s v="Paiement Facture DSPS Bracelet/Bâches" u="1"/>
        <s v="Retour Paiement Fûts Sat (298.- CHF)" u="1"/>
        <s v="Paiement Facture Protectas Artiphys 2016" u="1"/>
        <s v="Paiement Facture SV Travel Artiphys 2016" u="1"/>
        <s v="Vente entrées D!" u="1"/>
        <s v="Ventes aux bars" u="1"/>
        <s v="Retour Caution Coaching" u="1"/>
        <s v="Achat ouvre-boite (Migros)" u="1"/>
        <s v="Achat Boissons Coop Pronto" u="1"/>
        <s v="Retrait FDC Vente de prélocations" u="1"/>
        <s v="Pull Raphael" u="1"/>
        <s v="Artiste - Smokey" u="1"/>
        <s v="Part pour AGEPoly" u="1"/>
        <s v="Retrait Caution Caisse Médiacom" u="1"/>
        <s v="Fond de caisse Polynite - RG" u="1"/>
        <s v="Solde initial compte bancaire" u="1"/>
        <s v="Achat Migros" u="1"/>
        <s v="NDF deco artiphys 2015 (diego)" u="1"/>
        <s v="Paiement Ndf Oscar Prog Billets" u="1"/>
        <s v="Remboursement nettoyage polysport" u="1"/>
        <s v="Rendu Aligro Catering Vivapoly 2016" u="1"/>
        <s v="Fond de caisse PolyNite (RG)" u="1"/>
        <s v="ALIGRO" u="1"/>
        <s v="Achat Matériel Obi" u="1"/>
        <s v="TL - affiches" u="1"/>
        <s v="Paiement Affiches Online Printer" u="1"/>
        <s v="Paiement Vito retour pratos" u="1"/>
        <s v="Cyrielle essence" u="1"/>
        <s v="Paiement Affiches/Prélocations Online Printer" u="1"/>
        <s v="Remerciement staff -300" u="1"/>
        <s v="Cotisation Annuelle Maestro" u="1"/>
        <s v="20 min" u="1"/>
        <s v="Retour Caution Polyv" u="1"/>
        <s v="Stand Maquillage Shape" u="1"/>
        <s v="Paiement Ndf Alice Facture Facebook" u="1"/>
        <s v="Recette Festival Artiphys (Caisse Petit Bar - 10€)" u="1"/>
        <s v="Paiement Ndf Diego Lecteur Carte" u="1"/>
        <s v="Location casque silent + caution" u="1"/>
        <s v="Pull comité" u="1"/>
        <s v="Facture Feld Vivap 2016" u="1"/>
        <s v="Facture Caisse Médiacom cassée" u="1"/>
        <s v="AGEPoly - PolyNite" u="1"/>
        <s v="Remboursement NDF Linda Déco" u="1"/>
        <s v="Diego caisse de cidre" u="1"/>
        <s v="Achat Matériel Obi (Manque Facture)" u="1"/>
        <s v="Paiement Ndf Cyrielle Rallye des Associations" u="1"/>
        <s v="Recette Festival Artiphys (Caisse Grand Bar)" u="1"/>
        <s v="Despe" u="1"/>
        <s v="Location cintre Japan Impact" u="1"/>
        <s v="Remboursement NDF Mickael Essence Vito" u="1"/>
        <s v="Implenia" u="1"/>
        <s v="Sponsoring Taxi Services" u="1"/>
        <s v=" Sponsoring Taxi Services" u="1"/>
        <s v="Versement Fond de caisse Vente vin chaud" u="1"/>
        <s v="Paiement Forains de la Forêt Festival" u="1"/>
        <s v="Achat Néons (2) OBI" u="1"/>
        <s v="Vente sur place (x76)" u="1"/>
        <s v="Paiement Facture Taxe Billets entrée" u="1"/>
        <s v="Paiement SUISA 2017" u="1"/>
        <s v="Facture Matériel assoc rendu" u="1"/>
        <s v="Fond de caisse Polynite - NR" u="1"/>
        <s v="Starling" u="1"/>
        <s v="Chocolat CS" u="1"/>
        <s v="Remboursement Ndf Alice Photobooth" u="1"/>
        <s v="Paiement Lights Sat" u="1"/>
        <s v="Paiement artiste - Silent" u="1"/>
        <s v="Fond de caisse Semaine des Associations" u="1"/>
        <s v="Sat" u="1"/>
        <s v="Petit Dejeuner Artiste" u="1"/>
        <s v="Henrik" u="1"/>
        <s v="Paiement Fûts Sat+ Comités (Montage)" u="1"/>
        <s v="Paiement Ndf Vincent Catering Vivap 15" u="1"/>
        <s v="Artiste - NSBMR" u="1"/>
        <s v="PGSA" u="1"/>
        <s v="Paiement Facture Satellite Tech Artiphys 2016" u="1"/>
        <s v="EPFL - Section physique" u="1"/>
        <s v="Pull comité 2016" u="1"/>
        <s v="ndf cyrielle essence" u="1"/>
        <s v="Facture Satellite Tech Artiphys 2016" u="1"/>
        <s v="Bracelet DSPS" u="1"/>
        <s v="Paiement Facture ISS Artiphys 2016" u="1"/>
        <s v="Feld " u="1"/>
        <s v="Vente preloc" u="1"/>
        <s v="Remboursement Pull Comité Gaspard" u="1"/>
        <s v="Remboursement NDF Oscar Prog Billets" u="1"/>
        <s v="Impression sponso" u="1"/>
        <s v="Paiement Taxe Service des finances Artiphys 2016" u="1"/>
        <s v="Subvention AGEP montage" u="1"/>
        <s v="Paiement nouvelle clé caisse Médiacom" u="1"/>
        <s v="Don AGEPoly pour prestation" u="1"/>
        <s v="Achat Catering Migros (loge)" u="1"/>
        <s v="Remboursement Affiches Artiboule Jeagers" u="1"/>
        <s v="Decoration" u="1"/>
        <s v="Achats pour bar Vivapoly" u="1"/>
        <s v="NDF - Cyril" u="1"/>
        <s v="Retrait Caution Prêt AGEPoly" u="1"/>
        <s v="Emolument d'autorisation Police" u="1"/>
        <s v="Sponsoring Maniak" u="1"/>
        <s v="Facture bar Boisson" u="1"/>
        <s v="Paiement T-shirts Staff Batelier" u="1"/>
        <s v="Vente sur place (x" u="1"/>
        <s v="Affichage TL" u="1"/>
        <s v="Baramine" u="1"/>
        <s v="bla" u="1"/>
        <s v="Retrait Caution Salle CESPO" u="1"/>
        <s v="Prélèvement Guichet fond de caisse" u="1"/>
        <s v="Taxi Services" u="1"/>
        <s v="Recette Vente de prélocations" u="1"/>
        <s v="Remboursement Pull Comité Mickaël" u="1"/>
        <s v="Vente grand bar et silent" u="1"/>
        <s v="Peinture OBI Déco Vivapoly 2016" u="1"/>
        <s v="Recette Tremplin Artiphys" u="1"/>
        <s v="Fond de caisse Vivapoly" u="1"/>
        <s v="Location Machine à Hot-Dog" u="1"/>
        <s v=" Sponsoring HolyCow" u="1"/>
        <s v="Achat Catering+Bar Aligro" u="1"/>
        <s v="Paiement Facture Satellite Casse Audiolight" u="1"/>
        <s v="Paiement Taxe douanière Photobooth" u="1"/>
        <s v="Silent Party" u="1"/>
        <s v="Achat Catering Japan Impact" u="1"/>
        <s v="Catering AG" u="1"/>
        <s v="Prolinguis " u="1"/>
        <s v="Retour Caution Satellite Tireuse" u="1"/>
        <s v="Remerciement staff (a detailler)" u="1"/>
        <s v="Retour Caution AGEPoly" u="1"/>
        <s v=" Prêt AGEPoly" u="1"/>
        <s v="Catering Aligro Vivapoly 2016" u="1"/>
        <s v="Catering Denner Vivapoly 2016" u="1"/>
        <s v="Frais d!" u="1"/>
        <s v="Paiement Ndf Antony boissons staffs 2017" u="1"/>
        <s v="Paiement 6 Calendrier - Adrien Simon" u="1"/>
        <s v="Achat Peinture OBI Déco Vivapoly 2016" u="1"/>
        <s v="TL" u="1"/>
        <s v="Paiement Ndf Cyrielle Aligro Japan Impact" u="1"/>
        <s v="Paiement Ndf Othman Catering Japan Impact" u="1"/>
        <s v="Paiement Facture ISS" u="1"/>
        <s v="Maniak" u="1"/>
        <s v="Paiement Ndf Martin envoi postal câble Silent Party" u="1"/>
        <s v="Artiste - Macao" u="1"/>
        <s v="Paiement Facture TL" u="1"/>
        <s v="TEST" u="1"/>
        <s v="Catering (Cyrielle)" u="1"/>
        <s v="Sponsoring ArteBeauty" u="1"/>
        <s v="NdF Océane" u="1"/>
        <s v="Place coaching" u="1"/>
        <s v="Recette Festival Artiphys (Caisse Bar Silent)" u="1"/>
        <s v="Remboursement Linda Décoration" u="1"/>
        <s v="Recette Artiboule Supplémentaire" u="1"/>
        <s v="Sponsoring Arte Beauty" u="1"/>
        <s v="Sponsoring The Rolling Chefs Sarl Artiphys 2016" u="1"/>
        <s v="Protectas" u="1"/>
        <s v="Retour Caution Table emplacement" u="1"/>
        <s v="Paiement Facture Feld Vivap 2016" u="1"/>
        <s v="Retour Caution Balelec" u="1"/>
        <s v="Sponsoring Prolinguis " u="1"/>
        <s v="Paiement Ndf Affiches/Prélocations Online Printer" u="1"/>
        <s v="Remboursement Ndf Charlotte Achat Fritteuse" u="1"/>
        <s v="Librairie La Fontaine" u="1"/>
        <s v="Affiche A0 comité" u="1"/>
        <s v="Solde des écritures de bouclement" u="1"/>
        <s v="ISS 2015" u="1"/>
        <s v="Manu Bisou  hugs payant" u="1"/>
        <s v="Caisse Semaine des Associations" u="1"/>
        <s v="Achat Catering Aligro Japan Impact" u="1"/>
        <s v="Paiement Ndf Dépliants Martin festival" u="1"/>
        <s v="Caution Table emplacement" u="1"/>
        <s v="Paiement Nom de domaine site internet" u="1"/>
        <s v="Sponsoring - Holy Cow" u="1"/>
        <s v="Retrait Caution Prêt Matériel Balelec" u="1"/>
        <s v="Paiement Ndf Vincent Tiquets Vestiaire " u="1"/>
        <s v="Apéro " u="1"/>
        <s v="Retrait FDC vente prélocs Artiboule" u="1"/>
        <s v="Reste Fond de caisse Festival" u="1"/>
        <s v="Compensation Financière Shape" u="1"/>
        <s v="Cachet LDB System (1'000.- €)" u="1"/>
        <s v="Recette Festival Artiphys (Caisse Navettes)" u="1"/>
        <s v="Achat Boissons Aligro Festival" u="1"/>
        <s v="Achat Boissons Denner Festival" u="1"/>
        <s v="Facture ISS Artiphys 2016" u="1"/>
        <s v="Taxe commune" u="1"/>
        <s v="Catering (Vins)" u="1"/>
        <s v="cotisation membre" u="1"/>
        <s v="Remboursement Fond de caisse Diego (Sem. Assoc.)" u="1"/>
        <s v="Location Copernic" u="1"/>
        <s v="Remboursement Protectas" u="1"/>
        <s v="Paiement Facture enrouleur câble cassé" u="1"/>
        <s v="Paiement Reprographie Tremplin" u="1"/>
        <s v="Achat boissons Aligro vente de vin chaud" u="1"/>
        <s v="Achat matériel Migros vente de vin chaud" u="1"/>
        <s v="Remboursement Achats Templates Antoine" u="1"/>
        <s v="Paiement Facture Feld Boisson+Location" u="1"/>
        <s v="Hebergement Proforma" u="1"/>
        <s v="Artise - Huge Puppies" u="1"/>
        <s v="Retour Caution Parmentier" u="1"/>
        <s v="Paiement Facture Feld Vivap 2017" u="1"/>
        <s v="Boisson AMAC" u="1"/>
        <s v="Vente preloc (caution EPFL)" u="1"/>
        <s v="Solde décompte des frais" u="1"/>
        <s v="Facture Apicole" u="1"/>
        <s v="Remboursement Ndf Othman Catering Japan Impact" u="1"/>
        <s v="Vente bar PolyNite" u="1"/>
        <s v="ISS 2016" u="1"/>
        <s v="Retour Caution Parmentier Bacs" u="1"/>
        <s v="Materiel" u="1"/>
        <s v="Catering (David)" u="1"/>
        <s v="Paiement Gants Comités" u="1"/>
        <s v="Paiement Facture IT" u="1"/>
        <s v="Tireuse sat montage" u="1"/>
        <s v="Paiement Facture Feld Matos" u="1"/>
        <s v="SUISA 3 ans (14/15/16)" u="1"/>
        <s v="Emolument Permis temporaire Police" u="1"/>
        <s v="Retrait Caution Tables" u="1"/>
        <s v="Reprographie-Recrutement staff" u="1"/>
        <s v="Caution Blek" u="1"/>
        <s v="Don Nico Rossi" u="1"/>
        <s v="?????" u="1"/>
        <s v="Reste cotisation comité" u="1"/>
        <s v="DIT - site web" u="1"/>
        <s v="Apiculture" u="1"/>
        <s v="Secouristes" u="1"/>
        <s v="Recette Vivapoly 2017" u="1"/>
        <s v="Recette Festival Artiphys SumUp" u="1"/>
        <s v="Achats boisson et nourriture PolyNite (NR)" u="1"/>
        <s v="Sponsoring Pourcent Culturel Migros" u="1"/>
        <s v="Paiement Ndf Vincent Tickets vestiaire" u="1"/>
        <s v="Paiement Ndf Vincent Tiquets vestiaire" u="1"/>
        <s v="Deco Ballon nuage" u="1"/>
        <s v="Friteuse FUST Vivapoly 2016" u="1"/>
        <s v="Location Boules" u="1"/>
        <s v="Matos Vins" u="1"/>
        <s v="Artiste - Mitchi Bitchi Bar" u="1"/>
        <s v="Sponsoring Garage Manzani" u="1"/>
        <s v="catering Artiphys (alena)" u="1"/>
        <s v="Retour Caution AGEPoly Matériel" u="1"/>
        <s v="Retour Caution Balelec Matériel" u="1"/>
        <s v="Paiement Facture ISS 2017" u="1"/>
        <s v="Recette pièces Japan Impact" u="1"/>
        <s v="Sponsoring 5% Securitas" u="1"/>
        <s v="Paiement Ndf Catering Vivapoly 2016 Charlotte" u="1"/>
        <s v="OBI - matériel bricolage" u="1"/>
        <s v="Verres AGEPoly" u="1"/>
        <s v="Paiement 105 Calendrier - EPFL Service Financier" u="1"/>
        <s v="Retour Caution Caisse Médiacom" u="1"/>
        <s v="ISS" u="1"/>
        <s v="Verres perdu Cup &amp; More" u="1"/>
        <s v="Cachet The Broots" u="1"/>
        <s v="Note de frais Oscar Flyers" u="1"/>
        <s v="Solde dette 1 AGEPoly" u="1"/>
        <s v="Paiement Facture TL 2017" u="1"/>
        <s v="Retrait Caution Matériel Catering Parmentier" u="1"/>
        <s v="Agep " u="1"/>
        <s v="Paiement Ndf Cyrielle Coop Pronto Japan Impact" u="1"/>
        <s v="Achat Catering Denner" u="1"/>
        <s v="Achat Catering Denner Remerciement Staffs 17" u="1"/>
        <s v="Achat Catering Migros Remerciement Staffs 17" u="1"/>
        <s v="Recette Japan Impact" u="1"/>
        <s v="Facture Cidis" u="1"/>
        <s v="Réduction dette AGEPoly" u="1"/>
        <s v="Affiches A2" u="1"/>
        <s v="Sponsoring Badminton Malley" u="1"/>
        <s v="Affiches A3" u="1"/>
        <s v="Dépliants" u="1"/>
        <s v="Paiement Ndf Alice Photobooth" u="1"/>
        <s v="Paiement Facture Securitas 2017" u="1"/>
        <s v="Nom de domaine site internet" u="1"/>
        <s v="Paiement Pull Comité Gregoire" u="1"/>
        <s v="Paiement Facture TL Artiphys 2016" u="1"/>
        <s v="Vente 1 prélocation" u="1"/>
        <s v="Paiement Ndf Cyrielle Coop Japan Impact" u="1"/>
        <s v="Retour Caution Coaching Matériel" u="1"/>
        <s v="Sponsoring Migros" u="1"/>
        <s v="Tickets" u="1"/>
        <s v="Migros - remerciement staff" u="1"/>
        <s v="Cotisation comité" u="1"/>
        <s v="Remboursement Tristan Impression Dossier Sponso" u="1"/>
        <s v="Frais bancaires (maestro)" u="1"/>
        <s v="Sponsoring LaFontaine" u="1"/>
        <s v="Fond de caisse Tremplin Artiphys Zelig" u="1"/>
        <s v="Sponsoring - Gosses du Quebec" u="1"/>
        <s v="Apéro Réunion Membres" u="1"/>
        <s v="Catering (Diego)" u="1"/>
        <s v="Retour cash Vivapoly" u="1"/>
        <s v="Frais site web" u="1"/>
        <s v="Paiement Pull Comité Antony" u="1"/>
        <s v="Paiement pull comité" u="1"/>
        <s v=" Sponsoring Remboursement Protectas" u="1"/>
        <s v="Retrait Caution Prêt Matériel Coaching" u="1"/>
        <s v="Artiste - Mark Kelly" u="1"/>
        <s v="Sponsoring Protectas" u="1"/>
        <s v="Paiement Assurance RC" u="1"/>
        <s v="Rachat cubis 10L" u="1"/>
        <s v="Solde dette 2 AGEPoly" u="1"/>
        <s v="Achat matériel  OBI décoration Artiphys" u="1"/>
        <s v="A changer" u="1"/>
        <s v="Versement caution" u="1"/>
        <s v="Recette Festival Artiphys (Caisse Petit Bar)" u="1"/>
        <s v="Cidis" u="1"/>
        <s v="Catering (alena)" u="1"/>
        <s v="Autorisation de police" u="1"/>
        <s v="verre perdu polysport" u="1"/>
        <s v="Ikea" u="1"/>
        <s v="Affiches A0 non payées comité" u="1"/>
        <s v="Paiement Facture Tech Sat" u="1"/>
        <s v="Rachat Neon ESN" u="1"/>
        <s v="Catering (Lou)" u="1"/>
        <s v="Sponsoring FORUM" u="1"/>
        <s v="Vivapoly" u="1"/>
        <s v="Facture DSPS" u="1"/>
        <s v="Paiement artiste - Spaika" u="1"/>
        <s v="Versement Fond de caisse Artiboule" u="1"/>
        <s v="retour caution" u="1"/>
        <s v="Sponsoring FoodTruck" u="1"/>
        <s v="wafcsc6rz" u="1"/>
        <s v="Autorisation 100 db" u="1"/>
        <s v="Retour FDC Vivapoly 2017" u="1"/>
        <s v="Catering Aligro Semaine des Associations" u="1"/>
        <s v="Catering Denner Semaine des Associations" u="1"/>
        <s v="Catering Migros Semaine des Associations" u="1"/>
        <s v="Paiement Vito retour praticables" u="1"/>
        <s v="Caution Vinci" u="1"/>
        <s v="Note de frais Cyrielle Rallye des Associations" u="1"/>
        <s v="Sponsoring Despe" u="1"/>
        <s v="Prêt Matériel Coaching" u="1"/>
        <s v="Paiement Pull Comtié Alice" u="1"/>
        <s v="Paiement 30% Bénéfice Japan Impact" u="1"/>
        <s v="Paiement Ndf Linda Déco" u="1"/>
        <s v="Preloc en ligne" u="1"/>
        <s v="Retrait Caution Embases AGEPoly" u="1"/>
        <s v="Retour caution Blek" u="1"/>
        <s v="Paiement Pull Comité Diego" u="1"/>
        <s v="tshirt - payement ami eliana pour le logo" u="1"/>
        <s v="Achat Catering+Bar" u="1"/>
        <s v="Baches DSPS" u="1"/>
        <s v="Facture Protectas Artiphys 2016" u="1"/>
        <s v="Facture SV Travel Artiphys 2016" u="1"/>
        <s v="Strobotech" u="1"/>
        <s v="Vente prélocation (x" u="1"/>
        <s v="Avance Pulls Comité" u="1"/>
        <s v="Remb - fond de caisse PolyNite (RG)" u="1"/>
        <s v="Paiement Pull Comité Antoine" u="1"/>
        <s v="Caution verres" u="1"/>
        <s v="Retrait FDC vente vins chaud" u="1"/>
        <s v="Boissons Aligro Vivapoly 2016" u="1"/>
        <s v="Bière AG" u="1"/>
        <s v="Achat Friteuse FUST Vivapoly 2016" u="1"/>
        <s v="Artiste - Forains de la Forêt" u="1"/>
        <s v="Diane Essence" u="1"/>
        <s v="Vente bar Vivapoly" u="1"/>
        <s v="Catering Aligro Remerciement staff 2016" u="1"/>
        <s v="Catering Denner Remerciement staff 2016" u="1"/>
        <s v="Catering Migros Remerciement staff 2016" u="1"/>
        <s v="Facture Heineken" u="1"/>
        <s v="Retour caution verre" u="1"/>
        <s v="Switch" u="1"/>
        <s v="Boissons Artistes" u="1"/>
        <s v="Pull comité 2014" u="1"/>
        <s v="Achats boisson et nourriture PolyNite" u="1"/>
        <s v="Achat Catering Migros" u="1"/>
        <s v="Paiement Facture DSPS &amp; Samaritain" u="1"/>
        <s v="Paiement Ndf Achats Templates Antoine" u="1"/>
        <s v="Paiement Facture DSPS" u="1"/>
        <s v="Remboursement Ndf Essence Cyrielle Tremplin" u="1"/>
        <s v="Paiement Facture Samaritain" u="1"/>
        <s v="Discocoupe" u="1"/>
        <s v="Achat Remerciement Staffs" u="1"/>
        <s v="Taxe Service des finances Artiphys 2016" u="1"/>
        <s v="Feld" u="1"/>
        <s v="Tech Sat" u="1"/>
        <s v="SUISA" u="1"/>
        <s v="Paiement Facture Securitas" u="1"/>
        <s v="Artiste - Huge Puppies" u="1"/>
        <s v="IT EPFL" u="1"/>
        <s v="Paiement Bonnet Hadrien" u="1"/>
        <s v="Retour Caution Tables" u="1"/>
        <s v="T-shirt staff + goodies" u="1"/>
        <s v="Achat matériel OBI Festival" u="1"/>
        <s v="NdF Alberto" u="1"/>
        <s v="Fond de caisse Polynite" u="1"/>
        <s v="Pièce de 5.- CHF non versée" u="1"/>
        <s v="Facture TL Artiphys 2016" u="1"/>
        <s v="Facture ESN Prélocations" u="1"/>
        <s v="Achat Matériel Migros Décoration" u="1"/>
        <s v="Transpalette" u="1"/>
        <s v="Néons (2) OBI" u="1"/>
        <s v="Peinture" u="1"/>
        <s v="Vente bar soirée" u="1"/>
        <s v="Sponsoring AGEPoly" u="1"/>
        <s v="Note de frais Antoine" u="1"/>
        <s v="Remerciement staff" u="1"/>
        <s v="Mobility " u="1"/>
        <s v="encaissement caution four à crêpes" u="1"/>
        <s v="Sponsoring Cidis" u="1"/>
        <s v="navettes tl" u="1"/>
        <s v="Remboursement Ndf Dépliants Martin festival" u="1"/>
        <s v="Paiement Facture Feld" u="1"/>
        <s v="Mobility" u="1"/>
        <s v="Achat Migros (Manque Facture)" u="1"/>
        <s v="Nettoyage verres Cup &amp; More" u="1"/>
        <s v="Remboursement Pull Comité Tristan" u="1"/>
        <s v="Tickets vestiaire" u="1"/>
        <s v="Cachet Agent VOUIPE" u="1"/>
        <s v="Remboursement David" u="1"/>
        <s v="bla bla" u="1"/>
        <s v="Remb - fond de caisse (RG)" u="1"/>
        <s v="Achat matériel Obi décoration" u="1"/>
        <s v="Retrait FDC Vivapoly 2017" u="1"/>
        <s v="Retour Catering Aligro" u="1"/>
        <s v="Artiste - Naouack" u="1"/>
        <s v="Paiement Matériel Cassé Balelec" u="1"/>
        <s v="Paiement Ndf Charlotte Denner Rem. Staffs 17" u="1"/>
        <s v="Paiement Ndf Charlotte Migros Rem. Staffs 17" u="1"/>
        <s v="Fond de caisse PolyNite (NR)" u="1"/>
        <s v="Versement caisse" u="1"/>
        <s v="Paiement Facture Taxe Douanière Photobooth" u="1"/>
        <s v="Vente bouffe" u="1"/>
        <s v="Recette Vente de vin chaud" u="1"/>
        <s v="Prolive" u="1"/>
        <s v="Sponsoring Garage Manzani Forte SA" u="1"/>
        <s v="Nourriture" u="1"/>
        <s v="Solde Dette AGEPoly" u="1"/>
        <s v="Achat Catering Carrefour (286.68€)" u="1"/>
        <s v="Catering (Luca)" u="1"/>
        <s v="Paiement caution verre" u="1"/>
        <s v="Paiement Ndf Tristan Impression Dossier Sponso" u="1"/>
        <s v="10% Vente au bar" u="1"/>
        <s v="Retour Caution Verres" u="1"/>
        <s v="Achat Catering Carrefour (51.71€)" u="1"/>
        <s v="Emprunt AGEPoly" u="1"/>
        <s v="Retour Caution Salle Polyvalente" u="1"/>
        <s v="Fond de caisse - Mica" u="1"/>
        <s v="Paiement affiche A0 (a detailler)" u="1"/>
        <s v="Rendu Aligro Japan Impact" u="1"/>
        <s v="Achat matériel Obi STIL" u="1"/>
        <s v="Paiement Caution Verres" u="1"/>
        <s v="Cachet Mitikal" u="1"/>
        <s v="Silent" u="1"/>
        <s v="Remboursement Ndf Diego Lecteur Carte" u="1"/>
        <s v="Sponsoring - Electrosuisse" u="1"/>
        <s v="Paimement Pull Comité Cyrielle" u="1"/>
        <s v="Bon boisson" u="1"/>
        <s v="Avance fond de caisse RG" u="1"/>
        <s v="Caution" u="1"/>
        <s v="Vente prélocation (x599)" u="1"/>
        <s v="Achat boisson (Alena)" u="1"/>
        <s v="Aligro - remerciement staff" u="1"/>
        <s v="SUISA 14" u="1"/>
        <s v="Caution Balelec" u="1"/>
        <s v="Paiement Vito Artiboule" u="1"/>
        <s v="Fond de caisse Japan Impact" u="1"/>
        <s v="Entrées sur place" u="1"/>
        <s v="Versement grande caisse 1 vente bar" u="1"/>
        <s v="Versement grande caisse 2 vente bar" u="1"/>
        <s v="Versement grande caisse 3 vente bar" u="1"/>
        <s v="Remboursement Fond de caisse Diego" u="1"/>
        <s v="Recette de Artiboule Virement Martin" u="1"/>
        <s v="Retrait Caution Photobooth" u="1"/>
        <s v=" Retour Caution verres" u="1"/>
        <s v="Achat Boissons Aligro Vivapoly 2016" u="1"/>
        <s v="Remboursement caution silent" u="1"/>
        <s v="Remb - fond de caisse PolyNite (NR)" u="1"/>
        <s v="Taxe billets" u="1"/>
        <s v=" Bar Baramine 2013" u="1"/>
        <s v="Mobility 5" u="1"/>
        <s v="Caution Balelec + coaching" u="1"/>
        <s v="UPS" u="1"/>
        <s v="Sponsoring AGEPoly 2016" u="1"/>
        <s v="Frais reprographie" u="1"/>
        <s v="Paiement Pull Comité Linda/Charlotte/Oscar" u="1"/>
        <s v="Denner - remerciement staff" u="1"/>
        <s v="Paiement Facture Japan Impact" u="1"/>
        <s v="Sat (fûts)" u="1"/>
        <s v="Paiement Ndf Antony Bières Staffs" u="1"/>
        <s v="Paiement Casques Silent" u="1"/>
        <s v="Billets navette" u="1"/>
        <s v="Paiement Affiches Artiboule Reprographie" u="1"/>
        <s v="Retour cash Festival" u="1"/>
        <s v="Rendu Aligro Boisson Festival" u="1"/>
        <s v="dette AGEPoly" u="1"/>
        <s v="Paiement Pull Comité Martin" u="1"/>
        <s v="Paiement Facture Cup&amp;More" u="1"/>
        <s v="Paiement Pull Comité Chloé" u="1"/>
        <s v="Paiement Ndf Oscar Trajet Uber Artistes" u="1"/>
        <s v="Stand Pgysiciens" u="1"/>
        <s v="HolyCow" u="1"/>
        <s v="Vestiaire" u="1"/>
        <s v="Recette Festival Artiphys (Caisse Réserve)" u="1"/>
        <s v="Paiement Catering Satellite" u="1"/>
        <s v="ndf cyrielle" u="1"/>
        <s v="Paiement Pull Comité Ismail" u="1"/>
        <s v="Paiement Facture Location casques Silent Party" u="1"/>
        <s v="SUISA 15" u="1"/>
        <s v="Facture Satellite Casse Audiolight" u="1"/>
        <s v="Vente bar" u="1"/>
        <s v="Affiche A0 et A3 repro" u="1"/>
        <s v="Paiement Taxes Entrées" u="1"/>
        <s v="Paiement Ndf Alice Facture Publicités Facebook" u="1"/>
        <s v="Vente préloc et sur place" u="1"/>
        <s v="Foodtruck location" u="1"/>
        <s v="Remboursement Catering Vivapoly 2016 Charlotte" u="1"/>
        <s v="Catering (Gabi)" u="1"/>
        <s v="argent restant david" u="1"/>
        <s v="Sponsoring Café des Bouchers" u="1"/>
        <s v="Essence Comité" u="1"/>
        <s v="Affiches Artiboule Reprographie" u="1"/>
        <s v="Paiement Envoi Cable Silent" u="1"/>
        <s v="Caution Polyv" u="1"/>
        <s v="Frais sponsoring" u="1"/>
        <s v="Retour Caution Embases AGEPoly" u="1"/>
        <s v="Pull comité 2015" u="1"/>
        <s v="Recette Festival Artiphys (Caisse Entrées)" u="1"/>
        <s v="Cadeau Alexandre Gubert" u="1"/>
        <s v="Cachet Vouipe" u="1"/>
        <s v="Fond de caisse vente preloc" u="1"/>
        <s v="Fond de caisse" u="1"/>
        <s v="Paiement Bar SV" u="1"/>
        <s v="Cachet MC Paps" u="1"/>
        <s v="Pull Romain" u="1"/>
        <s v="Paiement Bonnet Manu" u="1"/>
        <s v="Paiement Ndf Essence Cyrielle Tremplin" u="1"/>
        <s v="Retour caution Vinci" u="1"/>
        <s v="Cachet Thriakis Dub Destroyer" u="1"/>
        <s v="Paiement Parmentier Catering" u="1"/>
        <s v="Sponsoring DAF" u="1"/>
        <s v="Caution Coaching" u="1"/>
        <s v="Stand Physiciens" u="1"/>
        <s v="Paiement Ndf Oscar Flyers" u="1"/>
      </sharedItems>
    </cacheField>
    <cacheField name="Montant comptabilité (chf)" numFmtId="0">
      <sharedItems containsString="0" containsBlank="1" containsNumber="1" minValue="-3500" maxValue="1400"/>
    </cacheField>
    <cacheField name="Payé par:" numFmtId="165">
      <sharedItems containsBlank="1"/>
    </cacheField>
    <cacheField name="Montant caisse cash" numFmtId="165">
      <sharedItems containsNonDate="0" containsString="0" containsBlank="1"/>
    </cacheField>
    <cacheField name="Solde bancaire au temps T" numFmtId="165">
      <sharedItems containsString="0" containsBlank="1" containsNumber="1" minValue="0" maxValue="17303.150000000001"/>
    </cacheField>
    <cacheField name="Numéro pièce justificative" numFmtId="165">
      <sharedItems containsNonDate="0" containsString="0" containsBlank="1"/>
    </cacheField>
    <cacheField name="Statuts" numFmtId="0">
      <sharedItems containsBlank="1"/>
    </cacheField>
    <cacheField name="Date écriture bancaire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d v="2016-09-26T00:00:00"/>
    <x v="0"/>
    <x v="0"/>
    <x v="0"/>
    <n v="-20"/>
    <s v="Compte bancaire"/>
    <m/>
    <n v="12732.8"/>
    <m/>
    <s v="Payée"/>
    <m/>
  </r>
  <r>
    <d v="2016-09-26T00:00:00"/>
    <x v="0"/>
    <x v="0"/>
    <x v="1"/>
    <n v="-10"/>
    <s v="Compte bancaire"/>
    <m/>
    <n v="12742.8"/>
    <m/>
    <s v="Payée"/>
    <m/>
  </r>
  <r>
    <d v="2016-09-27T00:00:00"/>
    <x v="1"/>
    <x v="1"/>
    <x v="2"/>
    <n v="619.85"/>
    <s v="Compte bancaire"/>
    <m/>
    <n v="12122.949999999999"/>
    <m/>
    <s v="Payée"/>
    <m/>
  </r>
  <r>
    <d v="2016-10-03T00:00:00"/>
    <x v="1"/>
    <x v="1"/>
    <x v="3"/>
    <n v="202.15"/>
    <s v="Compte bancaire"/>
    <m/>
    <n v="11920.8"/>
    <m/>
    <s v="Payée"/>
    <m/>
  </r>
  <r>
    <d v="2016-10-12T00:00:00"/>
    <x v="0"/>
    <x v="0"/>
    <x v="4"/>
    <n v="-20"/>
    <s v="Compte bancaire"/>
    <m/>
    <n v="11940.8"/>
    <m/>
    <s v="Payée"/>
    <m/>
  </r>
  <r>
    <d v="2016-10-17T00:00:00"/>
    <x v="0"/>
    <x v="0"/>
    <x v="5"/>
    <n v="-20"/>
    <s v="Compte bancaire"/>
    <m/>
    <n v="11960.8"/>
    <m/>
    <s v="Payée"/>
    <m/>
  </r>
  <r>
    <d v="2016-10-18T00:00:00"/>
    <x v="0"/>
    <x v="0"/>
    <x v="6"/>
    <n v="-20"/>
    <s v="Compte bancaire"/>
    <m/>
    <n v="11980.8"/>
    <m/>
    <s v="Payée"/>
    <m/>
  </r>
  <r>
    <d v="2016-10-19T00:00:00"/>
    <x v="0"/>
    <x v="2"/>
    <x v="7"/>
    <n v="-3500"/>
    <s v="Compte bancaire"/>
    <m/>
    <n v="15480.8"/>
    <m/>
    <s v="Payée"/>
    <m/>
  </r>
  <r>
    <d v="2016-10-20T00:00:00"/>
    <x v="0"/>
    <x v="3"/>
    <x v="8"/>
    <n v="-1756.6"/>
    <s v="Compte bancaire"/>
    <m/>
    <n v="17237.399999999998"/>
    <m/>
    <s v="Payée"/>
    <m/>
  </r>
  <r>
    <d v="2016-10-24T00:00:00"/>
    <x v="0"/>
    <x v="0"/>
    <x v="9"/>
    <n v="-20"/>
    <s v="Compte bancaire"/>
    <m/>
    <n v="17257.399999999998"/>
    <m/>
    <s v="Payée"/>
    <m/>
  </r>
  <r>
    <d v="2016-10-24T00:00:00"/>
    <x v="0"/>
    <x v="4"/>
    <x v="10"/>
    <n v="8.5500000000000007"/>
    <s v="Compte bancaire"/>
    <m/>
    <n v="17248.849999999999"/>
    <m/>
    <s v="Payée"/>
    <m/>
  </r>
  <r>
    <d v="2016-10-24T00:00:00"/>
    <x v="0"/>
    <x v="4"/>
    <x v="11"/>
    <n v="38.25"/>
    <s v="Compte bancaire"/>
    <m/>
    <n v="17210.599999999999"/>
    <m/>
    <s v="Payée"/>
    <m/>
  </r>
  <r>
    <d v="2016-10-26T00:00:00"/>
    <x v="0"/>
    <x v="0"/>
    <x v="12"/>
    <n v="-20"/>
    <s v="Compte bancaire"/>
    <m/>
    <n v="17230.599999999999"/>
    <m/>
    <s v="Payée"/>
    <m/>
  </r>
  <r>
    <d v="2016-10-31T00:00:00"/>
    <x v="0"/>
    <x v="0"/>
    <x v="13"/>
    <n v="-20"/>
    <s v="Compte bancaire"/>
    <m/>
    <n v="17250.599999999999"/>
    <m/>
    <s v="Payée"/>
    <m/>
  </r>
  <r>
    <d v="2016-11-07T00:00:00"/>
    <x v="0"/>
    <x v="5"/>
    <x v="14"/>
    <n v="8.35"/>
    <s v="Compte bancaire"/>
    <m/>
    <n v="17242.25"/>
    <m/>
    <s v="Payée"/>
    <m/>
  </r>
  <r>
    <d v="2016-11-07T00:00:00"/>
    <x v="0"/>
    <x v="5"/>
    <x v="14"/>
    <n v="9.5"/>
    <s v="Compte bancaire"/>
    <m/>
    <n v="17232.75"/>
    <m/>
    <s v="Payée"/>
    <m/>
  </r>
  <r>
    <d v="2016-11-10T00:00:00"/>
    <x v="0"/>
    <x v="0"/>
    <x v="15"/>
    <n v="-20"/>
    <s v="Compte bancaire"/>
    <m/>
    <n v="17252.75"/>
    <m/>
    <s v="Payée"/>
    <m/>
  </r>
  <r>
    <d v="2016-11-10T00:00:00"/>
    <x v="2"/>
    <x v="6"/>
    <x v="16"/>
    <n v="-50.4"/>
    <s v="Compte bancaire"/>
    <m/>
    <n v="17303.150000000001"/>
    <m/>
    <s v="Payée"/>
    <m/>
  </r>
  <r>
    <d v="2016-11-14T00:00:00"/>
    <x v="0"/>
    <x v="5"/>
    <x v="17"/>
    <n v="10.6"/>
    <s v="Compte bancaire"/>
    <m/>
    <n v="17292.550000000003"/>
    <m/>
    <s v="Payée"/>
    <m/>
  </r>
  <r>
    <d v="2016-11-14T00:00:00"/>
    <x v="0"/>
    <x v="6"/>
    <x v="18"/>
    <n v="6.3"/>
    <s v="Compte bancaire"/>
    <m/>
    <n v="17286.250000000004"/>
    <m/>
    <s v="Payée"/>
    <m/>
  </r>
  <r>
    <d v="2016-11-15T00:00:00"/>
    <x v="2"/>
    <x v="6"/>
    <x v="16"/>
    <n v="50.4"/>
    <s v="Compte bancaire"/>
    <m/>
    <n v="17235.850000000002"/>
    <m/>
    <s v="Payée"/>
    <m/>
  </r>
  <r>
    <d v="2016-11-28T00:00:00"/>
    <x v="0"/>
    <x v="4"/>
    <x v="19"/>
    <n v="80.900000000000006"/>
    <s v="Compte bancaire"/>
    <m/>
    <n v="17154.95"/>
    <m/>
    <s v="Payée"/>
    <m/>
  </r>
  <r>
    <d v="2016-12-08T00:00:00"/>
    <x v="3"/>
    <x v="2"/>
    <x v="20"/>
    <n v="50"/>
    <s v="Compte bancaire"/>
    <m/>
    <n v="17104.95"/>
    <m/>
    <s v="Payée"/>
    <m/>
  </r>
  <r>
    <d v="2016-12-13T00:00:00"/>
    <x v="0"/>
    <x v="5"/>
    <x v="21"/>
    <n v="50"/>
    <s v="Compte bancaire"/>
    <m/>
    <n v="17054.95"/>
    <m/>
    <s v="Payée"/>
    <m/>
  </r>
  <r>
    <d v="2016-12-13T00:00:00"/>
    <x v="0"/>
    <x v="6"/>
    <x v="22"/>
    <n v="180"/>
    <s v="Compte bancaire"/>
    <m/>
    <n v="16874.95"/>
    <m/>
    <s v="Payée"/>
    <m/>
  </r>
  <r>
    <d v="2016-12-14T00:00:00"/>
    <x v="0"/>
    <x v="4"/>
    <x v="23"/>
    <n v="11.6"/>
    <s v="Compte bancaire"/>
    <m/>
    <n v="16863.350000000002"/>
    <m/>
    <s v="Payée"/>
    <m/>
  </r>
  <r>
    <d v="2016-12-31T00:00:00"/>
    <x v="0"/>
    <x v="7"/>
    <x v="24"/>
    <n v="48.9"/>
    <s v="Compte bancaire"/>
    <m/>
    <n v="16814.45"/>
    <m/>
    <s v="Payée"/>
    <m/>
  </r>
  <r>
    <d v="2017-01-05T00:00:00"/>
    <x v="4"/>
    <x v="8"/>
    <x v="25"/>
    <n v="756"/>
    <s v="Compte bancaire"/>
    <m/>
    <n v="16058.45"/>
    <m/>
    <s v="Payée"/>
    <m/>
  </r>
  <r>
    <d v="2017-01-05T00:00:00"/>
    <x v="4"/>
    <x v="8"/>
    <x v="26"/>
    <n v="378"/>
    <s v="Compte bancaire"/>
    <m/>
    <n v="15680.45"/>
    <m/>
    <s v="Payée"/>
    <m/>
  </r>
  <r>
    <d v="2017-01-05T00:00:00"/>
    <x v="4"/>
    <x v="9"/>
    <x v="27"/>
    <n v="14.8"/>
    <s v="Compte bancaire"/>
    <m/>
    <n v="15665.650000000001"/>
    <m/>
    <s v="Payée"/>
    <m/>
  </r>
  <r>
    <d v="2017-01-05T00:00:00"/>
    <x v="4"/>
    <x v="8"/>
    <x v="28"/>
    <n v="-28"/>
    <s v="Compte bancaire"/>
    <m/>
    <n v="15693.650000000001"/>
    <m/>
    <s v="Payée"/>
    <m/>
  </r>
  <r>
    <d v="2017-01-11T00:00:00"/>
    <x v="4"/>
    <x v="8"/>
    <x v="29"/>
    <n v="-210"/>
    <s v="Compte bancaire"/>
    <m/>
    <n v="15903.650000000001"/>
    <m/>
    <s v="Payée"/>
    <m/>
  </r>
  <r>
    <d v="2017-01-16T00:00:00"/>
    <x v="4"/>
    <x v="8"/>
    <x v="30"/>
    <n v="-105"/>
    <s v="Compte bancaire"/>
    <m/>
    <n v="16008.650000000001"/>
    <m/>
    <s v="Payée"/>
    <m/>
  </r>
  <r>
    <d v="2017-01-18T00:00:00"/>
    <x v="5"/>
    <x v="4"/>
    <x v="31"/>
    <n v="42"/>
    <s v="Compte bancaire"/>
    <m/>
    <n v="15966.650000000001"/>
    <m/>
    <s v="Payée"/>
    <m/>
  </r>
  <r>
    <d v="2017-01-18T00:00:00"/>
    <x v="0"/>
    <x v="4"/>
    <x v="32"/>
    <n v="26"/>
    <s v="Compte bancaire"/>
    <m/>
    <n v="15940.650000000001"/>
    <m/>
    <s v="Payée"/>
    <m/>
  </r>
  <r>
    <d v="2017-02-15T00:00:00"/>
    <x v="0"/>
    <x v="7"/>
    <x v="33"/>
    <n v="30"/>
    <s v="Compte bancaire"/>
    <m/>
    <n v="15910.650000000001"/>
    <m/>
    <s v="Payée"/>
    <m/>
  </r>
  <r>
    <d v="2017-02-23T00:00:00"/>
    <x v="4"/>
    <x v="8"/>
    <x v="34"/>
    <n v="-70"/>
    <s v="Compte bancaire"/>
    <m/>
    <n v="15980.650000000001"/>
    <m/>
    <s v="Payée"/>
    <m/>
  </r>
  <r>
    <d v="2017-02-27T00:00:00"/>
    <x v="6"/>
    <x v="5"/>
    <x v="35"/>
    <n v="94.75"/>
    <s v="Compte bancaire"/>
    <m/>
    <n v="15885.900000000001"/>
    <m/>
    <s v="Payée"/>
    <m/>
  </r>
  <r>
    <d v="2017-02-27T00:00:00"/>
    <x v="0"/>
    <x v="6"/>
    <x v="36"/>
    <n v="10"/>
    <s v="Compte bancaire"/>
    <m/>
    <n v="15875.900000000001"/>
    <m/>
    <s v="Payée"/>
    <m/>
  </r>
  <r>
    <d v="2017-02-27T00:00:00"/>
    <x v="0"/>
    <x v="4"/>
    <x v="37"/>
    <n v="8.9"/>
    <s v="Compte bancaire"/>
    <m/>
    <n v="15867.000000000002"/>
    <m/>
    <s v="Payée"/>
    <m/>
  </r>
  <r>
    <d v="2017-02-27T00:00:00"/>
    <x v="4"/>
    <x v="8"/>
    <x v="38"/>
    <n v="-42"/>
    <s v="Compte bancaire"/>
    <m/>
    <n v="15909.000000000002"/>
    <m/>
    <s v="Payée"/>
    <m/>
  </r>
  <r>
    <d v="2017-03-06T00:00:00"/>
    <x v="6"/>
    <x v="5"/>
    <x v="39"/>
    <n v="203.6"/>
    <s v="Compte bancaire"/>
    <m/>
    <n v="15705.400000000001"/>
    <m/>
    <s v="Payée"/>
    <m/>
  </r>
  <r>
    <d v="2017-03-13T00:00:00"/>
    <x v="0"/>
    <x v="0"/>
    <x v="40"/>
    <n v="-10"/>
    <s v="Compte bancaire"/>
    <m/>
    <n v="15715.400000000001"/>
    <m/>
    <s v="Payée"/>
    <m/>
  </r>
  <r>
    <d v="2017-03-27T00:00:00"/>
    <x v="6"/>
    <x v="9"/>
    <x v="41"/>
    <n v="48.6"/>
    <s v="Compte bancaire"/>
    <m/>
    <n v="15666.800000000001"/>
    <m/>
    <s v="Payée"/>
    <m/>
  </r>
  <r>
    <d v="2017-03-27T00:00:00"/>
    <x v="6"/>
    <x v="9"/>
    <x v="41"/>
    <n v="48.6"/>
    <s v="Compte bancaire"/>
    <m/>
    <n v="15618.2"/>
    <m/>
    <s v="Payée"/>
    <m/>
  </r>
  <r>
    <d v="2017-03-27T00:00:00"/>
    <x v="0"/>
    <x v="0"/>
    <x v="42"/>
    <n v="-10"/>
    <s v="Compte bancaire"/>
    <m/>
    <n v="15628.2"/>
    <m/>
    <s v="Payée"/>
    <m/>
  </r>
  <r>
    <d v="2017-03-27T00:00:00"/>
    <x v="4"/>
    <x v="8"/>
    <x v="43"/>
    <n v="100"/>
    <s v="Compte bancaire"/>
    <m/>
    <n v="15528.2"/>
    <m/>
    <s v="Payée"/>
    <m/>
  </r>
  <r>
    <d v="2017-03-27T00:00:00"/>
    <x v="4"/>
    <x v="8"/>
    <x v="44"/>
    <n v="35.6"/>
    <s v="Compte bancaire"/>
    <m/>
    <n v="15492.6"/>
    <m/>
    <s v="Payée"/>
    <m/>
  </r>
  <r>
    <d v="2017-03-29T00:00:00"/>
    <x v="0"/>
    <x v="4"/>
    <x v="45"/>
    <n v="19.899999999999999"/>
    <s v="Compte bancaire"/>
    <m/>
    <n v="15472.7"/>
    <m/>
    <s v="Payée"/>
    <m/>
  </r>
  <r>
    <d v="2017-04-05T00:00:00"/>
    <x v="6"/>
    <x v="4"/>
    <x v="46"/>
    <n v="259.14999999999998"/>
    <s v="Compte bancaire"/>
    <m/>
    <n v="15213.550000000001"/>
    <m/>
    <s v="Payée"/>
    <m/>
  </r>
  <r>
    <d v="2017-04-06T00:00:00"/>
    <x v="0"/>
    <x v="0"/>
    <x v="47"/>
    <n v="-10"/>
    <s v="Compte bancaire"/>
    <m/>
    <n v="15223.550000000001"/>
    <m/>
    <s v="Payée"/>
    <m/>
  </r>
  <r>
    <d v="2017-04-09T00:00:00"/>
    <x v="0"/>
    <x v="4"/>
    <x v="48"/>
    <n v="36.450000000000003"/>
    <s v="Compte bancaire"/>
    <m/>
    <n v="15187.1"/>
    <m/>
    <s v="Payée"/>
    <m/>
  </r>
  <r>
    <d v="2017-04-10T00:00:00"/>
    <x v="6"/>
    <x v="9"/>
    <x v="49"/>
    <n v="97.2"/>
    <s v="Compte bancaire"/>
    <m/>
    <n v="15089.9"/>
    <m/>
    <s v="Payée"/>
    <m/>
  </r>
  <r>
    <d v="2017-04-10T00:00:00"/>
    <x v="5"/>
    <x v="4"/>
    <x v="50"/>
    <n v="170.8"/>
    <s v="Compte bancaire"/>
    <m/>
    <n v="14919.1"/>
    <m/>
    <s v="Payée"/>
    <m/>
  </r>
  <r>
    <d v="2017-04-10T00:00:00"/>
    <x v="2"/>
    <x v="6"/>
    <x v="51"/>
    <n v="-10"/>
    <s v="Compte bancaire"/>
    <m/>
    <n v="14929.1"/>
    <m/>
    <s v="Payée"/>
    <m/>
  </r>
  <r>
    <d v="2017-04-11T00:00:00"/>
    <x v="2"/>
    <x v="4"/>
    <x v="52"/>
    <n v="64.8"/>
    <s v="Compte bancaire"/>
    <m/>
    <n v="14864.300000000001"/>
    <m/>
    <s v="Payée"/>
    <m/>
  </r>
  <r>
    <d v="2017-04-24T00:00:00"/>
    <x v="4"/>
    <x v="5"/>
    <x v="53"/>
    <n v="50"/>
    <s v="Compte bancaire"/>
    <m/>
    <n v="14814.300000000001"/>
    <m/>
    <s v="Payée"/>
    <m/>
  </r>
  <r>
    <d v="2017-04-26T00:00:00"/>
    <x v="2"/>
    <x v="6"/>
    <x v="51"/>
    <n v="-10"/>
    <s v="Compte bancaire"/>
    <m/>
    <n v="14824.300000000001"/>
    <m/>
    <s v="Payée"/>
    <m/>
  </r>
  <r>
    <d v="2017-05-02T00:00:00"/>
    <x v="4"/>
    <x v="5"/>
    <x v="54"/>
    <n v="103.2"/>
    <s v="Compte bancaire"/>
    <m/>
    <n v="14721.1"/>
    <m/>
    <s v="Payée"/>
    <m/>
  </r>
  <r>
    <d v="2017-05-02T00:00:00"/>
    <x v="0"/>
    <x v="5"/>
    <x v="55"/>
    <n v="59"/>
    <s v="Compte bancaire"/>
    <m/>
    <n v="14662.1"/>
    <m/>
    <s v="Payée"/>
    <m/>
  </r>
  <r>
    <d v="2017-05-03T00:00:00"/>
    <x v="2"/>
    <x v="6"/>
    <x v="51"/>
    <n v="-10"/>
    <s v="Compte bancaire"/>
    <m/>
    <n v="14672.1"/>
    <m/>
    <s v="Payée"/>
    <m/>
  </r>
  <r>
    <d v="2017-05-08T00:00:00"/>
    <x v="4"/>
    <x v="5"/>
    <x v="56"/>
    <n v="100"/>
    <s v="Compte bancaire"/>
    <m/>
    <n v="14572.1"/>
    <m/>
    <s v="Payée"/>
    <m/>
  </r>
  <r>
    <d v="2017-05-08T00:00:00"/>
    <x v="6"/>
    <x v="5"/>
    <x v="57"/>
    <n v="335.5"/>
    <s v="Compte bancaire"/>
    <m/>
    <n v="14236.6"/>
    <m/>
    <s v="Payée"/>
    <m/>
  </r>
  <r>
    <d v="2017-05-08T00:00:00"/>
    <x v="5"/>
    <x v="4"/>
    <x v="58"/>
    <n v="165.65"/>
    <s v="Compte bancaire"/>
    <m/>
    <n v="14070.95"/>
    <m/>
    <s v="Payée"/>
    <m/>
  </r>
  <r>
    <d v="2017-05-15T00:00:00"/>
    <x v="4"/>
    <x v="5"/>
    <x v="59"/>
    <n v="90"/>
    <s v="Compte bancaire"/>
    <m/>
    <n v="13980.95"/>
    <m/>
    <s v="Payée"/>
    <m/>
  </r>
  <r>
    <d v="2017-05-23T00:00:00"/>
    <x v="2"/>
    <x v="6"/>
    <x v="51"/>
    <n v="-20"/>
    <s v="Compte bancaire"/>
    <m/>
    <n v="14000.95"/>
    <m/>
    <s v="Payée"/>
    <m/>
  </r>
  <r>
    <d v="2017-05-29T00:00:00"/>
    <x v="4"/>
    <x v="5"/>
    <x v="60"/>
    <n v="130.55000000000001"/>
    <s v="Compte bancaire"/>
    <m/>
    <n v="13870.400000000001"/>
    <m/>
    <s v="Payée"/>
    <m/>
  </r>
  <r>
    <d v="2017-05-29T00:00:00"/>
    <x v="4"/>
    <x v="5"/>
    <x v="61"/>
    <n v="30.8"/>
    <s v="Compte bancaire"/>
    <m/>
    <n v="13839.600000000002"/>
    <m/>
    <s v="Payée"/>
    <m/>
  </r>
  <r>
    <d v="2017-05-29T00:00:00"/>
    <x v="4"/>
    <x v="8"/>
    <x v="62"/>
    <n v="992.5"/>
    <s v="Compte bancaire"/>
    <m/>
    <n v="12847.100000000002"/>
    <m/>
    <s v="Payée"/>
    <m/>
  </r>
  <r>
    <d v="2017-05-29T00:00:00"/>
    <x v="4"/>
    <x v="5"/>
    <x v="63"/>
    <n v="110.86"/>
    <s v="Compte bancaire"/>
    <m/>
    <n v="12736.240000000002"/>
    <m/>
    <s v="Payée"/>
    <m/>
  </r>
  <r>
    <d v="2017-05-31T00:00:00"/>
    <x v="2"/>
    <x v="6"/>
    <x v="51"/>
    <n v="-10"/>
    <s v="Compte bancaire"/>
    <m/>
    <n v="12746.240000000002"/>
    <m/>
    <s v="Payée"/>
    <m/>
  </r>
  <r>
    <d v="2017-06-12T00:00:00"/>
    <x v="4"/>
    <x v="5"/>
    <x v="64"/>
    <n v="8.4499999999999993"/>
    <s v="Compte bancaire"/>
    <m/>
    <n v="12737.79"/>
    <m/>
    <s v="Payée"/>
    <m/>
  </r>
  <r>
    <d v="2017-06-12T00:00:00"/>
    <x v="4"/>
    <x v="10"/>
    <x v="65"/>
    <n v="300.8"/>
    <s v="Compte bancaire"/>
    <m/>
    <n v="12436.990000000002"/>
    <m/>
    <s v="Payée"/>
    <m/>
  </r>
  <r>
    <d v="2017-06-12T00:00:00"/>
    <x v="0"/>
    <x v="8"/>
    <x v="66"/>
    <n v="43.3"/>
    <s v="Compte bancaire"/>
    <m/>
    <n v="12393.690000000002"/>
    <m/>
    <s v="Payée"/>
    <m/>
  </r>
  <r>
    <d v="2017-06-12T00:00:00"/>
    <x v="2"/>
    <x v="6"/>
    <x v="51"/>
    <n v="40"/>
    <s v="Compte bancaire"/>
    <m/>
    <n v="12353.690000000002"/>
    <m/>
    <s v="Payée"/>
    <m/>
  </r>
  <r>
    <d v="2017-06-28T00:00:00"/>
    <x v="0"/>
    <x v="5"/>
    <x v="67"/>
    <n v="192"/>
    <s v="Compte bancaire"/>
    <m/>
    <n v="12161.690000000002"/>
    <m/>
    <s v="Payée"/>
    <m/>
  </r>
  <r>
    <d v="2017-06-28T00:00:00"/>
    <x v="0"/>
    <x v="4"/>
    <x v="68"/>
    <n v="71.7"/>
    <s v="Compte bancaire"/>
    <m/>
    <n v="12089.990000000002"/>
    <m/>
    <s v="Payée"/>
    <m/>
  </r>
  <r>
    <d v="2017-06-28T00:00:00"/>
    <x v="0"/>
    <x v="4"/>
    <x v="69"/>
    <n v="43.85"/>
    <s v="Compte bancaire"/>
    <m/>
    <n v="12046.140000000001"/>
    <m/>
    <s v="Payée"/>
    <m/>
  </r>
  <r>
    <d v="2017-06-28T00:00:00"/>
    <x v="4"/>
    <x v="11"/>
    <x v="70"/>
    <n v="1400"/>
    <s v="Compte bancaire"/>
    <m/>
    <n v="10646.140000000001"/>
    <m/>
    <s v="Payée"/>
    <m/>
  </r>
  <r>
    <d v="2017-07-03T00:00:00"/>
    <x v="2"/>
    <x v="6"/>
    <x v="71"/>
    <n v="-11"/>
    <s v="Compte bancaire"/>
    <m/>
    <n v="10657.140000000001"/>
    <m/>
    <s v="Payée"/>
    <m/>
  </r>
  <r>
    <d v="2017-08-30T00:00:00"/>
    <x v="7"/>
    <x v="4"/>
    <x v="72"/>
    <n v="260"/>
    <s v="Compte bancaire"/>
    <m/>
    <n v="10397.140000000001"/>
    <m/>
    <s v="Payée"/>
    <m/>
  </r>
  <r>
    <d v="2017-08-30T00:00:00"/>
    <x v="0"/>
    <x v="4"/>
    <x v="73"/>
    <n v="25.6"/>
    <s v="Compte bancaire"/>
    <m/>
    <n v="10371.540000000001"/>
    <m/>
    <s v="Payée"/>
    <m/>
  </r>
  <r>
    <d v="2017-09-18T00:00:00"/>
    <x v="4"/>
    <x v="10"/>
    <x v="74"/>
    <n v="-2153.85"/>
    <s v="Compte bancaire"/>
    <m/>
    <n v="12525.390000000001"/>
    <m/>
    <s v="Payée"/>
    <m/>
  </r>
  <r>
    <d v="2017-09-18T00:00:00"/>
    <x v="2"/>
    <x v="6"/>
    <x v="71"/>
    <n v="11"/>
    <s v="Compte bancaire"/>
    <m/>
    <n v="12514.390000000001"/>
    <m/>
    <s v="Payée"/>
    <m/>
  </r>
  <r>
    <d v="2017-09-19T00:00:00"/>
    <x v="2"/>
    <x v="6"/>
    <x v="51"/>
    <n v="20"/>
    <s v="Compte bancaire"/>
    <m/>
    <n v="12494.390000000001"/>
    <m/>
    <s v="Payée"/>
    <m/>
  </r>
  <r>
    <d v="2017-09-20T00:00:00"/>
    <x v="0"/>
    <x v="0"/>
    <x v="75"/>
    <n v="-230"/>
    <s v="Compte bancaire"/>
    <m/>
    <n v="12724.390000000001"/>
    <m/>
    <s v="Payée"/>
    <m/>
  </r>
  <r>
    <d v="2017-09-20T00:00:00"/>
    <x v="0"/>
    <x v="0"/>
    <x v="76"/>
    <n v="-0.1"/>
    <s v="Caisse cash"/>
    <m/>
    <n v="12724.490000000002"/>
    <m/>
    <s v="En attente"/>
    <m/>
  </r>
  <r>
    <d v="2017-09-20T00:00:00"/>
    <x v="0"/>
    <x v="0"/>
    <x v="77"/>
    <n v="-178.9"/>
    <s v="Compte bancaire"/>
    <m/>
    <n v="12903.390000000001"/>
    <m/>
    <s v="Payée"/>
    <m/>
  </r>
  <r>
    <d v="2017-09-20T00:00:00"/>
    <x v="8"/>
    <x v="4"/>
    <x v="78"/>
    <n v="56.85"/>
    <s v="Compte bancaire"/>
    <m/>
    <n v="12846.54"/>
    <m/>
    <s v="Payée"/>
    <m/>
  </r>
  <r>
    <d v="2017-09-20T00:00:00"/>
    <x v="4"/>
    <x v="5"/>
    <x v="79"/>
    <n v="-120"/>
    <s v="Compte bancaire"/>
    <m/>
    <n v="12966.54"/>
    <m/>
    <s v="Payée"/>
    <m/>
  </r>
  <r>
    <d v="2017-09-20T00:00:00"/>
    <x v="5"/>
    <x v="4"/>
    <x v="80"/>
    <n v="9.9499999999999993"/>
    <s v="Compte bancaire"/>
    <m/>
    <n v="12956.59"/>
    <m/>
    <s v="Payée"/>
    <m/>
  </r>
  <r>
    <d v="2017-09-20T00:00:00"/>
    <x v="4"/>
    <x v="8"/>
    <x v="81"/>
    <n v="-469"/>
    <s v="Compte bancaire"/>
    <m/>
    <n v="13425.59"/>
    <m/>
    <s v="Payée"/>
    <m/>
  </r>
  <r>
    <d v="2017-09-20T00:00:00"/>
    <x v="4"/>
    <x v="8"/>
    <x v="82"/>
    <n v="-600"/>
    <s v="Compte bancaire"/>
    <m/>
    <n v="14025.59"/>
    <m/>
    <s v="Payée"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compact="0" compactData="0" multipleFieldFilters="0" rowHeaderCaption="Compte">
  <location ref="A3:D24" firstHeaderRow="1" firstDataRow="1" firstDataCol="3"/>
  <pivotFields count="11">
    <pivotField compact="0" outline="0" showAll="0" defaultSubtotal="0"/>
    <pivotField axis="axisRow" compact="0" outline="0" subtotalTop="0" showAll="0" insertBlankRow="1" sortType="ascending">
      <items count="38">
        <item sd="0" m="1" x="22"/>
        <item sd="0" m="1" x="31"/>
        <item n="1 - General" sd="0" m="1" x="26"/>
        <item sd="0" x="3"/>
        <item sd="0" x="0"/>
        <item sd="0" m="1" x="10"/>
        <item sd="0" m="1" x="35"/>
        <item sd="0" m="1" x="33"/>
        <item sd="0" m="1" x="24"/>
        <item sd="0" x="2"/>
        <item sd="0" m="1" x="27"/>
        <item sd="0" m="1" x="18"/>
        <item sd="0" m="1" x="11"/>
        <item sd="0" m="1" x="12"/>
        <item sd="0" m="1" x="36"/>
        <item sd="0" x="4"/>
        <item sd="0" m="1" x="16"/>
        <item sd="0" m="1" x="19"/>
        <item sd="0" m="1" x="34"/>
        <item sd="0" x="6"/>
        <item sd="0" m="1" x="15"/>
        <item sd="0" m="1" x="14"/>
        <item sd="0" m="1" x="28"/>
        <item sd="0" m="1" x="29"/>
        <item sd="0" m="1" x="25"/>
        <item sd="0" m="1" x="13"/>
        <item sd="0" x="5"/>
        <item sd="0" m="1" x="32"/>
        <item sd="0" x="7"/>
        <item sd="0" m="1" x="17"/>
        <item sd="0" m="1" x="21"/>
        <item sd="0" m="1" x="23"/>
        <item sd="0" m="1" x="20"/>
        <item sd="0" x="1"/>
        <item sd="0" x="8"/>
        <item sd="0" m="1" x="30"/>
        <item sd="0" x="9"/>
        <item t="default" sd="0"/>
      </items>
    </pivotField>
    <pivotField axis="axisRow" compact="0" outline="0" subtotalTop="0" showAll="0" insertBlankRow="1">
      <items count="40">
        <item sd="0" m="1" x="38"/>
        <item sd="0" m="1" x="16"/>
        <item sd="0" x="12"/>
        <item sd="0" m="1" x="28"/>
        <item sd="0" m="1" x="37"/>
        <item sd="0" m="1" x="22"/>
        <item sd="0" m="1" x="25"/>
        <item sd="0" m="1" x="21"/>
        <item sd="0" x="3"/>
        <item sd="0" m="1" x="19"/>
        <item sd="0" m="1" x="27"/>
        <item sd="0" m="1" x="26"/>
        <item sd="0" m="1" x="18"/>
        <item sd="0" m="1" x="36"/>
        <item sd="0" x="10"/>
        <item sd="0" m="1" x="24"/>
        <item sd="0" x="5"/>
        <item sd="0" x="7"/>
        <item sd="0" x="1"/>
        <item sd="0" m="1" x="20"/>
        <item sd="0" x="6"/>
        <item sd="0" x="2"/>
        <item sd="0" x="4"/>
        <item sd="0" x="8"/>
        <item sd="0" x="11"/>
        <item sd="0" m="1" x="32"/>
        <item sd="0" x="9"/>
        <item sd="0" m="1" x="23"/>
        <item sd="0" m="1" x="13"/>
        <item sd="0" m="1" x="14"/>
        <item sd="0" m="1" x="15"/>
        <item sd="0" m="1" x="17"/>
        <item sd="0" m="1" x="29"/>
        <item sd="0" m="1" x="31"/>
        <item sd="0" m="1" x="34"/>
        <item sd="0" m="1" x="35"/>
        <item sd="0" m="1" x="30"/>
        <item sd="0" m="1" x="33"/>
        <item sd="0" x="0"/>
        <item t="default" sd="0"/>
      </items>
    </pivotField>
    <pivotField axis="axisRow" compact="0" outline="0" subtotalTop="0" showAll="0" insertBlankRow="1">
      <items count="655">
        <item m="1" x="231"/>
        <item m="1" x="530"/>
        <item x="83"/>
        <item m="1" x="249"/>
        <item m="1" x="424"/>
        <item m="1" x="234"/>
        <item m="1" x="264"/>
        <item m="1" x="175"/>
        <item m="1" x="117"/>
        <item m="1" x="230"/>
        <item m="1" x="611"/>
        <item m="1" x="569"/>
        <item m="1" x="463"/>
        <item m="1" x="195"/>
        <item m="1" x="378"/>
        <item m="1" x="563"/>
        <item m="1" x="588"/>
        <item m="1" x="496"/>
        <item m="1" x="143"/>
        <item m="1" x="221"/>
        <item m="1" x="475"/>
        <item m="1" x="132"/>
        <item m="1" x="226"/>
        <item m="1" x="240"/>
        <item m="1" x="409"/>
        <item m="1" x="282"/>
        <item m="1" x="519"/>
        <item m="1" x="180"/>
        <item m="1" x="225"/>
        <item m="1" x="449"/>
        <item m="1" x="253"/>
        <item m="1" x="242"/>
        <item m="1" x="422"/>
        <item m="1" x="589"/>
        <item m="1" x="85"/>
        <item m="1" x="94"/>
        <item m="1" x="135"/>
        <item m="1" x="102"/>
        <item m="1" x="256"/>
        <item m="1" x="384"/>
        <item m="1" x="479"/>
        <item m="1" x="99"/>
        <item x="24"/>
        <item m="1" x="229"/>
        <item m="1" x="100"/>
        <item m="1" x="505"/>
        <item m="1" x="149"/>
        <item m="1" x="539"/>
        <item m="1" x="328"/>
        <item m="1" x="481"/>
        <item m="1" x="466"/>
        <item m="1" x="587"/>
        <item m="1" x="484"/>
        <item m="1" x="140"/>
        <item m="1" x="433"/>
        <item m="1" x="598"/>
        <item m="1" x="345"/>
        <item m="1" x="385"/>
        <item m="1" x="547"/>
        <item m="1" x="640"/>
        <item m="1" x="634"/>
        <item m="1" x="169"/>
        <item m="1" x="203"/>
        <item m="1" x="518"/>
        <item m="1" x="271"/>
        <item m="1" x="104"/>
        <item m="1" x="410"/>
        <item m="1" x="650"/>
        <item m="1" x="398"/>
        <item m="1" x="594"/>
        <item m="1" x="98"/>
        <item m="1" x="246"/>
        <item m="1" x="367"/>
        <item m="1" x="86"/>
        <item m="1" x="641"/>
        <item m="1" x="166"/>
        <item m="1" x="87"/>
        <item m="1" x="454"/>
        <item m="1" x="210"/>
        <item m="1" x="150"/>
        <item m="1" x="426"/>
        <item m="1" x="574"/>
        <item m="1" x="428"/>
        <item m="1" x="113"/>
        <item m="1" x="120"/>
        <item m="1" x="603"/>
        <item m="1" x="97"/>
        <item m="1" x="568"/>
        <item m="1" x="133"/>
        <item m="1" x="577"/>
        <item m="1" x="436"/>
        <item m="1" x="193"/>
        <item m="1" x="531"/>
        <item m="1" x="201"/>
        <item m="1" x="311"/>
        <item m="1" x="260"/>
        <item m="1" x="544"/>
        <item m="1" x="557"/>
        <item m="1" x="114"/>
        <item m="1" x="96"/>
        <item m="1" x="572"/>
        <item m="1" x="400"/>
        <item m="1" x="596"/>
        <item m="1" x="324"/>
        <item m="1" x="438"/>
        <item m="1" x="189"/>
        <item m="1" x="615"/>
        <item m="1" x="152"/>
        <item m="1" x="592"/>
        <item m="1" x="504"/>
        <item m="1" x="494"/>
        <item m="1" x="307"/>
        <item m="1" x="371"/>
        <item m="1" x="368"/>
        <item m="1" x="159"/>
        <item m="1" x="515"/>
        <item m="1" x="106"/>
        <item m="1" x="514"/>
        <item m="1" x="629"/>
        <item m="1" x="403"/>
        <item m="1" x="179"/>
        <item m="1" x="138"/>
        <item m="1" x="266"/>
        <item m="1" x="139"/>
        <item m="1" x="278"/>
        <item m="1" x="406"/>
        <item m="1" x="320"/>
        <item m="1" x="565"/>
        <item m="1" x="610"/>
        <item m="1" x="498"/>
        <item m="1" x="295"/>
        <item m="1" x="178"/>
        <item m="1" x="142"/>
        <item m="1" x="188"/>
        <item m="1" x="350"/>
        <item m="1" x="591"/>
        <item m="1" x="92"/>
        <item m="1" x="652"/>
        <item m="1" x="222"/>
        <item m="1" x="217"/>
        <item m="1" x="605"/>
        <item m="1" x="471"/>
        <item m="1" x="107"/>
        <item m="1" x="644"/>
        <item m="1" x="421"/>
        <item m="1" x="360"/>
        <item m="1" x="209"/>
        <item m="1" x="145"/>
        <item m="1" x="520"/>
        <item m="1" x="573"/>
        <item m="1" x="618"/>
        <item m="1" x="516"/>
        <item m="1" x="357"/>
        <item m="1" x="483"/>
        <item m="1" x="636"/>
        <item m="1" x="550"/>
        <item m="1" x="480"/>
        <item m="1" x="115"/>
        <item m="1" x="549"/>
        <item m="1" x="308"/>
        <item m="1" x="512"/>
        <item m="1" x="425"/>
        <item m="1" x="432"/>
        <item m="1" x="323"/>
        <item m="1" x="332"/>
        <item m="1" x="269"/>
        <item m="1" x="627"/>
        <item m="1" x="620"/>
        <item m="1" x="241"/>
        <item m="1" x="215"/>
        <item m="1" x="474"/>
        <item m="1" x="624"/>
        <item m="1" x="155"/>
        <item m="1" x="523"/>
        <item m="1" x="542"/>
        <item m="1" x="408"/>
        <item m="1" x="612"/>
        <item m="1" x="552"/>
        <item m="1" x="571"/>
        <item m="1" x="418"/>
        <item m="1" x="499"/>
        <item m="1" x="270"/>
        <item m="1" x="220"/>
        <item m="1" x="319"/>
        <item m="1" x="416"/>
        <item m="1" x="404"/>
        <item m="1" x="207"/>
        <item m="1" x="347"/>
        <item m="1" x="354"/>
        <item m="1" x="340"/>
        <item m="1" x="90"/>
        <item m="1" x="356"/>
        <item m="1" x="176"/>
        <item m="1" x="388"/>
        <item m="1" x="386"/>
        <item m="1" x="389"/>
        <item m="1" x="567"/>
        <item m="1" x="399"/>
        <item m="1" x="473"/>
        <item m="1" x="460"/>
        <item m="1" x="502"/>
        <item m="1" x="196"/>
        <item m="1" x="535"/>
        <item m="1" x="358"/>
        <item m="1" x="415"/>
        <item m="1" x="200"/>
        <item m="1" x="464"/>
        <item m="1" x="228"/>
        <item m="1" x="510"/>
        <item m="1" x="251"/>
        <item m="1" x="205"/>
        <item m="1" x="570"/>
        <item m="1" x="184"/>
        <item m="1" x="213"/>
        <item m="1" x="621"/>
        <item m="1" x="286"/>
        <item m="1" x="558"/>
        <item m="1" x="513"/>
        <item m="1" x="204"/>
        <item m="1" x="412"/>
        <item m="1" x="165"/>
        <item m="1" x="586"/>
        <item m="1" x="546"/>
        <item m="1" x="642"/>
        <item m="1" x="309"/>
        <item m="1" x="272"/>
        <item m="1" x="555"/>
        <item m="1" x="601"/>
        <item m="1" x="161"/>
        <item m="1" x="248"/>
        <item m="1" x="190"/>
        <item m="1" x="525"/>
        <item m="1" x="625"/>
        <item m="1" x="651"/>
        <item m="1" x="341"/>
        <item m="1" x="447"/>
        <item m="1" x="633"/>
        <item m="1" x="134"/>
        <item m="1" x="456"/>
        <item m="1" x="647"/>
        <item m="1" x="160"/>
        <item m="1" x="431"/>
        <item m="1" x="372"/>
        <item m="1" x="147"/>
        <item m="1" x="427"/>
        <item m="1" x="441"/>
        <item m="1" x="335"/>
        <item m="1" x="331"/>
        <item m="1" x="495"/>
        <item m="1" x="527"/>
        <item m="1" x="288"/>
        <item m="1" x="482"/>
        <item m="1" x="109"/>
        <item m="1" x="329"/>
        <item m="1" x="122"/>
        <item m="1" x="237"/>
        <item m="1" x="157"/>
        <item m="1" x="95"/>
        <item m="1" x="529"/>
        <item m="1" x="419"/>
        <item m="1" x="628"/>
        <item m="1" x="116"/>
        <item m="1" x="375"/>
        <item m="1" x="435"/>
        <item m="1" x="182"/>
        <item m="1" x="476"/>
        <item m="1" x="478"/>
        <item m="1" x="477"/>
        <item m="1" x="105"/>
        <item m="1" x="540"/>
        <item m="1" x="276"/>
        <item m="1" x="511"/>
        <item m="1" x="238"/>
        <item m="1" x="254"/>
        <item m="1" x="255"/>
        <item m="1" x="293"/>
        <item m="1" x="233"/>
        <item m="1" x="470"/>
        <item m="1" x="355"/>
        <item m="1" x="468"/>
        <item m="1" x="584"/>
        <item m="1" x="279"/>
        <item m="1" x="578"/>
        <item m="1" x="91"/>
        <item m="1" x="579"/>
        <item m="1" x="580"/>
        <item m="1" x="325"/>
        <item m="1" x="306"/>
        <item m="1" x="493"/>
        <item m="1" x="167"/>
        <item m="1" x="507"/>
        <item m="1" x="392"/>
        <item m="1" x="461"/>
        <item m="1" x="462"/>
        <item m="1" x="277"/>
        <item m="1" x="148"/>
        <item m="1" x="444"/>
        <item m="1" x="206"/>
        <item m="1" x="443"/>
        <item m="1" x="445"/>
        <item m="1" x="194"/>
        <item m="1" x="290"/>
        <item m="1" x="534"/>
        <item m="1" x="374"/>
        <item m="1" x="317"/>
        <item m="1" x="448"/>
        <item m="1" x="626"/>
        <item m="1" x="619"/>
        <item m="1" x="312"/>
        <item m="1" x="465"/>
        <item m="1" x="631"/>
        <item m="1" x="299"/>
        <item m="1" x="581"/>
        <item m="1" x="402"/>
        <item m="1" x="420"/>
        <item m="1" x="469"/>
        <item m="1" x="315"/>
        <item m="1" x="316"/>
        <item m="1" x="274"/>
        <item m="1" x="582"/>
        <item m="1" x="344"/>
        <item m="1" x="506"/>
        <item m="1" x="219"/>
        <item m="1" x="437"/>
        <item m="1" x="181"/>
        <item m="1" x="275"/>
        <item m="1" x="543"/>
        <item x="7"/>
        <item m="1" x="170"/>
        <item m="1" x="177"/>
        <item m="1" x="287"/>
        <item m="1" x="212"/>
        <item m="1" x="211"/>
        <item m="1" x="526"/>
        <item m="1" x="576"/>
        <item m="1" x="364"/>
        <item m="1" x="405"/>
        <item m="1" x="291"/>
        <item m="1" x="247"/>
        <item m="1" x="236"/>
        <item m="1" x="227"/>
        <item m="1" x="153"/>
        <item m="1" x="383"/>
        <item m="1" x="239"/>
        <item m="1" x="559"/>
        <item m="1" x="645"/>
        <item m="1" x="395"/>
        <item m="1" x="616"/>
        <item m="1" x="560"/>
        <item m="1" x="532"/>
        <item m="1" x="89"/>
        <item m="1" x="608"/>
        <item m="1" x="566"/>
        <item m="1" x="411"/>
        <item m="1" x="595"/>
        <item m="1" x="457"/>
        <item m="1" x="606"/>
        <item m="1" x="467"/>
        <item m="1" x="314"/>
        <item m="1" x="575"/>
        <item m="1" x="379"/>
        <item m="1" x="396"/>
        <item m="1" x="261"/>
        <item m="1" x="564"/>
        <item m="1" x="327"/>
        <item m="1" x="489"/>
        <item m="1" x="393"/>
        <item m="1" x="451"/>
        <item m="1" x="103"/>
        <item m="1" x="387"/>
        <item m="1" x="284"/>
        <item m="1" x="232"/>
        <item m="1" x="118"/>
        <item m="1" x="198"/>
        <item m="1" x="223"/>
        <item m="1" x="377"/>
        <item m="1" x="521"/>
        <item m="1" x="191"/>
        <item m="1" x="296"/>
        <item m="1" x="450"/>
        <item m="1" x="137"/>
        <item m="1" x="351"/>
        <item m="1" x="503"/>
        <item m="1" x="172"/>
        <item m="1" x="500"/>
        <item m="1" x="129"/>
        <item m="1" x="304"/>
        <item m="1" x="305"/>
        <item m="1" x="524"/>
        <item m="1" x="235"/>
        <item m="1" x="93"/>
        <item m="1" x="302"/>
        <item m="1" x="639"/>
        <item m="1" x="548"/>
        <item m="1" x="583"/>
        <item m="1" x="562"/>
        <item m="1" x="643"/>
        <item m="1" x="649"/>
        <item m="1" x="554"/>
        <item m="1" x="380"/>
        <item m="1" x="485"/>
        <item m="1" x="373"/>
        <item m="1" x="301"/>
        <item m="1" x="509"/>
        <item m="1" x="136"/>
        <item m="1" x="218"/>
        <item m="1" x="613"/>
        <item m="1" x="637"/>
        <item m="1" x="273"/>
        <item m="1" x="303"/>
        <item m="1" x="423"/>
        <item m="1" x="163"/>
        <item m="1" x="349"/>
        <item m="1" x="119"/>
        <item m="1" x="174"/>
        <item m="1" x="648"/>
        <item m="1" x="528"/>
        <item m="1" x="158"/>
        <item m="1" x="123"/>
        <item m="1" x="488"/>
        <item m="1" x="183"/>
        <item m="1" x="259"/>
        <item m="1" x="585"/>
        <item m="1" x="472"/>
        <item m="1" x="208"/>
        <item m="1" x="214"/>
        <item m="1" x="280"/>
        <item m="1" x="394"/>
        <item m="1" x="294"/>
        <item m="1" x="130"/>
        <item m="1" x="131"/>
        <item m="1" x="202"/>
        <item m="1" x="653"/>
        <item m="1" x="487"/>
        <item m="1" x="173"/>
        <item m="1" x="366"/>
        <item m="1" x="244"/>
        <item m="1" x="413"/>
        <item m="1" x="602"/>
        <item m="1" x="310"/>
        <item m="1" x="551"/>
        <item m="1" x="111"/>
        <item m="1" x="453"/>
        <item m="1" x="84"/>
        <item m="1" x="146"/>
        <item m="1" x="164"/>
        <item m="1" x="262"/>
        <item m="1" x="646"/>
        <item m="1" x="121"/>
        <item m="1" x="292"/>
        <item m="1" x="390"/>
        <item m="1" x="110"/>
        <item m="1" x="497"/>
        <item m="1" x="597"/>
        <item m="1" x="263"/>
        <item m="1" x="430"/>
        <item m="1" x="267"/>
        <item m="1" x="522"/>
        <item m="1" x="417"/>
        <item m="1" x="186"/>
        <item m="1" x="112"/>
        <item m="1" x="154"/>
        <item m="1" x="334"/>
        <item m="1" x="600"/>
        <item m="1" x="607"/>
        <item m="1" x="365"/>
        <item m="1" x="508"/>
        <item m="1" x="604"/>
        <item m="1" x="439"/>
        <item m="1" x="281"/>
        <item m="1" x="536"/>
        <item m="1" x="321"/>
        <item m="1" x="614"/>
        <item m="1" x="101"/>
        <item m="1" x="300"/>
        <item m="1" x="108"/>
        <item m="1" x="252"/>
        <item m="1" x="250"/>
        <item m="1" x="333"/>
        <item m="1" x="632"/>
        <item m="1" x="297"/>
        <item m="1" x="126"/>
        <item m="1" x="599"/>
        <item m="1" x="199"/>
        <item m="1" x="541"/>
        <item m="1" x="492"/>
        <item m="1" x="128"/>
        <item m="1" x="622"/>
        <item m="1" x="192"/>
        <item m="1" x="336"/>
        <item m="1" x="593"/>
        <item m="1" x="440"/>
        <item m="1" x="401"/>
        <item m="1" x="151"/>
        <item m="1" x="630"/>
        <item m="1" x="359"/>
        <item m="1" x="337"/>
        <item m="1" x="285"/>
        <item m="1" x="168"/>
        <item m="1" x="187"/>
        <item m="1" x="156"/>
        <item m="1" x="429"/>
        <item m="1" x="414"/>
        <item m="1" x="313"/>
        <item m="1" x="490"/>
        <item m="1" x="162"/>
        <item m="1" x="391"/>
        <item m="1" x="318"/>
        <item m="1" x="185"/>
        <item m="1" x="486"/>
        <item m="1" x="363"/>
        <item m="1" x="353"/>
        <item m="1" x="88"/>
        <item m="1" x="338"/>
        <item m="1" x="257"/>
        <item m="1" x="245"/>
        <item m="1" x="224"/>
        <item m="1" x="265"/>
        <item m="1" x="617"/>
        <item m="1" x="452"/>
        <item m="1" x="556"/>
        <item m="1" x="362"/>
        <item m="1" x="127"/>
        <item m="1" x="330"/>
        <item m="1" x="397"/>
        <item m="1" x="361"/>
        <item m="1" x="376"/>
        <item m="1" x="446"/>
        <item m="1" x="545"/>
        <item m="1" x="381"/>
        <item m="1" x="382"/>
        <item m="1" x="455"/>
        <item m="1" x="533"/>
        <item m="1" x="561"/>
        <item m="1" x="459"/>
        <item m="1" x="141"/>
        <item m="1" x="339"/>
        <item m="1" x="442"/>
        <item m="1" x="553"/>
        <item m="1" x="501"/>
        <item m="1" x="348"/>
        <item m="1" x="370"/>
        <item m="1" x="322"/>
        <item m="1" x="635"/>
        <item m="1" x="623"/>
        <item m="1" x="609"/>
        <item m="1" x="537"/>
        <item m="1" x="538"/>
        <item m="1" x="216"/>
        <item m="1" x="283"/>
        <item m="1" x="243"/>
        <item m="1" x="125"/>
        <item m="1" x="352"/>
        <item m="1" x="289"/>
        <item m="1" x="144"/>
        <item m="1" x="171"/>
        <item m="1" x="124"/>
        <item m="1" x="197"/>
        <item m="1" x="407"/>
        <item x="18"/>
        <item m="1" x="298"/>
        <item x="22"/>
        <item x="52"/>
        <item x="27"/>
        <item x="26"/>
        <item x="25"/>
        <item x="43"/>
        <item x="44"/>
        <item m="1" x="458"/>
        <item m="1" x="491"/>
        <item x="41"/>
        <item x="49"/>
        <item x="46"/>
        <item x="35"/>
        <item x="39"/>
        <item x="31"/>
        <item x="50"/>
        <item x="0"/>
        <item x="1"/>
        <item x="2"/>
        <item m="1" x="638"/>
        <item x="14"/>
        <item x="16"/>
        <item x="20"/>
        <item x="21"/>
        <item x="36"/>
        <item x="53"/>
        <item x="55"/>
        <item x="54"/>
        <item x="57"/>
        <item x="56"/>
        <item x="58"/>
        <item x="59"/>
        <item x="60"/>
        <item m="1" x="434"/>
        <item x="62"/>
        <item x="65"/>
        <item x="66"/>
        <item x="70"/>
        <item m="1" x="517"/>
        <item m="1" x="326"/>
        <item m="1" x="268"/>
        <item x="4"/>
        <item x="5"/>
        <item x="6"/>
        <item x="8"/>
        <item x="9"/>
        <item x="12"/>
        <item x="13"/>
        <item x="15"/>
        <item x="28"/>
        <item x="29"/>
        <item m="1" x="369"/>
        <item x="34"/>
        <item m="1" x="258"/>
        <item x="40"/>
        <item x="42"/>
        <item x="47"/>
        <item x="51"/>
        <item x="71"/>
        <item x="74"/>
        <item x="10"/>
        <item x="11"/>
        <item x="19"/>
        <item x="23"/>
        <item m="1" x="590"/>
        <item x="45"/>
        <item x="48"/>
        <item x="68"/>
        <item x="69"/>
        <item x="73"/>
        <item x="17"/>
        <item x="33"/>
        <item x="38"/>
        <item x="63"/>
        <item m="1" x="343"/>
        <item x="78"/>
        <item x="80"/>
        <item x="30"/>
        <item x="82"/>
        <item x="3"/>
        <item x="81"/>
        <item m="1" x="346"/>
        <item m="1" x="342"/>
        <item x="75"/>
        <item x="76"/>
        <item x="79"/>
        <item x="61"/>
        <item x="64"/>
        <item x="67"/>
        <item x="72"/>
        <item x="77"/>
        <item x="37"/>
        <item x="32"/>
        <item t="default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sertBlankRow="1"/>
    <pivotField compact="0" outline="0" subtotalTop="0" showAll="0" insertBlankRow="1"/>
    <pivotField compact="0" outline="0" subtotalTop="0" showAll="0" insertBlankRow="1"/>
  </pivotFields>
  <rowFields count="3">
    <field x="1"/>
    <field x="2"/>
    <field x="3"/>
  </rowFields>
  <rowItems count="21">
    <i>
      <x v="3"/>
    </i>
    <i t="blank">
      <x v="3"/>
    </i>
    <i>
      <x v="4"/>
    </i>
    <i t="blank">
      <x v="4"/>
    </i>
    <i>
      <x v="9"/>
    </i>
    <i t="blank">
      <x v="9"/>
    </i>
    <i>
      <x v="15"/>
    </i>
    <i t="blank">
      <x v="15"/>
    </i>
    <i>
      <x v="19"/>
    </i>
    <i t="blank">
      <x v="19"/>
    </i>
    <i>
      <x v="26"/>
    </i>
    <i t="blank">
      <x v="26"/>
    </i>
    <i>
      <x v="28"/>
    </i>
    <i t="blank">
      <x v="28"/>
    </i>
    <i>
      <x v="33"/>
    </i>
    <i t="blank">
      <x v="33"/>
    </i>
    <i>
      <x v="34"/>
    </i>
    <i t="blank">
      <x v="34"/>
    </i>
    <i>
      <x v="36"/>
    </i>
    <i t="blank">
      <x v="36"/>
    </i>
    <i t="grand">
      <x/>
    </i>
  </rowItems>
  <colItems count="1">
    <i/>
  </colItems>
  <dataFields count="1">
    <dataField name="Somme de Montant comptabilité (chf)" fld="4" baseField="3" baseItem="36" numFmtId="4"/>
  </dataFields>
  <formats count="22">
    <format dxfId="80">
      <pivotArea dataOnly="0" labelOnly="1" outline="0" axis="axisValues" fieldPosition="0"/>
    </format>
    <format dxfId="79">
      <pivotArea dataOnly="0" labelOnly="1" outline="0" fieldPosition="0">
        <references count="2">
          <reference field="1" count="1" selected="0">
            <x v="5"/>
          </reference>
          <reference field="2" count="1" defaultSubtotal="1">
            <x v="14"/>
          </reference>
        </references>
      </pivotArea>
    </format>
    <format dxfId="78">
      <pivotArea outline="0" collapsedLevelsAreSubtotals="1" fieldPosition="0"/>
    </format>
    <format dxfId="77">
      <pivotArea type="topRight" dataOnly="0" labelOnly="1" outline="0" fieldPosition="0"/>
    </format>
    <format dxfId="76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0"/>
          </reference>
          <reference field="3" count="1" selected="0">
            <x v="458"/>
          </reference>
        </references>
      </pivotArea>
    </format>
    <format dxfId="75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0"/>
          </reference>
          <reference field="3" count="1" selected="0">
            <x v="459"/>
          </reference>
        </references>
      </pivotArea>
    </format>
    <format dxfId="74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1"/>
          </reference>
          <reference field="3" count="1" selected="0">
            <x v="465"/>
          </reference>
        </references>
      </pivotArea>
    </format>
    <format dxfId="73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2"/>
          </reference>
          <reference field="3" count="1" selected="0">
            <x v="455"/>
          </reference>
        </references>
      </pivotArea>
    </format>
    <format dxfId="72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2"/>
          </reference>
          <reference field="3" count="1" selected="0">
            <x v="545"/>
          </reference>
        </references>
      </pivotArea>
    </format>
    <format dxfId="71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3"/>
          </reference>
          <reference field="3" count="1" selected="0">
            <x v="529"/>
          </reference>
        </references>
      </pivotArea>
    </format>
    <format dxfId="70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3"/>
          </reference>
          <reference field="3" count="1" selected="0">
            <x v="530"/>
          </reference>
        </references>
      </pivotArea>
    </format>
    <format dxfId="69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6"/>
          </reference>
          <reference field="3" count="1" selected="0">
            <x v="544"/>
          </reference>
        </references>
      </pivotArea>
    </format>
    <format dxfId="68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3" count="1" selected="0">
            <x v="488"/>
          </reference>
        </references>
      </pivotArea>
    </format>
    <format dxfId="67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3" count="1" selected="0">
            <x v="503"/>
          </reference>
        </references>
      </pivotArea>
    </format>
    <format dxfId="66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3" count="1" selected="0">
            <x v="548"/>
          </reference>
        </references>
      </pivotArea>
    </format>
    <format dxfId="65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14"/>
          </reference>
          <reference field="3" count="1" selected="0">
            <x v="542"/>
          </reference>
        </references>
      </pivotArea>
    </format>
    <format dxfId="64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23"/>
          </reference>
          <reference field="3" count="1" selected="0">
            <x v="551"/>
          </reference>
        </references>
      </pivotArea>
    </format>
    <format dxfId="63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24"/>
          </reference>
          <reference field="3" count="1" selected="0">
            <x v="541"/>
          </reference>
        </references>
      </pivotArea>
    </format>
    <format dxfId="62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24"/>
          </reference>
          <reference field="3" count="1" selected="0">
            <x v="543"/>
          </reference>
        </references>
      </pivotArea>
    </format>
    <format dxfId="61">
      <pivotArea outline="0" collapsedLevelsAreSubtotals="1" fieldPosition="0">
        <references count="3">
          <reference field="1" count="1" selected="0">
            <x v="33"/>
          </reference>
          <reference field="2" count="1" selected="0">
            <x v="13"/>
          </reference>
          <reference field="3" count="1" selected="0">
            <x v="501"/>
          </reference>
        </references>
      </pivotArea>
    </format>
    <format dxfId="60">
      <pivotArea outline="0" collapsedLevelsAreSubtotals="1" fieldPosition="0">
        <references count="3">
          <reference field="1" count="1" selected="0">
            <x v="33"/>
          </reference>
          <reference field="2" count="1" selected="0">
            <x v="18"/>
          </reference>
          <reference field="3" count="1" selected="0">
            <x v="58"/>
          </reference>
        </references>
      </pivotArea>
    </format>
    <format dxfId="59">
      <pivotArea outline="0" collapsedLevelsAreSubtotals="1" fieldPosition="0">
        <references count="3">
          <reference field="1" count="1" selected="0">
            <x v="33"/>
          </reference>
          <reference field="2" count="1" selected="0">
            <x v="18"/>
          </reference>
          <reference field="3" count="1" selected="0">
            <x v="496"/>
          </reference>
        </references>
      </pivotArea>
    </format>
  </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4" name="Tableau4" displayName="Tableau4" ref="A1:K368" totalsRowShown="0" headerRowDxfId="28" dataDxfId="27">
  <autoFilter ref="A1:K368"/>
  <sortState ref="A2:K256">
    <sortCondition ref="A1:A368"/>
  </sortState>
  <tableColumns count="11">
    <tableColumn id="1" name="Date comptabilité" dataDxfId="26"/>
    <tableColumn id="2" name="Compte" dataDxfId="25"/>
    <tableColumn id="3" name="Numéro comptable" dataDxfId="24"/>
    <tableColumn id="8" name="Explications" dataDxfId="23"/>
    <tableColumn id="5" name="Montant comptabilité (chf)" dataDxfId="22"/>
    <tableColumn id="10" name="Payé par:" dataDxfId="21"/>
    <tableColumn id="4" name="Montant caisse cash" dataDxfId="20"/>
    <tableColumn id="11" name="Solde bancaire au temps T" dataDxfId="19">
      <calculatedColumnFormula>Tableau4[[#This Row],[Montant comptabilité (chf)]]</calculatedColumnFormula>
    </tableColumn>
    <tableColumn id="9" name="Numéro pièce justificative" dataDxfId="18"/>
    <tableColumn id="6" name="Statuts" dataDxfId="17"/>
    <tableColumn id="7" name="Date écriture bancair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3:D17" totalsRowShown="0" headerRowDxfId="14" dataDxfId="13">
  <autoFilter ref="A3:D17">
    <filterColumn colId="2">
      <filters>
        <filter val="Achats solidaires"/>
        <filter val="Apiculture"/>
        <filter val="Caisse"/>
        <filter val="Campus Farmers"/>
        <filter val="Cautions"/>
        <filter val="Conférences"/>
        <filter val="General"/>
        <filter val="Jardin"/>
        <filter val="Marchée"/>
        <filter val="Pole d'action"/>
      </filters>
    </filterColumn>
  </autoFilter>
  <tableColumns count="4">
    <tableColumn id="1" name="Numéro des comptes" dataDxfId="12"/>
    <tableColumn id="2" name="Séparateur" dataDxfId="11"/>
    <tableColumn id="3" name="Utilisation" dataDxfId="10"/>
    <tableColumn id="4" name="Nom" dataDxfId="9">
      <calculatedColumnFormula>CONCATENATE(Tableau1[[#This Row],[Numéro des comptes]],Tableau1[[#This Row],[Séparateur]],Tableau1[[#This Row],[Utilisation]])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21:D35" totalsRowShown="0" headerRowDxfId="8">
  <autoFilter ref="A21:D35"/>
  <tableColumns count="4">
    <tableColumn id="1" name="Numéro des comptes" dataDxfId="7"/>
    <tableColumn id="2" name="Séparateur" dataDxfId="6"/>
    <tableColumn id="3" name="Utilisation"/>
    <tableColumn id="4" name="Nom">
      <calculatedColumnFormula>CONCATENATE(Tableau3[[#This Row],[Numéro des comptes]],Tableau3[[#This Row],[Séparateur]],Tableau3[[#This Row],[Utilisation]])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au5" displayName="Tableau5" ref="A40:A46" totalsRowShown="0" headerRowDxfId="5" dataDxfId="4">
  <autoFilter ref="A40:A46"/>
  <tableColumns count="1">
    <tableColumn id="1" name="Statuts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au2" displayName="Tableau2" ref="A49:A52" totalsRowShown="0" headerRowDxfId="2" dataDxfId="1">
  <autoFilter ref="A49:A52"/>
  <tableColumns count="1">
    <tableColumn id="1" name="type de pai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83"/>
  <sheetViews>
    <sheetView tabSelected="1" zoomScaleNormal="100" zoomScalePageLayoutView="90" workbookViewId="0">
      <selection activeCell="D1" activeCellId="1" sqref="A1:A1048576 D1:E1048576"/>
    </sheetView>
  </sheetViews>
  <sheetFormatPr defaultColWidth="11.5546875" defaultRowHeight="14.4"/>
  <cols>
    <col min="1" max="1" width="39.44140625" bestFit="1" customWidth="1"/>
    <col min="2" max="2" width="40.44140625" style="45" bestFit="1" customWidth="1"/>
    <col min="3" max="3" width="15" customWidth="1"/>
    <col min="4" max="4" width="34.5546875" style="68" customWidth="1"/>
    <col min="5" max="5" width="16.33203125" customWidth="1"/>
    <col min="6" max="115" width="27.44140625" bestFit="1" customWidth="1"/>
    <col min="116" max="116" width="12.44140625" bestFit="1" customWidth="1"/>
  </cols>
  <sheetData>
    <row r="3" spans="1:7">
      <c r="A3" s="46" t="s">
        <v>79</v>
      </c>
      <c r="B3" s="46" t="s">
        <v>82</v>
      </c>
      <c r="C3" s="46" t="s">
        <v>117</v>
      </c>
      <c r="D3" s="68" t="s">
        <v>137</v>
      </c>
      <c r="E3" s="104" t="s">
        <v>258</v>
      </c>
    </row>
    <row r="4" spans="1:7">
      <c r="A4" t="s">
        <v>185</v>
      </c>
      <c r="B4"/>
      <c r="D4" s="68">
        <v>50</v>
      </c>
      <c r="E4" s="105">
        <v>0</v>
      </c>
    </row>
    <row r="5" spans="1:7">
      <c r="B5"/>
      <c r="E5" s="106"/>
    </row>
    <row r="6" spans="1:7">
      <c r="A6" t="s">
        <v>157</v>
      </c>
      <c r="B6"/>
      <c r="D6" s="68">
        <v>-4845.95</v>
      </c>
      <c r="E6" s="105">
        <v>2000</v>
      </c>
      <c r="F6" s="68"/>
    </row>
    <row r="7" spans="1:7">
      <c r="B7"/>
      <c r="E7" s="106"/>
    </row>
    <row r="8" spans="1:7">
      <c r="A8" t="s">
        <v>169</v>
      </c>
      <c r="B8"/>
      <c r="D8" s="68">
        <v>64.8</v>
      </c>
      <c r="E8" s="105">
        <v>300</v>
      </c>
      <c r="F8" s="68"/>
    </row>
    <row r="9" spans="1:7">
      <c r="B9"/>
      <c r="E9" s="106"/>
      <c r="F9" s="68"/>
    </row>
    <row r="10" spans="1:7">
      <c r="A10" t="s">
        <v>161</v>
      </c>
      <c r="B10"/>
      <c r="D10" s="68">
        <v>803.70999999999958</v>
      </c>
      <c r="E10" s="105">
        <v>2000</v>
      </c>
      <c r="F10" s="68"/>
      <c r="G10" s="68"/>
    </row>
    <row r="11" spans="1:7">
      <c r="B11"/>
      <c r="E11" s="106"/>
    </row>
    <row r="12" spans="1:7">
      <c r="A12" t="s">
        <v>176</v>
      </c>
      <c r="B12"/>
      <c r="D12" s="68">
        <v>1087.4000000000001</v>
      </c>
      <c r="E12" s="105">
        <v>1000</v>
      </c>
    </row>
    <row r="13" spans="1:7">
      <c r="B13"/>
      <c r="E13" s="106"/>
    </row>
    <row r="14" spans="1:7">
      <c r="A14" t="s">
        <v>177</v>
      </c>
      <c r="B14"/>
      <c r="D14" s="68">
        <v>388.40000000000003</v>
      </c>
      <c r="E14" s="105">
        <v>1000</v>
      </c>
    </row>
    <row r="15" spans="1:7">
      <c r="B15"/>
      <c r="E15" s="106"/>
    </row>
    <row r="16" spans="1:7">
      <c r="A16" t="s">
        <v>204</v>
      </c>
      <c r="B16"/>
      <c r="D16" s="68">
        <v>260</v>
      </c>
      <c r="E16" s="105">
        <v>1500</v>
      </c>
    </row>
    <row r="17" spans="1:6">
      <c r="B17"/>
      <c r="E17" s="106"/>
    </row>
    <row r="18" spans="1:6">
      <c r="A18" t="s">
        <v>179</v>
      </c>
      <c r="B18"/>
      <c r="D18" s="68">
        <v>822</v>
      </c>
      <c r="E18" s="105">
        <v>0</v>
      </c>
    </row>
    <row r="19" spans="1:6">
      <c r="B19"/>
      <c r="E19" s="106"/>
    </row>
    <row r="20" spans="1:6">
      <c r="A20" t="s">
        <v>242</v>
      </c>
      <c r="B20"/>
      <c r="D20" s="68">
        <v>56.85</v>
      </c>
      <c r="E20" s="105">
        <v>300</v>
      </c>
    </row>
    <row r="21" spans="1:6">
      <c r="B21"/>
      <c r="E21" s="106"/>
    </row>
    <row r="22" spans="1:6">
      <c r="A22" t="s">
        <v>155</v>
      </c>
      <c r="B22"/>
      <c r="E22" s="105"/>
      <c r="F22" s="68"/>
    </row>
    <row r="23" spans="1:6" ht="15" thickBot="1">
      <c r="B23"/>
      <c r="E23" s="106"/>
    </row>
    <row r="24" spans="1:6" ht="15" thickTop="1">
      <c r="A24" t="s">
        <v>156</v>
      </c>
      <c r="B24"/>
      <c r="D24" s="68">
        <v>-1312.79</v>
      </c>
      <c r="E24" s="107">
        <f>SUM(E6:E22)</f>
        <v>8100</v>
      </c>
    </row>
    <row r="25" spans="1:6">
      <c r="B25"/>
      <c r="D25"/>
    </row>
    <row r="26" spans="1:6">
      <c r="B26"/>
      <c r="D26"/>
    </row>
    <row r="27" spans="1:6">
      <c r="B27"/>
      <c r="D27"/>
    </row>
    <row r="28" spans="1:6">
      <c r="B28"/>
      <c r="D28"/>
    </row>
    <row r="29" spans="1:6">
      <c r="B29"/>
      <c r="D29"/>
    </row>
    <row r="30" spans="1:6">
      <c r="B30"/>
      <c r="D30"/>
    </row>
    <row r="31" spans="1:6">
      <c r="B31"/>
      <c r="D31"/>
      <c r="E31" s="68"/>
    </row>
    <row r="32" spans="1:6">
      <c r="B32"/>
      <c r="D32"/>
    </row>
    <row r="33" spans="2:5">
      <c r="B33"/>
      <c r="D33"/>
      <c r="E33" s="68">
        <f>SUM(D30:D34,D36)</f>
        <v>0</v>
      </c>
    </row>
    <row r="34" spans="2:5">
      <c r="B34"/>
      <c r="D34"/>
    </row>
    <row r="35" spans="2:5">
      <c r="B35"/>
      <c r="D35"/>
    </row>
    <row r="36" spans="2:5">
      <c r="B36"/>
      <c r="D36"/>
    </row>
    <row r="37" spans="2:5">
      <c r="B37"/>
      <c r="D37"/>
    </row>
    <row r="38" spans="2:5">
      <c r="B38"/>
      <c r="D38"/>
    </row>
    <row r="39" spans="2:5">
      <c r="B39"/>
      <c r="D39"/>
    </row>
    <row r="40" spans="2:5">
      <c r="B40"/>
      <c r="D40"/>
    </row>
    <row r="41" spans="2:5">
      <c r="B41"/>
      <c r="D41"/>
    </row>
    <row r="42" spans="2:5">
      <c r="B42"/>
      <c r="D42"/>
    </row>
    <row r="43" spans="2:5">
      <c r="B43"/>
      <c r="D43"/>
    </row>
    <row r="44" spans="2:5">
      <c r="B44"/>
      <c r="D44"/>
    </row>
    <row r="45" spans="2:5">
      <c r="B45"/>
      <c r="D45"/>
    </row>
    <row r="46" spans="2:5">
      <c r="B46"/>
      <c r="D46"/>
    </row>
    <row r="47" spans="2:5">
      <c r="B47"/>
      <c r="D47"/>
    </row>
    <row r="48" spans="2:5">
      <c r="B48"/>
      <c r="D48"/>
    </row>
    <row r="49" spans="2:4">
      <c r="B49"/>
      <c r="D49"/>
    </row>
    <row r="50" spans="2:4">
      <c r="B50"/>
      <c r="D50"/>
    </row>
    <row r="51" spans="2:4">
      <c r="B51"/>
      <c r="D51"/>
    </row>
    <row r="52" spans="2:4">
      <c r="B52"/>
      <c r="D52"/>
    </row>
    <row r="53" spans="2:4">
      <c r="B53"/>
      <c r="D53"/>
    </row>
    <row r="54" spans="2:4">
      <c r="B54"/>
      <c r="D54"/>
    </row>
    <row r="55" spans="2:4">
      <c r="B55"/>
      <c r="D55"/>
    </row>
    <row r="56" spans="2:4">
      <c r="B56"/>
      <c r="D56"/>
    </row>
    <row r="57" spans="2:4">
      <c r="B57"/>
      <c r="D57"/>
    </row>
    <row r="58" spans="2:4">
      <c r="B58"/>
      <c r="D58"/>
    </row>
    <row r="59" spans="2:4">
      <c r="B59"/>
      <c r="D59"/>
    </row>
    <row r="60" spans="2:4">
      <c r="B60"/>
      <c r="D60"/>
    </row>
    <row r="61" spans="2:4">
      <c r="B61"/>
      <c r="D61"/>
    </row>
    <row r="62" spans="2:4">
      <c r="B62"/>
      <c r="D62"/>
    </row>
    <row r="63" spans="2:4">
      <c r="B63"/>
      <c r="D63"/>
    </row>
    <row r="64" spans="2:4">
      <c r="B64"/>
      <c r="D64"/>
    </row>
    <row r="65" spans="2:4">
      <c r="B65"/>
      <c r="D65"/>
    </row>
    <row r="66" spans="2:4">
      <c r="B66"/>
      <c r="D66"/>
    </row>
    <row r="67" spans="2:4">
      <c r="B67"/>
      <c r="D67"/>
    </row>
    <row r="68" spans="2:4">
      <c r="B68"/>
      <c r="D68"/>
    </row>
    <row r="69" spans="2:4">
      <c r="B69"/>
      <c r="D69"/>
    </row>
    <row r="70" spans="2:4">
      <c r="B70"/>
      <c r="D70"/>
    </row>
    <row r="71" spans="2:4">
      <c r="B71"/>
      <c r="D71"/>
    </row>
    <row r="72" spans="2:4">
      <c r="B72"/>
      <c r="D72"/>
    </row>
    <row r="73" spans="2:4">
      <c r="B73"/>
      <c r="D73"/>
    </row>
    <row r="74" spans="2:4">
      <c r="B74"/>
      <c r="D74"/>
    </row>
    <row r="75" spans="2:4">
      <c r="B75"/>
      <c r="D75"/>
    </row>
    <row r="76" spans="2:4">
      <c r="B76"/>
      <c r="D76"/>
    </row>
    <row r="77" spans="2:4">
      <c r="B77"/>
      <c r="D77"/>
    </row>
    <row r="78" spans="2:4">
      <c r="B78"/>
      <c r="D78"/>
    </row>
    <row r="79" spans="2:4">
      <c r="B79"/>
      <c r="D79"/>
    </row>
    <row r="80" spans="2:4">
      <c r="B80"/>
      <c r="D80"/>
    </row>
    <row r="81" spans="2:4">
      <c r="B81"/>
      <c r="D81"/>
    </row>
    <row r="82" spans="2:4">
      <c r="B82"/>
      <c r="D82"/>
    </row>
    <row r="83" spans="2:4">
      <c r="B83"/>
      <c r="D83"/>
    </row>
    <row r="84" spans="2:4">
      <c r="B84"/>
      <c r="D84"/>
    </row>
    <row r="85" spans="2:4">
      <c r="B85"/>
      <c r="D85"/>
    </row>
    <row r="86" spans="2:4">
      <c r="B86"/>
      <c r="D86"/>
    </row>
    <row r="87" spans="2:4">
      <c r="B87"/>
      <c r="D87"/>
    </row>
    <row r="88" spans="2:4">
      <c r="B88"/>
      <c r="D88"/>
    </row>
    <row r="89" spans="2:4">
      <c r="B89"/>
      <c r="D89"/>
    </row>
    <row r="90" spans="2:4">
      <c r="B90"/>
      <c r="D90"/>
    </row>
    <row r="91" spans="2:4">
      <c r="B91"/>
      <c r="D91"/>
    </row>
    <row r="92" spans="2:4">
      <c r="B92"/>
      <c r="D92"/>
    </row>
    <row r="93" spans="2:4">
      <c r="B93"/>
      <c r="D93"/>
    </row>
    <row r="94" spans="2:4">
      <c r="B94"/>
      <c r="D94"/>
    </row>
    <row r="95" spans="2:4">
      <c r="B95"/>
      <c r="D95"/>
    </row>
    <row r="96" spans="2:4">
      <c r="B96"/>
      <c r="D96"/>
    </row>
    <row r="97" spans="2:4">
      <c r="B97"/>
      <c r="D97"/>
    </row>
    <row r="98" spans="2:4">
      <c r="B98"/>
      <c r="D98"/>
    </row>
    <row r="99" spans="2:4">
      <c r="B99"/>
      <c r="D99"/>
    </row>
    <row r="100" spans="2:4">
      <c r="B100"/>
      <c r="D100"/>
    </row>
    <row r="101" spans="2:4">
      <c r="B101"/>
      <c r="D101"/>
    </row>
    <row r="102" spans="2:4">
      <c r="B102"/>
      <c r="D102"/>
    </row>
    <row r="103" spans="2:4">
      <c r="B103"/>
      <c r="D103"/>
    </row>
    <row r="104" spans="2:4">
      <c r="B104"/>
      <c r="D104"/>
    </row>
    <row r="105" spans="2:4">
      <c r="B105"/>
      <c r="D105"/>
    </row>
    <row r="106" spans="2:4">
      <c r="B106"/>
      <c r="D106"/>
    </row>
    <row r="107" spans="2:4">
      <c r="B107"/>
      <c r="D107"/>
    </row>
    <row r="108" spans="2:4">
      <c r="B108"/>
      <c r="D108"/>
    </row>
    <row r="109" spans="2:4">
      <c r="B109"/>
      <c r="D109"/>
    </row>
    <row r="110" spans="2:4">
      <c r="B110"/>
      <c r="D110"/>
    </row>
    <row r="111" spans="2:4">
      <c r="B111"/>
      <c r="D111"/>
    </row>
    <row r="112" spans="2:4">
      <c r="B112"/>
      <c r="D112"/>
    </row>
    <row r="113" spans="2:6">
      <c r="B113"/>
      <c r="D113"/>
    </row>
    <row r="114" spans="2:6">
      <c r="B114"/>
      <c r="D114"/>
    </row>
    <row r="115" spans="2:6">
      <c r="B115"/>
      <c r="D115"/>
    </row>
    <row r="116" spans="2:6">
      <c r="B116"/>
      <c r="D116"/>
    </row>
    <row r="117" spans="2:6">
      <c r="B117"/>
      <c r="D117"/>
    </row>
    <row r="118" spans="2:6">
      <c r="B118"/>
      <c r="D118"/>
    </row>
    <row r="119" spans="2:6">
      <c r="B119"/>
      <c r="D119"/>
    </row>
    <row r="120" spans="2:6">
      <c r="B120"/>
      <c r="D120"/>
    </row>
    <row r="121" spans="2:6">
      <c r="B121"/>
      <c r="D121"/>
      <c r="F121" s="68"/>
    </row>
    <row r="122" spans="2:6">
      <c r="B122"/>
      <c r="D122"/>
    </row>
    <row r="123" spans="2:6">
      <c r="B123"/>
      <c r="D123"/>
    </row>
    <row r="124" spans="2:6">
      <c r="B124"/>
      <c r="D124"/>
    </row>
    <row r="125" spans="2:6">
      <c r="B125"/>
      <c r="D125"/>
    </row>
    <row r="126" spans="2:6">
      <c r="B126"/>
      <c r="D126"/>
    </row>
    <row r="127" spans="2:6">
      <c r="B127"/>
      <c r="D127"/>
    </row>
    <row r="128" spans="2:6">
      <c r="B128"/>
      <c r="D128"/>
    </row>
    <row r="129" spans="2:7">
      <c r="B129"/>
      <c r="D129"/>
      <c r="F129" s="68"/>
      <c r="G129" s="68"/>
    </row>
    <row r="130" spans="2:7">
      <c r="B130"/>
      <c r="D130"/>
    </row>
    <row r="131" spans="2:7">
      <c r="B131"/>
      <c r="D131"/>
    </row>
    <row r="132" spans="2:7">
      <c r="B132"/>
      <c r="D132"/>
    </row>
    <row r="133" spans="2:7">
      <c r="B133"/>
      <c r="D133"/>
    </row>
    <row r="134" spans="2:7">
      <c r="B134"/>
      <c r="D134"/>
    </row>
    <row r="135" spans="2:7">
      <c r="B135"/>
      <c r="D135"/>
    </row>
    <row r="136" spans="2:7">
      <c r="B136"/>
      <c r="D136"/>
    </row>
    <row r="137" spans="2:7">
      <c r="B137"/>
      <c r="D137"/>
    </row>
    <row r="138" spans="2:7">
      <c r="B138"/>
      <c r="D138"/>
    </row>
    <row r="139" spans="2:7">
      <c r="B139"/>
      <c r="D139"/>
    </row>
    <row r="140" spans="2:7">
      <c r="B140"/>
      <c r="D140"/>
    </row>
    <row r="141" spans="2:7">
      <c r="B141"/>
      <c r="D141"/>
      <c r="F141" s="69"/>
    </row>
    <row r="142" spans="2:7">
      <c r="B142"/>
      <c r="D142"/>
    </row>
    <row r="143" spans="2:7">
      <c r="B143"/>
      <c r="D143"/>
    </row>
    <row r="144" spans="2:7">
      <c r="B144"/>
      <c r="D144"/>
      <c r="F144" s="68"/>
    </row>
    <row r="145" spans="2:6">
      <c r="B145"/>
      <c r="D145"/>
    </row>
    <row r="146" spans="2:6">
      <c r="B146"/>
      <c r="D146"/>
    </row>
    <row r="147" spans="2:6">
      <c r="B147"/>
      <c r="D147"/>
    </row>
    <row r="148" spans="2:6">
      <c r="B148"/>
      <c r="D148"/>
    </row>
    <row r="149" spans="2:6">
      <c r="B149"/>
      <c r="D149"/>
    </row>
    <row r="150" spans="2:6">
      <c r="B150"/>
      <c r="D150"/>
    </row>
    <row r="151" spans="2:6">
      <c r="B151"/>
      <c r="D151"/>
    </row>
    <row r="152" spans="2:6">
      <c r="B152"/>
      <c r="D152"/>
      <c r="F152" s="47"/>
    </row>
    <row r="153" spans="2:6">
      <c r="B153"/>
      <c r="D153"/>
    </row>
    <row r="154" spans="2:6">
      <c r="B154"/>
      <c r="D154"/>
      <c r="F154" s="47"/>
    </row>
    <row r="155" spans="2:6">
      <c r="B155"/>
      <c r="D155"/>
    </row>
    <row r="156" spans="2:6">
      <c r="B156"/>
      <c r="D156"/>
    </row>
    <row r="157" spans="2:6">
      <c r="B157"/>
      <c r="D157"/>
    </row>
    <row r="158" spans="2:6">
      <c r="B158"/>
      <c r="D158"/>
    </row>
    <row r="159" spans="2:6">
      <c r="B159"/>
      <c r="D159"/>
    </row>
    <row r="160" spans="2:6">
      <c r="B160"/>
      <c r="D160"/>
    </row>
    <row r="161" spans="2:6">
      <c r="B161"/>
      <c r="D161"/>
    </row>
    <row r="162" spans="2:6">
      <c r="B162"/>
      <c r="D162"/>
      <c r="F162" s="68"/>
    </row>
    <row r="163" spans="2:6">
      <c r="B163"/>
      <c r="D163"/>
    </row>
    <row r="164" spans="2:6">
      <c r="B164"/>
      <c r="D164"/>
    </row>
    <row r="165" spans="2:6">
      <c r="B165"/>
      <c r="D165"/>
    </row>
    <row r="166" spans="2:6">
      <c r="B166"/>
      <c r="D166"/>
    </row>
    <row r="167" spans="2:6">
      <c r="B167"/>
      <c r="D167"/>
    </row>
    <row r="168" spans="2:6">
      <c r="B168"/>
      <c r="D168"/>
    </row>
    <row r="169" spans="2:6">
      <c r="B169"/>
      <c r="D169"/>
    </row>
    <row r="170" spans="2:6">
      <c r="B170"/>
      <c r="D170"/>
    </row>
    <row r="171" spans="2:6">
      <c r="B171"/>
      <c r="D171"/>
    </row>
    <row r="172" spans="2:6">
      <c r="B172"/>
      <c r="D172"/>
    </row>
    <row r="173" spans="2:6">
      <c r="B173"/>
      <c r="D173"/>
    </row>
    <row r="174" spans="2:6">
      <c r="B174"/>
      <c r="D174"/>
    </row>
    <row r="175" spans="2:6">
      <c r="B175"/>
      <c r="D175"/>
    </row>
    <row r="176" spans="2:6">
      <c r="B176"/>
      <c r="D176"/>
    </row>
    <row r="177" spans="2:6">
      <c r="B177"/>
      <c r="D177"/>
    </row>
    <row r="178" spans="2:6">
      <c r="B178"/>
      <c r="D178"/>
    </row>
    <row r="179" spans="2:6">
      <c r="B179"/>
      <c r="D179"/>
    </row>
    <row r="180" spans="2:6">
      <c r="B180"/>
      <c r="D180"/>
    </row>
    <row r="181" spans="2:6">
      <c r="B181"/>
      <c r="D181"/>
    </row>
    <row r="182" spans="2:6">
      <c r="B182"/>
      <c r="D182"/>
    </row>
    <row r="183" spans="2:6">
      <c r="B183"/>
      <c r="D183"/>
    </row>
    <row r="184" spans="2:6">
      <c r="B184"/>
      <c r="D184"/>
    </row>
    <row r="185" spans="2:6">
      <c r="B185"/>
      <c r="D185"/>
    </row>
    <row r="186" spans="2:6">
      <c r="B186"/>
      <c r="D186"/>
      <c r="F186" s="68"/>
    </row>
    <row r="187" spans="2:6">
      <c r="B187"/>
      <c r="D187"/>
    </row>
    <row r="188" spans="2:6">
      <c r="B188"/>
      <c r="D188"/>
    </row>
    <row r="189" spans="2:6">
      <c r="B189"/>
      <c r="D189"/>
    </row>
    <row r="190" spans="2:6">
      <c r="B190"/>
      <c r="D190"/>
    </row>
    <row r="191" spans="2:6">
      <c r="B191"/>
      <c r="D191"/>
    </row>
    <row r="192" spans="2:6">
      <c r="B192"/>
      <c r="D192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  <row r="266" spans="2:4">
      <c r="B266"/>
      <c r="D266"/>
    </row>
    <row r="267" spans="2:4">
      <c r="B267"/>
      <c r="D267"/>
    </row>
    <row r="268" spans="2:4">
      <c r="B268"/>
      <c r="D268"/>
    </row>
    <row r="269" spans="2:4">
      <c r="B269"/>
      <c r="D269"/>
    </row>
    <row r="270" spans="2:4">
      <c r="B270"/>
      <c r="D270"/>
    </row>
    <row r="271" spans="2:4">
      <c r="B271"/>
      <c r="D271"/>
    </row>
    <row r="272" spans="2:4">
      <c r="B272"/>
      <c r="D272"/>
    </row>
    <row r="273" spans="2:4">
      <c r="B273"/>
      <c r="D273"/>
    </row>
    <row r="274" spans="2:4">
      <c r="B274"/>
      <c r="D274"/>
    </row>
    <row r="275" spans="2:4">
      <c r="B275"/>
      <c r="D275"/>
    </row>
    <row r="276" spans="2:4">
      <c r="B276"/>
      <c r="D276"/>
    </row>
    <row r="277" spans="2:4">
      <c r="B277"/>
      <c r="D277"/>
    </row>
    <row r="278" spans="2:4">
      <c r="B278"/>
      <c r="D278"/>
    </row>
    <row r="279" spans="2:4">
      <c r="B279"/>
      <c r="D279"/>
    </row>
    <row r="280" spans="2:4">
      <c r="B280"/>
      <c r="D280"/>
    </row>
    <row r="281" spans="2:4">
      <c r="B281"/>
      <c r="D281"/>
    </row>
    <row r="282" spans="2:4">
      <c r="B282"/>
      <c r="D282"/>
    </row>
    <row r="283" spans="2:4">
      <c r="B283"/>
      <c r="D283"/>
    </row>
    <row r="284" spans="2:4">
      <c r="B284"/>
      <c r="D284"/>
    </row>
    <row r="285" spans="2:4">
      <c r="B285"/>
      <c r="D285"/>
    </row>
    <row r="286" spans="2:4">
      <c r="B286"/>
      <c r="D286"/>
    </row>
    <row r="287" spans="2:4">
      <c r="B287"/>
      <c r="D287"/>
    </row>
    <row r="288" spans="2:4">
      <c r="B288"/>
      <c r="D288"/>
    </row>
    <row r="289" spans="2:4">
      <c r="B289"/>
      <c r="D289"/>
    </row>
    <row r="290" spans="2:4">
      <c r="B290"/>
      <c r="D290"/>
    </row>
    <row r="291" spans="2:4">
      <c r="B291"/>
      <c r="D291"/>
    </row>
    <row r="292" spans="2:4">
      <c r="B292"/>
      <c r="D292"/>
    </row>
    <row r="293" spans="2:4">
      <c r="B293"/>
      <c r="D293"/>
    </row>
    <row r="294" spans="2:4">
      <c r="B294"/>
      <c r="D294"/>
    </row>
    <row r="295" spans="2:4">
      <c r="B295"/>
      <c r="D295"/>
    </row>
    <row r="296" spans="2:4">
      <c r="B296"/>
      <c r="D296"/>
    </row>
    <row r="297" spans="2:4">
      <c r="B297"/>
      <c r="D297"/>
    </row>
    <row r="298" spans="2:4">
      <c r="B298"/>
      <c r="D298"/>
    </row>
    <row r="299" spans="2:4">
      <c r="B299"/>
      <c r="D299"/>
    </row>
    <row r="300" spans="2:4">
      <c r="B300"/>
      <c r="D300"/>
    </row>
    <row r="301" spans="2:4">
      <c r="B301"/>
      <c r="D301"/>
    </row>
    <row r="302" spans="2:4">
      <c r="B302"/>
      <c r="D302"/>
    </row>
    <row r="303" spans="2:4">
      <c r="B303"/>
      <c r="D303"/>
    </row>
    <row r="304" spans="2:4">
      <c r="B304"/>
      <c r="D304"/>
    </row>
    <row r="305" spans="2:4">
      <c r="B305"/>
      <c r="D305"/>
    </row>
    <row r="306" spans="2:4">
      <c r="B306"/>
      <c r="D306"/>
    </row>
    <row r="307" spans="2:4">
      <c r="B307"/>
      <c r="D307"/>
    </row>
    <row r="308" spans="2:4">
      <c r="B308"/>
      <c r="D308"/>
    </row>
    <row r="309" spans="2:4">
      <c r="B309"/>
      <c r="D309"/>
    </row>
    <row r="310" spans="2:4">
      <c r="B310"/>
      <c r="D310"/>
    </row>
    <row r="311" spans="2:4">
      <c r="B311"/>
      <c r="D311"/>
    </row>
    <row r="312" spans="2:4">
      <c r="B312"/>
      <c r="D312"/>
    </row>
    <row r="313" spans="2:4">
      <c r="B313"/>
      <c r="D313"/>
    </row>
    <row r="314" spans="2:4">
      <c r="B314"/>
      <c r="D314"/>
    </row>
    <row r="315" spans="2:4">
      <c r="B315"/>
      <c r="D315"/>
    </row>
    <row r="316" spans="2:4">
      <c r="B316"/>
      <c r="D316"/>
    </row>
    <row r="317" spans="2:4">
      <c r="B317"/>
      <c r="D317"/>
    </row>
    <row r="318" spans="2:4">
      <c r="B318"/>
      <c r="D318"/>
    </row>
    <row r="319" spans="2:4">
      <c r="B319"/>
      <c r="D319"/>
    </row>
    <row r="320" spans="2:4">
      <c r="B320"/>
      <c r="D320"/>
    </row>
    <row r="321" spans="2:4">
      <c r="B321"/>
      <c r="D321"/>
    </row>
    <row r="322" spans="2:4">
      <c r="B322"/>
      <c r="D322"/>
    </row>
    <row r="323" spans="2:4">
      <c r="B323"/>
      <c r="D323"/>
    </row>
    <row r="324" spans="2:4">
      <c r="B324"/>
      <c r="D324"/>
    </row>
    <row r="325" spans="2:4">
      <c r="B325"/>
      <c r="D325"/>
    </row>
    <row r="326" spans="2:4">
      <c r="B326"/>
      <c r="D326"/>
    </row>
    <row r="327" spans="2:4">
      <c r="B327"/>
    </row>
    <row r="328" spans="2:4">
      <c r="B328"/>
    </row>
    <row r="329" spans="2:4">
      <c r="B329"/>
    </row>
    <row r="330" spans="2:4">
      <c r="B330"/>
    </row>
    <row r="331" spans="2:4">
      <c r="B331"/>
    </row>
    <row r="332" spans="2:4">
      <c r="B332"/>
    </row>
    <row r="333" spans="2:4">
      <c r="B333"/>
    </row>
    <row r="334" spans="2:4">
      <c r="B334"/>
    </row>
    <row r="335" spans="2:4">
      <c r="B335"/>
    </row>
    <row r="336" spans="2:4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</sheetData>
  <conditionalFormatting sqref="B1:B1048576">
    <cfRule type="cellIs" dxfId="81" priority="1" operator="lessThan">
      <formula>0</formula>
    </cfRule>
  </conditionalFormatting>
  <pageMargins left="0.7" right="0.7" top="0.75" bottom="0.75" header="0.3" footer="0.3"/>
  <pageSetup paperSize="9" scale="5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251"/>
  <sheetViews>
    <sheetView topLeftCell="C73" zoomScaleNormal="90" zoomScalePageLayoutView="90" workbookViewId="0">
      <selection activeCell="L91" sqref="L91"/>
    </sheetView>
  </sheetViews>
  <sheetFormatPr defaultColWidth="11.5546875" defaultRowHeight="14.4"/>
  <cols>
    <col min="1" max="1" width="14.6640625" style="85" customWidth="1"/>
    <col min="2" max="2" width="24.44140625" style="39" customWidth="1"/>
    <col min="3" max="3" width="35.77734375" style="39" bestFit="1" customWidth="1"/>
    <col min="4" max="4" width="41.77734375" style="77" bestFit="1" customWidth="1"/>
    <col min="5" max="5" width="21.6640625" style="80" customWidth="1"/>
    <col min="6" max="6" width="21.6640625" style="45" customWidth="1"/>
    <col min="7" max="7" width="14.6640625" style="45" customWidth="1"/>
    <col min="8" max="8" width="17.88671875" style="51" bestFit="1" customWidth="1"/>
    <col min="9" max="9" width="17.33203125" style="45" hidden="1" customWidth="1"/>
    <col min="10" max="10" width="15.77734375" style="39" customWidth="1"/>
    <col min="11" max="11" width="18.44140625" style="44" hidden="1" customWidth="1"/>
    <col min="12" max="12" width="28.33203125" customWidth="1"/>
    <col min="13" max="13" width="29.6640625" customWidth="1"/>
  </cols>
  <sheetData>
    <row r="1" spans="1:12" s="58" customFormat="1" ht="30.75" customHeight="1">
      <c r="A1" s="84" t="s">
        <v>122</v>
      </c>
      <c r="B1" s="77" t="s">
        <v>79</v>
      </c>
      <c r="C1" s="77" t="s">
        <v>82</v>
      </c>
      <c r="D1" s="77" t="s">
        <v>117</v>
      </c>
      <c r="E1" s="50" t="s">
        <v>136</v>
      </c>
      <c r="F1" s="45" t="s">
        <v>118</v>
      </c>
      <c r="G1" s="50" t="s">
        <v>123</v>
      </c>
      <c r="H1" s="52" t="s">
        <v>124</v>
      </c>
      <c r="I1" s="49" t="s">
        <v>83</v>
      </c>
      <c r="J1" s="59" t="s">
        <v>80</v>
      </c>
      <c r="K1" s="48" t="s">
        <v>81</v>
      </c>
      <c r="L1" s="60" t="s">
        <v>142</v>
      </c>
    </row>
    <row r="2" spans="1:12">
      <c r="A2" s="85">
        <v>42639</v>
      </c>
      <c r="B2" s="39" t="s">
        <v>157</v>
      </c>
      <c r="C2" s="39" t="s">
        <v>205</v>
      </c>
      <c r="D2" s="77" t="s">
        <v>206</v>
      </c>
      <c r="E2" s="88">
        <v>-20</v>
      </c>
      <c r="F2" s="45" t="s">
        <v>120</v>
      </c>
      <c r="H2" s="51">
        <v>12732.8</v>
      </c>
      <c r="J2" s="39" t="s">
        <v>114</v>
      </c>
      <c r="L2" s="56"/>
    </row>
    <row r="3" spans="1:12">
      <c r="A3" s="85">
        <v>42639</v>
      </c>
      <c r="B3" s="76" t="s">
        <v>157</v>
      </c>
      <c r="C3" s="39" t="s">
        <v>205</v>
      </c>
      <c r="D3" s="77" t="s">
        <v>207</v>
      </c>
      <c r="E3" s="88">
        <v>-10</v>
      </c>
      <c r="F3" s="45" t="s">
        <v>120</v>
      </c>
      <c r="H3" s="51">
        <f>H2-(Tableau4[[#This Row],[Montant comptabilité (chf)]])</f>
        <v>12742.8</v>
      </c>
      <c r="J3" s="77" t="s">
        <v>114</v>
      </c>
      <c r="L3" s="58"/>
    </row>
    <row r="4" spans="1:12">
      <c r="A4" s="85">
        <v>42640</v>
      </c>
      <c r="B4" s="76" t="s">
        <v>179</v>
      </c>
      <c r="C4" s="39" t="s">
        <v>180</v>
      </c>
      <c r="D4" s="77" t="s">
        <v>181</v>
      </c>
      <c r="E4" s="88">
        <v>619.85</v>
      </c>
      <c r="F4" s="45" t="s">
        <v>120</v>
      </c>
      <c r="H4" s="51">
        <f>H3-(Tableau4[[#This Row],[Montant comptabilité (chf)]])</f>
        <v>12122.949999999999</v>
      </c>
      <c r="J4" s="77" t="s">
        <v>114</v>
      </c>
      <c r="L4" s="58"/>
    </row>
    <row r="5" spans="1:12">
      <c r="A5" s="85">
        <v>42646</v>
      </c>
      <c r="B5" s="76" t="s">
        <v>179</v>
      </c>
      <c r="C5" s="39" t="s">
        <v>180</v>
      </c>
      <c r="D5" s="77" t="s">
        <v>248</v>
      </c>
      <c r="E5" s="88">
        <v>202.15</v>
      </c>
      <c r="F5" s="45" t="s">
        <v>120</v>
      </c>
      <c r="H5" s="51">
        <f>H4-(Tableau4[[#This Row],[Montant comptabilité (chf)]])</f>
        <v>11920.8</v>
      </c>
      <c r="J5" s="77" t="s">
        <v>114</v>
      </c>
      <c r="L5" s="58"/>
    </row>
    <row r="6" spans="1:12">
      <c r="A6" s="85">
        <v>42655</v>
      </c>
      <c r="B6" s="76" t="s">
        <v>157</v>
      </c>
      <c r="C6" s="39" t="s">
        <v>205</v>
      </c>
      <c r="D6" s="77" t="s">
        <v>208</v>
      </c>
      <c r="E6" s="88">
        <v>-20</v>
      </c>
      <c r="F6" s="45" t="s">
        <v>120</v>
      </c>
      <c r="H6" s="51">
        <f>H5-(Tableau4[[#This Row],[Montant comptabilité (chf)]])</f>
        <v>11940.8</v>
      </c>
      <c r="J6" s="77" t="s">
        <v>114</v>
      </c>
      <c r="L6" s="58"/>
    </row>
    <row r="7" spans="1:12">
      <c r="A7" s="85">
        <v>42660</v>
      </c>
      <c r="B7" s="76" t="s">
        <v>157</v>
      </c>
      <c r="C7" s="39" t="s">
        <v>205</v>
      </c>
      <c r="D7" s="77" t="s">
        <v>209</v>
      </c>
      <c r="E7" s="88">
        <v>-20</v>
      </c>
      <c r="F7" s="45" t="s">
        <v>120</v>
      </c>
      <c r="H7" s="51">
        <f>H6-(Tableau4[[#This Row],[Montant comptabilité (chf)]])</f>
        <v>11960.8</v>
      </c>
      <c r="J7" s="77" t="s">
        <v>114</v>
      </c>
      <c r="L7" s="58"/>
    </row>
    <row r="8" spans="1:12">
      <c r="A8" s="85">
        <v>42661</v>
      </c>
      <c r="B8" s="76" t="s">
        <v>210</v>
      </c>
      <c r="C8" s="76" t="s">
        <v>205</v>
      </c>
      <c r="D8" s="77" t="s">
        <v>211</v>
      </c>
      <c r="E8" s="88">
        <v>-20</v>
      </c>
      <c r="F8" s="45" t="s">
        <v>120</v>
      </c>
      <c r="H8" s="51">
        <f>H7-(Tableau4[[#This Row],[Montant comptabilité (chf)]])</f>
        <v>11980.8</v>
      </c>
      <c r="J8" s="77" t="s">
        <v>114</v>
      </c>
      <c r="L8" s="58"/>
    </row>
    <row r="9" spans="1:12">
      <c r="A9" s="85">
        <v>42662</v>
      </c>
      <c r="B9" s="76" t="s">
        <v>210</v>
      </c>
      <c r="C9" s="76" t="s">
        <v>186</v>
      </c>
      <c r="D9" s="77" t="s">
        <v>212</v>
      </c>
      <c r="E9" s="88">
        <v>-3500</v>
      </c>
      <c r="F9" s="45" t="s">
        <v>120</v>
      </c>
      <c r="H9" s="51">
        <f>H8-(Tableau4[[#This Row],[Montant comptabilité (chf)]])</f>
        <v>15480.8</v>
      </c>
      <c r="J9" s="77" t="s">
        <v>114</v>
      </c>
      <c r="L9" s="58"/>
    </row>
    <row r="10" spans="1:12">
      <c r="A10" s="85">
        <v>42663</v>
      </c>
      <c r="B10" s="76" t="s">
        <v>157</v>
      </c>
      <c r="C10" s="76" t="s">
        <v>213</v>
      </c>
      <c r="D10" s="77" t="s">
        <v>214</v>
      </c>
      <c r="E10" s="88">
        <v>-1756.6</v>
      </c>
      <c r="F10" s="45" t="s">
        <v>120</v>
      </c>
      <c r="H10" s="51">
        <f>H9-(Tableau4[[#This Row],[Montant comptabilité (chf)]])</f>
        <v>17237.399999999998</v>
      </c>
      <c r="J10" s="77" t="s">
        <v>114</v>
      </c>
      <c r="L10" s="58"/>
    </row>
    <row r="11" spans="1:12">
      <c r="A11" s="85">
        <v>42667</v>
      </c>
      <c r="B11" s="39" t="s">
        <v>157</v>
      </c>
      <c r="C11" s="39" t="s">
        <v>205</v>
      </c>
      <c r="D11" s="77" t="s">
        <v>215</v>
      </c>
      <c r="E11" s="88">
        <v>-20</v>
      </c>
      <c r="F11" s="45" t="s">
        <v>120</v>
      </c>
      <c r="H11" s="51">
        <f>H10-(Tableau4[[#This Row],[Montant comptabilité (chf)]])</f>
        <v>17257.399999999998</v>
      </c>
      <c r="J11" s="77" t="s">
        <v>114</v>
      </c>
      <c r="L11" s="58"/>
    </row>
    <row r="12" spans="1:12">
      <c r="A12" s="85">
        <v>42667</v>
      </c>
      <c r="B12" s="76" t="s">
        <v>157</v>
      </c>
      <c r="C12" s="76" t="s">
        <v>134</v>
      </c>
      <c r="D12" s="77" t="s">
        <v>228</v>
      </c>
      <c r="E12" s="88">
        <v>8.5500000000000007</v>
      </c>
      <c r="F12" s="45" t="s">
        <v>120</v>
      </c>
      <c r="H12" s="51">
        <f>H11-(Tableau4[[#This Row],[Montant comptabilité (chf)]])</f>
        <v>17248.849999999999</v>
      </c>
      <c r="J12" s="77" t="s">
        <v>114</v>
      </c>
      <c r="L12" s="58"/>
    </row>
    <row r="13" spans="1:12">
      <c r="A13" s="85">
        <v>42667</v>
      </c>
      <c r="B13" s="76" t="s">
        <v>157</v>
      </c>
      <c r="C13" s="76" t="s">
        <v>134</v>
      </c>
      <c r="D13" s="77" t="s">
        <v>229</v>
      </c>
      <c r="E13" s="88">
        <v>38.25</v>
      </c>
      <c r="F13" s="45" t="s">
        <v>120</v>
      </c>
      <c r="H13" s="51">
        <f>H12-(Tableau4[[#This Row],[Montant comptabilité (chf)]])</f>
        <v>17210.599999999999</v>
      </c>
      <c r="J13" s="77" t="s">
        <v>114</v>
      </c>
      <c r="L13" s="58"/>
    </row>
    <row r="14" spans="1:12">
      <c r="A14" s="85">
        <v>42669</v>
      </c>
      <c r="B14" s="76" t="s">
        <v>157</v>
      </c>
      <c r="C14" s="76" t="s">
        <v>205</v>
      </c>
      <c r="D14" s="77" t="s">
        <v>216</v>
      </c>
      <c r="E14" s="88">
        <v>-20</v>
      </c>
      <c r="F14" s="45" t="s">
        <v>120</v>
      </c>
      <c r="H14" s="51">
        <f>H13-(Tableau4[[#This Row],[Montant comptabilité (chf)]])</f>
        <v>17230.599999999999</v>
      </c>
      <c r="J14" s="77" t="s">
        <v>114</v>
      </c>
      <c r="L14" s="58"/>
    </row>
    <row r="15" spans="1:12">
      <c r="A15" s="85">
        <v>42674</v>
      </c>
      <c r="B15" s="76" t="s">
        <v>157</v>
      </c>
      <c r="C15" s="76" t="s">
        <v>205</v>
      </c>
      <c r="D15" s="77" t="s">
        <v>217</v>
      </c>
      <c r="E15" s="88">
        <v>-20</v>
      </c>
      <c r="F15" s="45" t="s">
        <v>120</v>
      </c>
      <c r="H15" s="51">
        <f>H14-(Tableau4[[#This Row],[Montant comptabilité (chf)]])</f>
        <v>17250.599999999999</v>
      </c>
      <c r="J15" s="77" t="s">
        <v>114</v>
      </c>
      <c r="L15" s="58"/>
    </row>
    <row r="16" spans="1:12">
      <c r="A16" s="85">
        <v>42681</v>
      </c>
      <c r="B16" s="76" t="s">
        <v>157</v>
      </c>
      <c r="C16" s="39" t="s">
        <v>158</v>
      </c>
      <c r="D16" s="77" t="s">
        <v>182</v>
      </c>
      <c r="E16" s="88">
        <v>8.35</v>
      </c>
      <c r="F16" s="45" t="s">
        <v>120</v>
      </c>
      <c r="H16" s="51">
        <f>H15-(Tableau4[[#This Row],[Montant comptabilité (chf)]])</f>
        <v>17242.25</v>
      </c>
      <c r="J16" s="77" t="s">
        <v>114</v>
      </c>
      <c r="L16" s="58"/>
    </row>
    <row r="17" spans="1:12">
      <c r="A17" s="85">
        <v>42681</v>
      </c>
      <c r="B17" s="76" t="s">
        <v>157</v>
      </c>
      <c r="C17" s="76" t="s">
        <v>158</v>
      </c>
      <c r="D17" s="77" t="s">
        <v>182</v>
      </c>
      <c r="E17" s="88">
        <v>9.5</v>
      </c>
      <c r="F17" s="45" t="s">
        <v>120</v>
      </c>
      <c r="H17" s="51">
        <f>H16-(Tableau4[[#This Row],[Montant comptabilité (chf)]])</f>
        <v>17232.75</v>
      </c>
      <c r="J17" s="77" t="s">
        <v>114</v>
      </c>
      <c r="L17" s="58"/>
    </row>
    <row r="18" spans="1:12">
      <c r="A18" s="85">
        <v>42684</v>
      </c>
      <c r="B18" s="77" t="s">
        <v>157</v>
      </c>
      <c r="C18" s="76" t="s">
        <v>205</v>
      </c>
      <c r="D18" s="77" t="s">
        <v>218</v>
      </c>
      <c r="E18" s="88">
        <v>-20</v>
      </c>
      <c r="F18" s="45" t="s">
        <v>120</v>
      </c>
      <c r="H18" s="51">
        <f>H17-(Tableau4[[#This Row],[Montant comptabilité (chf)]])</f>
        <v>17252.75</v>
      </c>
      <c r="J18" s="77" t="s">
        <v>114</v>
      </c>
      <c r="L18" s="58"/>
    </row>
    <row r="19" spans="1:12">
      <c r="A19" s="85">
        <v>42684</v>
      </c>
      <c r="B19" s="77" t="s">
        <v>169</v>
      </c>
      <c r="C19" s="76" t="s">
        <v>133</v>
      </c>
      <c r="D19" s="77" t="s">
        <v>183</v>
      </c>
      <c r="E19" s="88">
        <v>-50.4</v>
      </c>
      <c r="F19" s="45" t="s">
        <v>120</v>
      </c>
      <c r="H19" s="51">
        <f>H18-(Tableau4[[#This Row],[Montant comptabilité (chf)]])</f>
        <v>17303.150000000001</v>
      </c>
      <c r="J19" s="77" t="s">
        <v>114</v>
      </c>
      <c r="L19" s="58"/>
    </row>
    <row r="20" spans="1:12">
      <c r="A20" s="85">
        <v>42688</v>
      </c>
      <c r="B20" s="77" t="s">
        <v>157</v>
      </c>
      <c r="C20" s="76" t="s">
        <v>158</v>
      </c>
      <c r="D20" s="94" t="s">
        <v>237</v>
      </c>
      <c r="E20" s="88">
        <v>10.6</v>
      </c>
      <c r="F20" s="45" t="s">
        <v>120</v>
      </c>
      <c r="H20" s="51">
        <f>H19-(Tableau4[[#This Row],[Montant comptabilité (chf)]])</f>
        <v>17292.550000000003</v>
      </c>
      <c r="J20" s="77" t="s">
        <v>114</v>
      </c>
      <c r="L20" s="58"/>
    </row>
    <row r="21" spans="1:12">
      <c r="A21" s="86">
        <v>42688</v>
      </c>
      <c r="B21" s="77" t="s">
        <v>157</v>
      </c>
      <c r="C21" s="76" t="s">
        <v>133</v>
      </c>
      <c r="D21" s="77" t="s">
        <v>159</v>
      </c>
      <c r="E21" s="87">
        <v>6.3</v>
      </c>
      <c r="F21" s="45" t="s">
        <v>120</v>
      </c>
      <c r="G21" s="51"/>
      <c r="H21" s="51">
        <f>H20-(Tableau4[[#This Row],[Montant comptabilité (chf)]])</f>
        <v>17286.250000000004</v>
      </c>
      <c r="J21" s="77" t="s">
        <v>114</v>
      </c>
      <c r="L21" s="58"/>
    </row>
    <row r="22" spans="1:12">
      <c r="A22" s="85">
        <v>42689</v>
      </c>
      <c r="B22" s="77" t="s">
        <v>169</v>
      </c>
      <c r="C22" s="39" t="s">
        <v>133</v>
      </c>
      <c r="D22" s="89" t="s">
        <v>183</v>
      </c>
      <c r="E22" s="88">
        <v>50.4</v>
      </c>
      <c r="F22" s="45" t="s">
        <v>120</v>
      </c>
      <c r="H22" s="51">
        <f>H21-(Tableau4[[#This Row],[Montant comptabilité (chf)]])</f>
        <v>17235.850000000002</v>
      </c>
      <c r="J22" s="77" t="s">
        <v>114</v>
      </c>
      <c r="L22" s="58"/>
    </row>
    <row r="23" spans="1:12">
      <c r="A23" s="86">
        <v>42702</v>
      </c>
      <c r="B23" s="94" t="s">
        <v>157</v>
      </c>
      <c r="C23" s="94" t="s">
        <v>134</v>
      </c>
      <c r="D23" s="94" t="s">
        <v>230</v>
      </c>
      <c r="E23" s="87">
        <v>80.900000000000006</v>
      </c>
      <c r="F23" s="45" t="s">
        <v>120</v>
      </c>
      <c r="G23" s="51"/>
      <c r="H23" s="51">
        <f>H22-(Tableau4[[#This Row],[Montant comptabilité (chf)]])</f>
        <v>17154.95</v>
      </c>
      <c r="J23" s="77" t="s">
        <v>114</v>
      </c>
      <c r="L23" s="58"/>
    </row>
    <row r="24" spans="1:12">
      <c r="A24" s="85">
        <v>42712</v>
      </c>
      <c r="B24" s="39" t="s">
        <v>185</v>
      </c>
      <c r="C24" s="39" t="s">
        <v>186</v>
      </c>
      <c r="D24" s="77" t="s">
        <v>187</v>
      </c>
      <c r="E24" s="88">
        <v>50</v>
      </c>
      <c r="F24" s="45" t="s">
        <v>120</v>
      </c>
      <c r="H24" s="51">
        <f>H23-(Tableau4[[#This Row],[Montant comptabilité (chf)]])</f>
        <v>17104.95</v>
      </c>
      <c r="J24" s="39" t="s">
        <v>114</v>
      </c>
      <c r="L24" s="75"/>
    </row>
    <row r="25" spans="1:12">
      <c r="A25" s="85">
        <v>42717</v>
      </c>
      <c r="B25" s="39" t="s">
        <v>157</v>
      </c>
      <c r="C25" s="39" t="s">
        <v>158</v>
      </c>
      <c r="D25" s="77" t="s">
        <v>188</v>
      </c>
      <c r="E25" s="88">
        <v>50</v>
      </c>
      <c r="F25" s="45" t="s">
        <v>120</v>
      </c>
      <c r="H25" s="51">
        <f>H24-(Tableau4[[#This Row],[Montant comptabilité (chf)]])</f>
        <v>17054.95</v>
      </c>
      <c r="J25" s="39" t="s">
        <v>114</v>
      </c>
      <c r="L25" s="75"/>
    </row>
    <row r="26" spans="1:12">
      <c r="A26" s="86">
        <v>42717</v>
      </c>
      <c r="B26" s="39" t="s">
        <v>157</v>
      </c>
      <c r="C26" s="39" t="s">
        <v>133</v>
      </c>
      <c r="D26" s="77" t="s">
        <v>160</v>
      </c>
      <c r="E26" s="87">
        <f>120+60</f>
        <v>180</v>
      </c>
      <c r="F26" s="45" t="s">
        <v>120</v>
      </c>
      <c r="G26" s="51"/>
      <c r="H26" s="51">
        <f>H25-(Tableau4[[#This Row],[Montant comptabilité (chf)]])</f>
        <v>16874.95</v>
      </c>
      <c r="J26" s="39" t="s">
        <v>114</v>
      </c>
      <c r="L26" s="75"/>
    </row>
    <row r="27" spans="1:12">
      <c r="A27" s="85">
        <v>42718</v>
      </c>
      <c r="B27" s="39" t="s">
        <v>157</v>
      </c>
      <c r="C27" s="39" t="s">
        <v>134</v>
      </c>
      <c r="D27" s="77" t="s">
        <v>231</v>
      </c>
      <c r="E27" s="88">
        <v>11.6</v>
      </c>
      <c r="F27" s="45" t="s">
        <v>120</v>
      </c>
      <c r="H27" s="51">
        <f>H26-(Tableau4[[#This Row],[Montant comptabilité (chf)]])</f>
        <v>16863.350000000002</v>
      </c>
      <c r="J27" s="39" t="s">
        <v>114</v>
      </c>
      <c r="L27" s="58"/>
    </row>
    <row r="28" spans="1:12">
      <c r="A28" s="85">
        <v>42735</v>
      </c>
      <c r="B28" s="39" t="s">
        <v>157</v>
      </c>
      <c r="C28" s="39" t="s">
        <v>238</v>
      </c>
      <c r="D28" s="77" t="s">
        <v>64</v>
      </c>
      <c r="E28" s="88">
        <v>48.9</v>
      </c>
      <c r="F28" s="45" t="s">
        <v>120</v>
      </c>
      <c r="H28" s="51">
        <f>H27-(Tableau4[[#This Row],[Montant comptabilité (chf)]])</f>
        <v>16814.45</v>
      </c>
      <c r="J28" s="39" t="s">
        <v>114</v>
      </c>
      <c r="L28" s="58"/>
    </row>
    <row r="29" spans="1:12">
      <c r="A29" s="86">
        <v>42740</v>
      </c>
      <c r="B29" s="39" t="s">
        <v>161</v>
      </c>
      <c r="C29" s="39" t="s">
        <v>135</v>
      </c>
      <c r="D29" s="77" t="s">
        <v>173</v>
      </c>
      <c r="E29" s="87">
        <v>756</v>
      </c>
      <c r="F29" s="45" t="s">
        <v>120</v>
      </c>
      <c r="H29" s="51">
        <f>H28-(Tableau4[[#This Row],[Montant comptabilité (chf)]])</f>
        <v>16058.45</v>
      </c>
      <c r="J29" s="39" t="s">
        <v>114</v>
      </c>
      <c r="L29" s="58"/>
    </row>
    <row r="30" spans="1:12">
      <c r="A30" s="86">
        <v>42740</v>
      </c>
      <c r="B30" s="39" t="s">
        <v>161</v>
      </c>
      <c r="C30" s="39" t="s">
        <v>135</v>
      </c>
      <c r="D30" s="77" t="s">
        <v>172</v>
      </c>
      <c r="E30" s="87">
        <v>378</v>
      </c>
      <c r="F30" s="45" t="s">
        <v>120</v>
      </c>
      <c r="G30" s="51"/>
      <c r="H30" s="51">
        <f>H29-(Tableau4[[#This Row],[Montant comptabilité (chf)]])</f>
        <v>15680.45</v>
      </c>
      <c r="J30" s="39" t="s">
        <v>114</v>
      </c>
      <c r="L30" s="58"/>
    </row>
    <row r="31" spans="1:12">
      <c r="A31" s="86">
        <v>42740</v>
      </c>
      <c r="B31" s="39" t="s">
        <v>161</v>
      </c>
      <c r="C31" s="39" t="s">
        <v>141</v>
      </c>
      <c r="D31" s="77" t="s">
        <v>171</v>
      </c>
      <c r="E31" s="87">
        <v>14.8</v>
      </c>
      <c r="F31" s="45" t="s">
        <v>120</v>
      </c>
      <c r="H31" s="51">
        <f>H30-(Tableau4[[#This Row],[Montant comptabilité (chf)]])</f>
        <v>15665.650000000001</v>
      </c>
      <c r="J31" s="39" t="s">
        <v>114</v>
      </c>
      <c r="L31" s="58"/>
    </row>
    <row r="32" spans="1:12">
      <c r="A32" s="85">
        <v>42740</v>
      </c>
      <c r="B32" s="39" t="s">
        <v>161</v>
      </c>
      <c r="C32" s="39" t="s">
        <v>135</v>
      </c>
      <c r="D32" s="77" t="s">
        <v>219</v>
      </c>
      <c r="E32" s="88">
        <v>-28</v>
      </c>
      <c r="F32" s="45" t="s">
        <v>120</v>
      </c>
      <c r="H32" s="51">
        <f>H31-(Tableau4[[#This Row],[Montant comptabilité (chf)]])</f>
        <v>15693.650000000001</v>
      </c>
      <c r="J32" s="39" t="s">
        <v>114</v>
      </c>
    </row>
    <row r="33" spans="1:12">
      <c r="A33" s="85">
        <v>42746</v>
      </c>
      <c r="B33" s="39" t="s">
        <v>161</v>
      </c>
      <c r="C33" s="39" t="s">
        <v>135</v>
      </c>
      <c r="D33" s="77" t="s">
        <v>220</v>
      </c>
      <c r="E33" s="88">
        <v>-210</v>
      </c>
      <c r="F33" s="45" t="s">
        <v>120</v>
      </c>
      <c r="H33" s="51">
        <f>H32-(Tableau4[[#This Row],[Montant comptabilité (chf)]])</f>
        <v>15903.650000000001</v>
      </c>
      <c r="J33" s="39" t="s">
        <v>114</v>
      </c>
    </row>
    <row r="34" spans="1:12">
      <c r="A34" s="85">
        <v>42751</v>
      </c>
      <c r="B34" s="39" t="s">
        <v>161</v>
      </c>
      <c r="C34" s="39" t="s">
        <v>135</v>
      </c>
      <c r="D34" s="77" t="s">
        <v>245</v>
      </c>
      <c r="E34" s="88">
        <v>-105</v>
      </c>
      <c r="F34" s="45" t="s">
        <v>120</v>
      </c>
      <c r="H34" s="51">
        <f>H33-(Tableau4[[#This Row],[Montant comptabilité (chf)]])</f>
        <v>16008.650000000001</v>
      </c>
      <c r="J34" s="39" t="s">
        <v>114</v>
      </c>
    </row>
    <row r="35" spans="1:12">
      <c r="A35" s="86">
        <v>42753</v>
      </c>
      <c r="B35" s="39" t="s">
        <v>177</v>
      </c>
      <c r="C35" s="39" t="s">
        <v>134</v>
      </c>
      <c r="D35" s="77" t="s">
        <v>167</v>
      </c>
      <c r="E35" s="87">
        <v>42</v>
      </c>
      <c r="F35" s="45" t="s">
        <v>120</v>
      </c>
      <c r="H35" s="51">
        <f>H34-(Tableau4[[#This Row],[Montant comptabilité (chf)]])</f>
        <v>15966.650000000001</v>
      </c>
      <c r="J35" s="39" t="s">
        <v>114</v>
      </c>
    </row>
    <row r="36" spans="1:12">
      <c r="A36" s="85">
        <v>42753</v>
      </c>
      <c r="B36" s="39" t="s">
        <v>157</v>
      </c>
      <c r="C36" s="39" t="s">
        <v>134</v>
      </c>
      <c r="D36" s="77" t="s">
        <v>257</v>
      </c>
      <c r="E36" s="99">
        <v>26</v>
      </c>
      <c r="F36" s="45" t="s">
        <v>120</v>
      </c>
      <c r="H36" s="51">
        <f>H35-(Tableau4[[#This Row],[Montant comptabilité (chf)]])</f>
        <v>15940.650000000001</v>
      </c>
      <c r="J36" s="39" t="s">
        <v>114</v>
      </c>
    </row>
    <row r="37" spans="1:12">
      <c r="A37" s="85">
        <v>42781</v>
      </c>
      <c r="B37" s="39" t="s">
        <v>157</v>
      </c>
      <c r="C37" s="39" t="s">
        <v>238</v>
      </c>
      <c r="D37" s="94" t="s">
        <v>239</v>
      </c>
      <c r="E37" s="88">
        <v>30</v>
      </c>
      <c r="F37" s="45" t="s">
        <v>120</v>
      </c>
      <c r="H37" s="51">
        <f>H36-(Tableau4[[#This Row],[Montant comptabilité (chf)]])</f>
        <v>15910.650000000001</v>
      </c>
      <c r="J37" s="39" t="s">
        <v>114</v>
      </c>
      <c r="L37" s="75"/>
    </row>
    <row r="38" spans="1:12">
      <c r="A38" s="85">
        <v>42789</v>
      </c>
      <c r="B38" s="39" t="s">
        <v>161</v>
      </c>
      <c r="C38" s="39" t="s">
        <v>135</v>
      </c>
      <c r="D38" s="77" t="s">
        <v>221</v>
      </c>
      <c r="E38" s="88">
        <v>-70</v>
      </c>
      <c r="F38" s="45" t="s">
        <v>120</v>
      </c>
      <c r="H38" s="51">
        <f>H37-(Tableau4[[#This Row],[Montant comptabilité (chf)]])</f>
        <v>15980.650000000001</v>
      </c>
      <c r="J38" s="39" t="s">
        <v>114</v>
      </c>
      <c r="L38" s="75"/>
    </row>
    <row r="39" spans="1:12">
      <c r="A39" s="86">
        <v>42793</v>
      </c>
      <c r="B39" s="39" t="s">
        <v>176</v>
      </c>
      <c r="C39" s="39" t="s">
        <v>158</v>
      </c>
      <c r="D39" s="77" t="s">
        <v>165</v>
      </c>
      <c r="E39" s="87">
        <v>94.75</v>
      </c>
      <c r="F39" s="45" t="s">
        <v>120</v>
      </c>
      <c r="G39" s="51"/>
      <c r="H39" s="51">
        <f>H38-(Tableau4[[#This Row],[Montant comptabilité (chf)]])</f>
        <v>15885.900000000001</v>
      </c>
      <c r="J39" s="39" t="s">
        <v>114</v>
      </c>
      <c r="L39" s="75"/>
    </row>
    <row r="40" spans="1:12">
      <c r="A40" s="85">
        <v>42793</v>
      </c>
      <c r="B40" s="39" t="s">
        <v>157</v>
      </c>
      <c r="C40" s="39" t="s">
        <v>133</v>
      </c>
      <c r="D40" s="77" t="s">
        <v>190</v>
      </c>
      <c r="E40" s="88">
        <v>10</v>
      </c>
      <c r="F40" s="45" t="s">
        <v>120</v>
      </c>
      <c r="H40" s="51">
        <f>H39-(Tableau4[[#This Row],[Montant comptabilité (chf)]])</f>
        <v>15875.900000000001</v>
      </c>
      <c r="J40" s="39" t="s">
        <v>114</v>
      </c>
      <c r="L40" s="75"/>
    </row>
    <row r="41" spans="1:12">
      <c r="A41" s="85">
        <v>42793</v>
      </c>
      <c r="B41" s="39" t="s">
        <v>157</v>
      </c>
      <c r="C41" s="39" t="s">
        <v>134</v>
      </c>
      <c r="D41" s="90" t="s">
        <v>256</v>
      </c>
      <c r="E41" s="88">
        <v>8.9</v>
      </c>
      <c r="F41" s="45" t="s">
        <v>120</v>
      </c>
      <c r="H41" s="51">
        <f>H40-(Tableau4[[#This Row],[Montant comptabilité (chf)]])</f>
        <v>15867.000000000002</v>
      </c>
      <c r="J41" s="39" t="s">
        <v>114</v>
      </c>
      <c r="L41" s="75"/>
    </row>
    <row r="42" spans="1:12">
      <c r="A42" s="85">
        <v>42793</v>
      </c>
      <c r="B42" s="39" t="s">
        <v>161</v>
      </c>
      <c r="C42" s="39" t="s">
        <v>135</v>
      </c>
      <c r="D42" s="94" t="s">
        <v>240</v>
      </c>
      <c r="E42" s="88">
        <v>-42</v>
      </c>
      <c r="F42" s="45" t="s">
        <v>120</v>
      </c>
      <c r="H42" s="51">
        <f>H41-(Tableau4[[#This Row],[Montant comptabilité (chf)]])</f>
        <v>15909.000000000002</v>
      </c>
      <c r="J42" s="39" t="s">
        <v>114</v>
      </c>
      <c r="L42" s="75"/>
    </row>
    <row r="43" spans="1:12">
      <c r="A43" s="86">
        <v>42800</v>
      </c>
      <c r="B43" s="39" t="s">
        <v>176</v>
      </c>
      <c r="C43" s="39" t="s">
        <v>158</v>
      </c>
      <c r="D43" s="53" t="s">
        <v>166</v>
      </c>
      <c r="E43" s="87">
        <v>203.6</v>
      </c>
      <c r="F43" s="45" t="s">
        <v>120</v>
      </c>
      <c r="H43" s="51">
        <f>H42-(Tableau4[[#This Row],[Montant comptabilité (chf)]])</f>
        <v>15705.400000000001</v>
      </c>
      <c r="J43" s="39" t="s">
        <v>114</v>
      </c>
      <c r="L43" s="75"/>
    </row>
    <row r="44" spans="1:12">
      <c r="A44" s="85">
        <v>42807</v>
      </c>
      <c r="B44" s="39" t="s">
        <v>157</v>
      </c>
      <c r="C44" s="39" t="s">
        <v>205</v>
      </c>
      <c r="D44" s="77" t="s">
        <v>222</v>
      </c>
      <c r="E44" s="88">
        <v>-10</v>
      </c>
      <c r="F44" s="45" t="s">
        <v>120</v>
      </c>
      <c r="H44" s="51">
        <f>H43-(Tableau4[[#This Row],[Montant comptabilité (chf)]])</f>
        <v>15715.400000000001</v>
      </c>
      <c r="J44" s="39" t="s">
        <v>114</v>
      </c>
      <c r="L44" s="75"/>
    </row>
    <row r="45" spans="1:12">
      <c r="A45" s="86">
        <v>42821</v>
      </c>
      <c r="B45" s="39" t="s">
        <v>176</v>
      </c>
      <c r="C45" s="39" t="s">
        <v>141</v>
      </c>
      <c r="D45" s="77" t="s">
        <v>162</v>
      </c>
      <c r="E45" s="87">
        <v>48.6</v>
      </c>
      <c r="F45" s="45" t="s">
        <v>120</v>
      </c>
      <c r="H45" s="51">
        <f>H44-(Tableau4[[#This Row],[Montant comptabilité (chf)]])</f>
        <v>15666.800000000001</v>
      </c>
      <c r="J45" s="39" t="s">
        <v>114</v>
      </c>
      <c r="L45" s="75"/>
    </row>
    <row r="46" spans="1:12">
      <c r="A46" s="86">
        <v>42821</v>
      </c>
      <c r="B46" s="39" t="s">
        <v>176</v>
      </c>
      <c r="C46" s="39" t="s">
        <v>141</v>
      </c>
      <c r="D46" s="77" t="s">
        <v>162</v>
      </c>
      <c r="E46" s="87">
        <v>48.6</v>
      </c>
      <c r="F46" s="45" t="s">
        <v>120</v>
      </c>
      <c r="G46" s="51"/>
      <c r="H46" s="51">
        <f>H45-(Tableau4[[#This Row],[Montant comptabilité (chf)]])</f>
        <v>15618.2</v>
      </c>
      <c r="J46" s="39" t="s">
        <v>114</v>
      </c>
      <c r="L46" s="75"/>
    </row>
    <row r="47" spans="1:12">
      <c r="A47" s="85">
        <v>42821</v>
      </c>
      <c r="B47" s="39" t="s">
        <v>157</v>
      </c>
      <c r="C47" s="39" t="s">
        <v>205</v>
      </c>
      <c r="D47" s="77" t="s">
        <v>223</v>
      </c>
      <c r="E47" s="88">
        <v>-10</v>
      </c>
      <c r="F47" s="45" t="s">
        <v>120</v>
      </c>
      <c r="H47" s="51">
        <f>H46-(Tableau4[[#This Row],[Montant comptabilité (chf)]])</f>
        <v>15628.2</v>
      </c>
      <c r="J47" s="39" t="s">
        <v>114</v>
      </c>
      <c r="L47" s="75"/>
    </row>
    <row r="48" spans="1:12">
      <c r="A48" s="86">
        <v>42821</v>
      </c>
      <c r="B48" s="39" t="s">
        <v>161</v>
      </c>
      <c r="C48" s="39" t="s">
        <v>135</v>
      </c>
      <c r="D48" s="77" t="s">
        <v>174</v>
      </c>
      <c r="E48" s="87">
        <v>100</v>
      </c>
      <c r="F48" s="45" t="s">
        <v>120</v>
      </c>
      <c r="H48" s="51">
        <f>H47-(Tableau4[[#This Row],[Montant comptabilité (chf)]])</f>
        <v>15528.2</v>
      </c>
      <c r="J48" s="39" t="s">
        <v>114</v>
      </c>
      <c r="L48" s="75"/>
    </row>
    <row r="49" spans="1:13">
      <c r="A49" s="86">
        <v>42821</v>
      </c>
      <c r="B49" s="39" t="s">
        <v>161</v>
      </c>
      <c r="C49" s="39" t="s">
        <v>135</v>
      </c>
      <c r="D49" s="90" t="s">
        <v>175</v>
      </c>
      <c r="E49" s="87">
        <v>35.6</v>
      </c>
      <c r="F49" s="45" t="s">
        <v>120</v>
      </c>
      <c r="H49" s="51">
        <f>H48-(Tableau4[[#This Row],[Montant comptabilité (chf)]])</f>
        <v>15492.6</v>
      </c>
      <c r="J49" s="39" t="s">
        <v>114</v>
      </c>
      <c r="L49" s="75"/>
    </row>
    <row r="50" spans="1:13">
      <c r="A50" s="86">
        <v>42823</v>
      </c>
      <c r="B50" s="39" t="s">
        <v>157</v>
      </c>
      <c r="C50" s="39" t="s">
        <v>134</v>
      </c>
      <c r="D50" s="94" t="s">
        <v>232</v>
      </c>
      <c r="E50" s="87">
        <v>19.899999999999999</v>
      </c>
      <c r="F50" s="45" t="s">
        <v>120</v>
      </c>
      <c r="G50" s="51"/>
      <c r="H50" s="51">
        <f>H49-(Tableau4[[#This Row],[Montant comptabilité (chf)]])</f>
        <v>15472.7</v>
      </c>
      <c r="J50" s="39" t="s">
        <v>114</v>
      </c>
    </row>
    <row r="51" spans="1:13">
      <c r="A51" s="86">
        <v>42830</v>
      </c>
      <c r="B51" s="39" t="s">
        <v>176</v>
      </c>
      <c r="C51" s="39" t="s">
        <v>134</v>
      </c>
      <c r="D51" s="53" t="s">
        <v>164</v>
      </c>
      <c r="E51" s="87">
        <v>259.14999999999998</v>
      </c>
      <c r="F51" s="45" t="s">
        <v>120</v>
      </c>
      <c r="H51" s="51">
        <f>H50-(Tableau4[[#This Row],[Montant comptabilité (chf)]])</f>
        <v>15213.550000000001</v>
      </c>
      <c r="J51" s="39" t="s">
        <v>114</v>
      </c>
    </row>
    <row r="52" spans="1:13">
      <c r="A52" s="85">
        <v>42831</v>
      </c>
      <c r="B52" s="39" t="s">
        <v>157</v>
      </c>
      <c r="C52" s="39" t="s">
        <v>205</v>
      </c>
      <c r="D52" s="77" t="s">
        <v>224</v>
      </c>
      <c r="E52" s="88">
        <v>-10</v>
      </c>
      <c r="F52" s="45" t="s">
        <v>120</v>
      </c>
      <c r="H52" s="51">
        <f>H51-(Tableau4[[#This Row],[Montant comptabilité (chf)]])</f>
        <v>15223.550000000001</v>
      </c>
      <c r="J52" s="39" t="s">
        <v>114</v>
      </c>
    </row>
    <row r="53" spans="1:13">
      <c r="A53" s="86">
        <v>42834</v>
      </c>
      <c r="B53" s="39" t="s">
        <v>157</v>
      </c>
      <c r="C53" s="39" t="s">
        <v>134</v>
      </c>
      <c r="D53" s="77" t="s">
        <v>233</v>
      </c>
      <c r="E53" s="87">
        <v>36.450000000000003</v>
      </c>
      <c r="F53" s="45" t="s">
        <v>120</v>
      </c>
      <c r="G53" s="51"/>
      <c r="H53" s="51">
        <f>H52-(Tableau4[[#This Row],[Montant comptabilité (chf)]])</f>
        <v>15187.1</v>
      </c>
      <c r="J53" s="39" t="s">
        <v>114</v>
      </c>
    </row>
    <row r="54" spans="1:13">
      <c r="A54" s="86">
        <v>42835</v>
      </c>
      <c r="B54" s="39" t="s">
        <v>176</v>
      </c>
      <c r="C54" s="39" t="s">
        <v>141</v>
      </c>
      <c r="D54" s="77" t="s">
        <v>163</v>
      </c>
      <c r="E54" s="87">
        <v>97.2</v>
      </c>
      <c r="F54" s="45" t="s">
        <v>120</v>
      </c>
      <c r="H54" s="51">
        <f>H53-(Tableau4[[#This Row],[Montant comptabilité (chf)]])</f>
        <v>15089.9</v>
      </c>
      <c r="J54" s="39" t="s">
        <v>114</v>
      </c>
    </row>
    <row r="55" spans="1:13">
      <c r="A55" s="86">
        <v>42835</v>
      </c>
      <c r="B55" s="39" t="s">
        <v>177</v>
      </c>
      <c r="C55" s="39" t="s">
        <v>134</v>
      </c>
      <c r="D55" s="77" t="s">
        <v>168</v>
      </c>
      <c r="E55" s="87">
        <v>170.8</v>
      </c>
      <c r="F55" s="45" t="s">
        <v>120</v>
      </c>
      <c r="H55" s="51">
        <f>H54-(Tableau4[[#This Row],[Montant comptabilité (chf)]])</f>
        <v>14919.1</v>
      </c>
      <c r="J55" s="39" t="s">
        <v>114</v>
      </c>
    </row>
    <row r="56" spans="1:13">
      <c r="A56" s="85">
        <v>42835</v>
      </c>
      <c r="B56" s="39" t="s">
        <v>169</v>
      </c>
      <c r="C56" s="39" t="s">
        <v>133</v>
      </c>
      <c r="D56" s="77" t="s">
        <v>225</v>
      </c>
      <c r="E56" s="88">
        <v>-10</v>
      </c>
      <c r="F56" s="45" t="s">
        <v>120</v>
      </c>
      <c r="H56" s="51">
        <f>H55-(Tableau4[[#This Row],[Montant comptabilité (chf)]])</f>
        <v>14929.1</v>
      </c>
      <c r="J56" s="39" t="s">
        <v>114</v>
      </c>
    </row>
    <row r="57" spans="1:13">
      <c r="A57" s="86">
        <v>42836</v>
      </c>
      <c r="B57" s="39" t="s">
        <v>169</v>
      </c>
      <c r="C57" s="39" t="s">
        <v>134</v>
      </c>
      <c r="D57" s="77" t="s">
        <v>170</v>
      </c>
      <c r="E57" s="91">
        <v>64.8</v>
      </c>
      <c r="F57" s="45" t="s">
        <v>120</v>
      </c>
      <c r="H57" s="51">
        <f>H56-(Tableau4[[#This Row],[Montant comptabilité (chf)]])</f>
        <v>14864.300000000001</v>
      </c>
      <c r="J57" s="39" t="s">
        <v>114</v>
      </c>
    </row>
    <row r="58" spans="1:13">
      <c r="A58" s="86">
        <v>42849</v>
      </c>
      <c r="B58" s="39" t="s">
        <v>161</v>
      </c>
      <c r="C58" s="39" t="s">
        <v>158</v>
      </c>
      <c r="D58" s="77" t="s">
        <v>189</v>
      </c>
      <c r="E58" s="93">
        <v>50</v>
      </c>
      <c r="F58" s="45" t="s">
        <v>120</v>
      </c>
      <c r="G58" s="51"/>
      <c r="H58" s="51">
        <f>H57-(Tableau4[[#This Row],[Montant comptabilité (chf)]])</f>
        <v>14814.300000000001</v>
      </c>
      <c r="J58" s="39" t="s">
        <v>114</v>
      </c>
    </row>
    <row r="59" spans="1:13">
      <c r="A59" s="85">
        <v>42851</v>
      </c>
      <c r="B59" s="39" t="s">
        <v>169</v>
      </c>
      <c r="C59" s="39" t="s">
        <v>133</v>
      </c>
      <c r="D59" s="77" t="s">
        <v>225</v>
      </c>
      <c r="E59" s="88">
        <v>-10</v>
      </c>
      <c r="F59" s="45" t="s">
        <v>120</v>
      </c>
      <c r="H59" s="51">
        <f>H58-(Tableau4[[#This Row],[Montant comptabilité (chf)]])</f>
        <v>14824.300000000001</v>
      </c>
      <c r="J59" s="39" t="s">
        <v>114</v>
      </c>
    </row>
    <row r="60" spans="1:13">
      <c r="A60" s="85">
        <v>42857</v>
      </c>
      <c r="B60" s="39" t="s">
        <v>161</v>
      </c>
      <c r="C60" s="39" t="s">
        <v>158</v>
      </c>
      <c r="D60" s="77" t="s">
        <v>192</v>
      </c>
      <c r="E60" s="88">
        <v>103.2</v>
      </c>
      <c r="F60" s="45" t="s">
        <v>120</v>
      </c>
      <c r="H60" s="51">
        <f>H59-(Tableau4[[#This Row],[Montant comptabilité (chf)]])</f>
        <v>14721.1</v>
      </c>
      <c r="J60" s="39" t="s">
        <v>114</v>
      </c>
      <c r="L60" s="75"/>
      <c r="M60" s="100"/>
    </row>
    <row r="61" spans="1:13">
      <c r="A61" s="85">
        <v>42857</v>
      </c>
      <c r="B61" s="39" t="s">
        <v>157</v>
      </c>
      <c r="C61" s="39" t="s">
        <v>158</v>
      </c>
      <c r="D61" s="77" t="s">
        <v>191</v>
      </c>
      <c r="E61" s="88">
        <v>59</v>
      </c>
      <c r="F61" s="45" t="s">
        <v>120</v>
      </c>
      <c r="H61" s="51">
        <f>H60-(Tableau4[[#This Row],[Montant comptabilité (chf)]])</f>
        <v>14662.1</v>
      </c>
      <c r="J61" s="39" t="s">
        <v>114</v>
      </c>
      <c r="L61" s="75"/>
      <c r="M61" s="100"/>
    </row>
    <row r="62" spans="1:13">
      <c r="A62" s="85">
        <v>42858</v>
      </c>
      <c r="B62" s="39" t="s">
        <v>169</v>
      </c>
      <c r="C62" s="39" t="s">
        <v>133</v>
      </c>
      <c r="D62" s="77" t="s">
        <v>225</v>
      </c>
      <c r="E62" s="88">
        <v>-10</v>
      </c>
      <c r="F62" s="45" t="s">
        <v>120</v>
      </c>
      <c r="H62" s="51">
        <f>H61-(Tableau4[[#This Row],[Montant comptabilité (chf)]])</f>
        <v>14672.1</v>
      </c>
      <c r="J62" s="39" t="s">
        <v>114</v>
      </c>
      <c r="L62" s="75"/>
      <c r="M62" s="100"/>
    </row>
    <row r="63" spans="1:13">
      <c r="A63" s="85">
        <v>42863</v>
      </c>
      <c r="B63" s="39" t="s">
        <v>161</v>
      </c>
      <c r="C63" s="39" t="s">
        <v>158</v>
      </c>
      <c r="D63" s="77" t="s">
        <v>194</v>
      </c>
      <c r="E63" s="88">
        <v>100</v>
      </c>
      <c r="F63" s="45" t="s">
        <v>120</v>
      </c>
      <c r="H63" s="51">
        <f>H62-(Tableau4[[#This Row],[Montant comptabilité (chf)]])</f>
        <v>14572.1</v>
      </c>
      <c r="J63" s="39" t="s">
        <v>114</v>
      </c>
      <c r="L63" s="75"/>
      <c r="M63" s="100"/>
    </row>
    <row r="64" spans="1:13">
      <c r="A64" s="85">
        <v>42863</v>
      </c>
      <c r="B64" s="39" t="s">
        <v>176</v>
      </c>
      <c r="C64" s="39" t="s">
        <v>158</v>
      </c>
      <c r="D64" s="77" t="s">
        <v>193</v>
      </c>
      <c r="E64" s="88">
        <v>335.5</v>
      </c>
      <c r="F64" s="45" t="s">
        <v>120</v>
      </c>
      <c r="H64" s="51">
        <f>H63-(Tableau4[[#This Row],[Montant comptabilité (chf)]])</f>
        <v>14236.6</v>
      </c>
      <c r="J64" s="39" t="s">
        <v>114</v>
      </c>
      <c r="L64" s="75"/>
      <c r="M64" s="100"/>
    </row>
    <row r="65" spans="1:13">
      <c r="A65" s="85">
        <v>42863</v>
      </c>
      <c r="B65" s="39" t="s">
        <v>177</v>
      </c>
      <c r="C65" s="39" t="s">
        <v>134</v>
      </c>
      <c r="D65" s="77" t="s">
        <v>195</v>
      </c>
      <c r="E65" s="88">
        <v>165.65</v>
      </c>
      <c r="F65" s="45" t="s">
        <v>120</v>
      </c>
      <c r="H65" s="51">
        <f>H64-(Tableau4[[#This Row],[Montant comptabilité (chf)]])</f>
        <v>14070.95</v>
      </c>
      <c r="J65" s="39" t="s">
        <v>114</v>
      </c>
      <c r="L65" s="75"/>
      <c r="M65" s="100"/>
    </row>
    <row r="66" spans="1:13">
      <c r="A66" s="85">
        <v>42870</v>
      </c>
      <c r="B66" s="39" t="s">
        <v>161</v>
      </c>
      <c r="C66" s="39" t="s">
        <v>158</v>
      </c>
      <c r="D66" s="77" t="s">
        <v>196</v>
      </c>
      <c r="E66" s="88">
        <v>90</v>
      </c>
      <c r="F66" s="45" t="s">
        <v>120</v>
      </c>
      <c r="H66" s="51">
        <f>H65-(Tableau4[[#This Row],[Montant comptabilité (chf)]])</f>
        <v>13980.95</v>
      </c>
      <c r="J66" s="39" t="s">
        <v>114</v>
      </c>
      <c r="L66" s="75"/>
      <c r="M66" s="100"/>
    </row>
    <row r="67" spans="1:13">
      <c r="A67" s="85">
        <v>42878</v>
      </c>
      <c r="B67" s="39" t="s">
        <v>169</v>
      </c>
      <c r="C67" s="39" t="s">
        <v>133</v>
      </c>
      <c r="D67" s="77" t="s">
        <v>225</v>
      </c>
      <c r="E67" s="88">
        <v>-20</v>
      </c>
      <c r="F67" s="45" t="s">
        <v>120</v>
      </c>
      <c r="H67" s="51">
        <f>H66-(Tableau4[[#This Row],[Montant comptabilité (chf)]])</f>
        <v>14000.95</v>
      </c>
      <c r="J67" s="39" t="s">
        <v>114</v>
      </c>
      <c r="L67" s="75"/>
      <c r="M67" s="100"/>
    </row>
    <row r="68" spans="1:13">
      <c r="A68" s="85">
        <v>42884</v>
      </c>
      <c r="B68" s="39" t="s">
        <v>161</v>
      </c>
      <c r="C68" s="39" t="s">
        <v>158</v>
      </c>
      <c r="D68" s="77" t="s">
        <v>197</v>
      </c>
      <c r="E68" s="88">
        <v>130.55000000000001</v>
      </c>
      <c r="F68" s="45" t="s">
        <v>120</v>
      </c>
      <c r="H68" s="51">
        <f>H67-(Tableau4[[#This Row],[Montant comptabilité (chf)]])</f>
        <v>13870.400000000001</v>
      </c>
      <c r="J68" s="39" t="s">
        <v>114</v>
      </c>
    </row>
    <row r="69" spans="1:13">
      <c r="A69" s="85">
        <v>42884</v>
      </c>
      <c r="B69" s="39" t="s">
        <v>161</v>
      </c>
      <c r="C69" s="39" t="s">
        <v>158</v>
      </c>
      <c r="D69" s="77" t="s">
        <v>251</v>
      </c>
      <c r="E69" s="88">
        <v>30.8</v>
      </c>
      <c r="F69" s="45" t="s">
        <v>120</v>
      </c>
      <c r="H69" s="51">
        <f>H68-(Tableau4[[#This Row],[Montant comptabilité (chf)]])</f>
        <v>13839.600000000002</v>
      </c>
      <c r="J69" s="39" t="s">
        <v>114</v>
      </c>
    </row>
    <row r="70" spans="1:13">
      <c r="A70" s="85">
        <v>42884</v>
      </c>
      <c r="B70" s="39" t="s">
        <v>161</v>
      </c>
      <c r="C70" s="39" t="s">
        <v>135</v>
      </c>
      <c r="D70" s="77" t="s">
        <v>198</v>
      </c>
      <c r="E70" s="88">
        <v>992.5</v>
      </c>
      <c r="F70" s="45" t="s">
        <v>120</v>
      </c>
      <c r="H70" s="51">
        <f>H69-(Tableau4[[#This Row],[Montant comptabilité (chf)]])</f>
        <v>12847.100000000002</v>
      </c>
      <c r="J70" s="39" t="s">
        <v>114</v>
      </c>
    </row>
    <row r="71" spans="1:13">
      <c r="A71" s="85">
        <v>42884</v>
      </c>
      <c r="B71" s="61" t="s">
        <v>161</v>
      </c>
      <c r="C71" s="61" t="s">
        <v>158</v>
      </c>
      <c r="D71" s="77" t="s">
        <v>241</v>
      </c>
      <c r="E71" s="88">
        <v>110.86</v>
      </c>
      <c r="F71" s="45" t="s">
        <v>120</v>
      </c>
      <c r="H71" s="51">
        <f>H70-(Tableau4[[#This Row],[Montant comptabilité (chf)]])</f>
        <v>12736.240000000002</v>
      </c>
      <c r="J71" s="61" t="s">
        <v>114</v>
      </c>
    </row>
    <row r="72" spans="1:13">
      <c r="A72" s="85">
        <v>42886</v>
      </c>
      <c r="B72" s="61" t="s">
        <v>169</v>
      </c>
      <c r="C72" s="61" t="s">
        <v>133</v>
      </c>
      <c r="D72" s="77" t="s">
        <v>225</v>
      </c>
      <c r="E72" s="88">
        <v>-10</v>
      </c>
      <c r="F72" s="45" t="s">
        <v>120</v>
      </c>
      <c r="H72" s="51">
        <f>H71-(Tableau4[[#This Row],[Montant comptabilité (chf)]])</f>
        <v>12746.240000000002</v>
      </c>
      <c r="J72" s="61" t="s">
        <v>114</v>
      </c>
    </row>
    <row r="73" spans="1:13">
      <c r="A73" s="85">
        <v>42898</v>
      </c>
      <c r="B73" s="61" t="s">
        <v>161</v>
      </c>
      <c r="C73" s="61" t="s">
        <v>158</v>
      </c>
      <c r="D73" s="77" t="s">
        <v>252</v>
      </c>
      <c r="E73" s="88">
        <v>8.4499999999999993</v>
      </c>
      <c r="F73" s="45" t="s">
        <v>120</v>
      </c>
      <c r="H73" s="51">
        <f>H72-(Tableau4[[#This Row],[Montant comptabilité (chf)]])</f>
        <v>12737.79</v>
      </c>
      <c r="J73" s="61" t="s">
        <v>114</v>
      </c>
    </row>
    <row r="74" spans="1:13">
      <c r="A74" s="85">
        <v>42898</v>
      </c>
      <c r="B74" s="61" t="s">
        <v>161</v>
      </c>
      <c r="C74" s="61" t="s">
        <v>199</v>
      </c>
      <c r="D74" s="77" t="s">
        <v>200</v>
      </c>
      <c r="E74" s="88">
        <v>300.8</v>
      </c>
      <c r="F74" s="45" t="s">
        <v>120</v>
      </c>
      <c r="H74" s="51">
        <f>H73-(Tableau4[[#This Row],[Montant comptabilité (chf)]])</f>
        <v>12436.990000000002</v>
      </c>
      <c r="J74" s="61" t="s">
        <v>114</v>
      </c>
    </row>
    <row r="75" spans="1:13">
      <c r="A75" s="85">
        <v>42898</v>
      </c>
      <c r="B75" s="61" t="s">
        <v>157</v>
      </c>
      <c r="C75" s="61" t="s">
        <v>135</v>
      </c>
      <c r="D75" s="77" t="s">
        <v>201</v>
      </c>
      <c r="E75" s="88">
        <v>43.3</v>
      </c>
      <c r="F75" s="45" t="s">
        <v>120</v>
      </c>
      <c r="H75" s="51">
        <f>H74-(Tableau4[[#This Row],[Montant comptabilité (chf)]])</f>
        <v>12393.690000000002</v>
      </c>
      <c r="J75" s="61" t="s">
        <v>114</v>
      </c>
    </row>
    <row r="76" spans="1:13">
      <c r="A76" s="85">
        <v>42898</v>
      </c>
      <c r="B76" s="61" t="s">
        <v>169</v>
      </c>
      <c r="C76" s="61" t="s">
        <v>133</v>
      </c>
      <c r="D76" s="77" t="s">
        <v>225</v>
      </c>
      <c r="E76" s="88">
        <v>40</v>
      </c>
      <c r="F76" s="45" t="s">
        <v>120</v>
      </c>
      <c r="H76" s="51">
        <f>H75-(Tableau4[[#This Row],[Montant comptabilité (chf)]])</f>
        <v>12353.690000000002</v>
      </c>
      <c r="J76" s="61" t="s">
        <v>114</v>
      </c>
      <c r="L76" s="100"/>
    </row>
    <row r="77" spans="1:13">
      <c r="A77" s="85">
        <v>42914</v>
      </c>
      <c r="B77" s="62" t="s">
        <v>157</v>
      </c>
      <c r="C77" s="62" t="s">
        <v>158</v>
      </c>
      <c r="D77" s="77" t="s">
        <v>253</v>
      </c>
      <c r="E77" s="88">
        <v>192</v>
      </c>
      <c r="F77" s="45" t="s">
        <v>120</v>
      </c>
      <c r="H77" s="51">
        <f>H76-(Tableau4[[#This Row],[Montant comptabilité (chf)]])</f>
        <v>12161.690000000002</v>
      </c>
      <c r="J77" s="62" t="s">
        <v>114</v>
      </c>
      <c r="L77" s="100"/>
    </row>
    <row r="78" spans="1:13">
      <c r="A78" s="85">
        <v>42914</v>
      </c>
      <c r="B78" s="62" t="s">
        <v>157</v>
      </c>
      <c r="C78" s="62" t="s">
        <v>134</v>
      </c>
      <c r="D78" s="77" t="s">
        <v>234</v>
      </c>
      <c r="E78" s="88">
        <v>71.7</v>
      </c>
      <c r="F78" s="45" t="s">
        <v>120</v>
      </c>
      <c r="H78" s="51">
        <f>H77-(Tableau4[[#This Row],[Montant comptabilité (chf)]])</f>
        <v>12089.990000000002</v>
      </c>
      <c r="J78" s="62" t="s">
        <v>114</v>
      </c>
      <c r="L78" s="100"/>
    </row>
    <row r="79" spans="1:13">
      <c r="A79" s="85">
        <v>42914</v>
      </c>
      <c r="B79" s="62" t="s">
        <v>157</v>
      </c>
      <c r="C79" s="62" t="s">
        <v>134</v>
      </c>
      <c r="D79" s="77" t="s">
        <v>235</v>
      </c>
      <c r="E79" s="88">
        <v>43.85</v>
      </c>
      <c r="F79" s="45" t="s">
        <v>120</v>
      </c>
      <c r="H79" s="51">
        <f>H78-(Tableau4[[#This Row],[Montant comptabilité (chf)]])</f>
        <v>12046.140000000001</v>
      </c>
      <c r="J79" s="62" t="s">
        <v>114</v>
      </c>
      <c r="L79" s="100"/>
    </row>
    <row r="80" spans="1:13">
      <c r="A80" s="85">
        <v>42914</v>
      </c>
      <c r="B80" s="62" t="s">
        <v>161</v>
      </c>
      <c r="C80" s="62" t="s">
        <v>202</v>
      </c>
      <c r="D80" s="77" t="s">
        <v>203</v>
      </c>
      <c r="E80" s="88">
        <v>1400</v>
      </c>
      <c r="F80" s="45" t="s">
        <v>120</v>
      </c>
      <c r="H80" s="51">
        <f>H79-(Tableau4[[#This Row],[Montant comptabilité (chf)]])</f>
        <v>10646.140000000001</v>
      </c>
      <c r="J80" s="62" t="s">
        <v>114</v>
      </c>
    </row>
    <row r="81" spans="1:12">
      <c r="A81" s="85">
        <v>42919</v>
      </c>
      <c r="B81" s="62" t="s">
        <v>169</v>
      </c>
      <c r="C81" s="62" t="s">
        <v>133</v>
      </c>
      <c r="D81" s="77" t="s">
        <v>226</v>
      </c>
      <c r="E81" s="88">
        <v>-11</v>
      </c>
      <c r="F81" s="45" t="s">
        <v>120</v>
      </c>
      <c r="H81" s="51">
        <f>H80-(Tableau4[[#This Row],[Montant comptabilité (chf)]])</f>
        <v>10657.140000000001</v>
      </c>
      <c r="J81" s="62" t="s">
        <v>114</v>
      </c>
    </row>
    <row r="82" spans="1:12">
      <c r="A82" s="85">
        <v>42977</v>
      </c>
      <c r="B82" s="62" t="s">
        <v>204</v>
      </c>
      <c r="C82" s="62" t="s">
        <v>134</v>
      </c>
      <c r="D82" s="77" t="s">
        <v>254</v>
      </c>
      <c r="E82" s="88">
        <v>260</v>
      </c>
      <c r="F82" s="45" t="s">
        <v>120</v>
      </c>
      <c r="H82" s="51">
        <f>H81-(Tableau4[[#This Row],[Montant comptabilité (chf)]])</f>
        <v>10397.140000000001</v>
      </c>
      <c r="J82" s="62" t="s">
        <v>114</v>
      </c>
      <c r="L82">
        <v>12514.39</v>
      </c>
    </row>
    <row r="83" spans="1:12">
      <c r="A83" s="85">
        <v>42977</v>
      </c>
      <c r="B83" s="62" t="s">
        <v>157</v>
      </c>
      <c r="C83" s="62" t="s">
        <v>134</v>
      </c>
      <c r="D83" s="77" t="s">
        <v>236</v>
      </c>
      <c r="E83" s="88">
        <v>25.6</v>
      </c>
      <c r="F83" s="45" t="s">
        <v>120</v>
      </c>
      <c r="H83" s="51">
        <f>H82-(Tableau4[[#This Row],[Montant comptabilité (chf)]])</f>
        <v>10371.540000000001</v>
      </c>
      <c r="J83" s="62" t="s">
        <v>114</v>
      </c>
      <c r="L83">
        <f>L82-Tableau4[[#This Row],[Solde bancaire au temps T]]</f>
        <v>2142.8499999999985</v>
      </c>
    </row>
    <row r="84" spans="1:12">
      <c r="A84" s="85">
        <v>42996</v>
      </c>
      <c r="B84" s="62" t="s">
        <v>161</v>
      </c>
      <c r="C84" s="62" t="s">
        <v>199</v>
      </c>
      <c r="D84" s="77" t="s">
        <v>227</v>
      </c>
      <c r="E84" s="88">
        <v>-2153.85</v>
      </c>
      <c r="F84" s="45" t="s">
        <v>120</v>
      </c>
      <c r="H84" s="51">
        <f>H83-(Tableau4[[#This Row],[Montant comptabilité (chf)]])</f>
        <v>12525.390000000001</v>
      </c>
      <c r="J84" s="62" t="s">
        <v>114</v>
      </c>
    </row>
    <row r="85" spans="1:12">
      <c r="A85" s="85">
        <v>42996</v>
      </c>
      <c r="B85" s="61" t="s">
        <v>169</v>
      </c>
      <c r="C85" s="61" t="s">
        <v>133</v>
      </c>
      <c r="D85" s="77" t="s">
        <v>226</v>
      </c>
      <c r="E85" s="88">
        <v>11</v>
      </c>
      <c r="F85" s="45" t="s">
        <v>120</v>
      </c>
      <c r="H85" s="51">
        <f>H84-(Tableau4[[#This Row],[Montant comptabilité (chf)]])</f>
        <v>12514.390000000001</v>
      </c>
      <c r="J85" s="61" t="s">
        <v>114</v>
      </c>
    </row>
    <row r="86" spans="1:12">
      <c r="A86" s="85">
        <v>42997</v>
      </c>
      <c r="B86" s="62" t="s">
        <v>169</v>
      </c>
      <c r="C86" s="62" t="s">
        <v>133</v>
      </c>
      <c r="D86" s="89" t="s">
        <v>225</v>
      </c>
      <c r="E86" s="88">
        <v>20</v>
      </c>
      <c r="F86" s="45" t="s">
        <v>120</v>
      </c>
      <c r="H86" s="51">
        <f>H85-(Tableau4[[#This Row],[Montant comptabilité (chf)]])</f>
        <v>12494.390000000001</v>
      </c>
      <c r="J86" s="62" t="s">
        <v>114</v>
      </c>
    </row>
    <row r="87" spans="1:12">
      <c r="A87" s="85">
        <v>42998</v>
      </c>
      <c r="B87" s="62" t="s">
        <v>157</v>
      </c>
      <c r="C87" s="62" t="s">
        <v>205</v>
      </c>
      <c r="D87" s="77" t="s">
        <v>28</v>
      </c>
      <c r="E87" s="88">
        <v>-230</v>
      </c>
      <c r="F87" s="45" t="s">
        <v>120</v>
      </c>
      <c r="H87" s="51">
        <f>H86-(Tableau4[[#This Row],[Montant comptabilité (chf)]])</f>
        <v>12724.390000000001</v>
      </c>
      <c r="J87" s="62" t="s">
        <v>114</v>
      </c>
      <c r="L87" s="75"/>
    </row>
    <row r="88" spans="1:12">
      <c r="A88" s="95">
        <v>42998</v>
      </c>
      <c r="B88" s="96" t="s">
        <v>157</v>
      </c>
      <c r="C88" s="96" t="s">
        <v>205</v>
      </c>
      <c r="D88" s="96" t="s">
        <v>249</v>
      </c>
      <c r="E88" s="97">
        <v>-0.1</v>
      </c>
      <c r="F88" s="45" t="s">
        <v>121</v>
      </c>
      <c r="H88" s="51">
        <f>H87-(Tableau4[[#This Row],[Montant comptabilité (chf)]])</f>
        <v>12724.490000000002</v>
      </c>
      <c r="J88" s="61" t="s">
        <v>115</v>
      </c>
    </row>
    <row r="89" spans="1:12">
      <c r="A89" s="85">
        <v>42998</v>
      </c>
      <c r="B89" s="62" t="s">
        <v>157</v>
      </c>
      <c r="C89" s="62" t="s">
        <v>205</v>
      </c>
      <c r="D89" s="89" t="s">
        <v>255</v>
      </c>
      <c r="E89" s="88">
        <v>-178.9</v>
      </c>
      <c r="F89" s="45" t="s">
        <v>120</v>
      </c>
      <c r="H89" s="51">
        <f>H88-(Tableau4[[#This Row],[Montant comptabilité (chf)]])</f>
        <v>12903.390000000001</v>
      </c>
      <c r="J89" s="62" t="s">
        <v>114</v>
      </c>
    </row>
    <row r="90" spans="1:12">
      <c r="A90" s="85">
        <v>42998</v>
      </c>
      <c r="B90" s="64" t="s">
        <v>242</v>
      </c>
      <c r="C90" s="64" t="s">
        <v>134</v>
      </c>
      <c r="D90" s="77" t="s">
        <v>243</v>
      </c>
      <c r="E90" s="88">
        <v>56.85</v>
      </c>
      <c r="F90" s="45" t="s">
        <v>120</v>
      </c>
      <c r="H90" s="51">
        <f>H89-(Tableau4[[#This Row],[Montant comptabilité (chf)]])</f>
        <v>12846.54</v>
      </c>
      <c r="J90" s="64" t="s">
        <v>114</v>
      </c>
    </row>
    <row r="91" spans="1:12">
      <c r="A91" s="85">
        <v>42998</v>
      </c>
      <c r="B91" s="62" t="s">
        <v>161</v>
      </c>
      <c r="C91" s="62" t="s">
        <v>158</v>
      </c>
      <c r="D91" s="77" t="s">
        <v>250</v>
      </c>
      <c r="E91" s="88">
        <v>-120</v>
      </c>
      <c r="F91" s="45" t="s">
        <v>120</v>
      </c>
      <c r="H91" s="51">
        <f>H90-(Tableau4[[#This Row],[Montant comptabilité (chf)]])</f>
        <v>12966.54</v>
      </c>
      <c r="J91" s="62" t="s">
        <v>114</v>
      </c>
    </row>
    <row r="92" spans="1:12">
      <c r="A92" s="85">
        <v>42998</v>
      </c>
      <c r="B92" s="62" t="s">
        <v>177</v>
      </c>
      <c r="C92" s="62" t="s">
        <v>134</v>
      </c>
      <c r="D92" s="77" t="s">
        <v>244</v>
      </c>
      <c r="E92" s="88">
        <v>9.9499999999999993</v>
      </c>
      <c r="F92" s="45" t="s">
        <v>120</v>
      </c>
      <c r="H92" s="51">
        <f>H91-(Tableau4[[#This Row],[Montant comptabilité (chf)]])</f>
        <v>12956.59</v>
      </c>
      <c r="J92" s="62" t="s">
        <v>114</v>
      </c>
    </row>
    <row r="93" spans="1:12">
      <c r="A93" s="85">
        <v>42998</v>
      </c>
      <c r="B93" s="62" t="s">
        <v>161</v>
      </c>
      <c r="C93" s="62" t="s">
        <v>135</v>
      </c>
      <c r="D93" s="77" t="s">
        <v>247</v>
      </c>
      <c r="E93" s="88">
        <v>-469</v>
      </c>
      <c r="F93" s="45" t="s">
        <v>120</v>
      </c>
      <c r="H93" s="51">
        <f>H92-(Tableau4[[#This Row],[Montant comptabilité (chf)]])</f>
        <v>13425.59</v>
      </c>
      <c r="J93" s="62" t="s">
        <v>114</v>
      </c>
    </row>
    <row r="94" spans="1:12">
      <c r="A94" s="85">
        <v>42998</v>
      </c>
      <c r="B94" s="62" t="s">
        <v>161</v>
      </c>
      <c r="C94" s="62" t="s">
        <v>135</v>
      </c>
      <c r="D94" s="77" t="s">
        <v>246</v>
      </c>
      <c r="E94" s="88">
        <v>-600</v>
      </c>
      <c r="F94" s="45" t="s">
        <v>120</v>
      </c>
      <c r="H94" s="51">
        <f>H93-(Tableau4[[#This Row],[Montant comptabilité (chf)]])</f>
        <v>14025.59</v>
      </c>
      <c r="J94" s="62" t="s">
        <v>114</v>
      </c>
    </row>
    <row r="95" spans="1:12">
      <c r="B95" s="62"/>
      <c r="C95" s="62"/>
      <c r="E95" s="92"/>
      <c r="J95" s="62"/>
    </row>
    <row r="96" spans="1:12">
      <c r="B96" s="63"/>
      <c r="C96" s="63"/>
      <c r="E96" s="98"/>
      <c r="J96" s="63"/>
    </row>
    <row r="97" spans="2:12">
      <c r="B97" s="63"/>
      <c r="C97" s="63"/>
      <c r="E97" s="92"/>
      <c r="J97" s="63"/>
      <c r="L97" s="75"/>
    </row>
    <row r="98" spans="2:12">
      <c r="B98" s="63"/>
      <c r="C98" s="63"/>
      <c r="E98" s="92"/>
      <c r="J98" s="63"/>
    </row>
    <row r="99" spans="2:12">
      <c r="B99" s="63"/>
      <c r="C99" s="63"/>
      <c r="E99" s="92"/>
      <c r="J99" s="63"/>
    </row>
    <row r="100" spans="2:12">
      <c r="B100" s="63"/>
      <c r="C100" s="63"/>
      <c r="E100" s="92"/>
      <c r="J100" s="63"/>
    </row>
    <row r="101" spans="2:12">
      <c r="B101" s="63"/>
      <c r="C101" s="63"/>
      <c r="E101" s="92"/>
      <c r="J101" s="63"/>
    </row>
    <row r="102" spans="2:12">
      <c r="B102" s="63"/>
      <c r="C102" s="63"/>
      <c r="E102" s="92"/>
      <c r="J102" s="63"/>
    </row>
    <row r="103" spans="2:12">
      <c r="B103" s="63"/>
      <c r="C103" s="63"/>
      <c r="E103" s="92"/>
      <c r="J103" s="63"/>
    </row>
    <row r="104" spans="2:12">
      <c r="B104" s="64"/>
      <c r="C104" s="64"/>
      <c r="E104" s="92"/>
      <c r="J104" s="64"/>
    </row>
    <row r="105" spans="2:12">
      <c r="B105" s="64"/>
      <c r="C105" s="64"/>
      <c r="E105" s="92"/>
      <c r="J105" s="64"/>
    </row>
    <row r="106" spans="2:12">
      <c r="B106" s="63"/>
      <c r="C106" s="63"/>
      <c r="E106" s="92"/>
      <c r="J106" s="63"/>
    </row>
    <row r="107" spans="2:12">
      <c r="B107" s="63"/>
      <c r="C107" s="63"/>
      <c r="E107" s="92"/>
      <c r="J107" s="63"/>
    </row>
    <row r="108" spans="2:12">
      <c r="B108" s="63"/>
      <c r="C108" s="63"/>
      <c r="E108" s="92"/>
      <c r="J108" s="63"/>
    </row>
    <row r="109" spans="2:12">
      <c r="B109" s="63"/>
      <c r="C109" s="63"/>
      <c r="E109" s="92"/>
      <c r="J109" s="63"/>
    </row>
    <row r="110" spans="2:12">
      <c r="B110" s="63"/>
      <c r="C110" s="63"/>
      <c r="E110" s="92"/>
      <c r="J110" s="63"/>
    </row>
    <row r="111" spans="2:12">
      <c r="B111" s="63"/>
      <c r="C111" s="63"/>
      <c r="E111" s="92"/>
      <c r="J111" s="63"/>
    </row>
    <row r="112" spans="2:12">
      <c r="B112" s="63"/>
      <c r="C112" s="63"/>
      <c r="E112" s="92"/>
      <c r="J112" s="63"/>
    </row>
    <row r="113" spans="2:10">
      <c r="B113" s="63"/>
      <c r="C113" s="63"/>
      <c r="E113" s="92"/>
      <c r="J113" s="63"/>
    </row>
    <row r="114" spans="2:10">
      <c r="B114" s="63"/>
      <c r="C114" s="63"/>
      <c r="E114" s="92"/>
      <c r="J114" s="63"/>
    </row>
    <row r="115" spans="2:10">
      <c r="E115" s="92"/>
    </row>
    <row r="116" spans="2:10">
      <c r="B116" s="64"/>
      <c r="C116" s="64"/>
      <c r="E116" s="92"/>
      <c r="J116" s="64"/>
    </row>
    <row r="117" spans="2:10">
      <c r="E117" s="92"/>
    </row>
    <row r="118" spans="2:10">
      <c r="E118" s="92"/>
      <c r="H118" s="51">
        <f>H117-(Tableau4[[#This Row],[Montant comptabilité (chf)]])</f>
        <v>0</v>
      </c>
    </row>
    <row r="119" spans="2:10">
      <c r="E119" s="92"/>
      <c r="H119" s="51">
        <f>H118-(Tableau4[[#This Row],[Montant comptabilité (chf)]])</f>
        <v>0</v>
      </c>
    </row>
    <row r="120" spans="2:10">
      <c r="E120" s="92"/>
      <c r="H120" s="51">
        <f>H119-(Tableau4[[#This Row],[Montant comptabilité (chf)]])</f>
        <v>0</v>
      </c>
    </row>
    <row r="121" spans="2:10">
      <c r="E121" s="92"/>
      <c r="H121" s="51">
        <f>H120-(Tableau4[[#This Row],[Montant comptabilité (chf)]])</f>
        <v>0</v>
      </c>
    </row>
    <row r="122" spans="2:10">
      <c r="E122" s="92"/>
      <c r="H122" s="51">
        <f>H121-(Tableau4[[#This Row],[Montant comptabilité (chf)]])</f>
        <v>0</v>
      </c>
    </row>
    <row r="123" spans="2:10">
      <c r="E123" s="92"/>
      <c r="H123" s="51">
        <f>H122-(Tableau4[[#This Row],[Montant comptabilité (chf)]])</f>
        <v>0</v>
      </c>
    </row>
    <row r="124" spans="2:10">
      <c r="E124" s="92"/>
      <c r="H124" s="51">
        <f>H123-(Tableau4[[#This Row],[Montant comptabilité (chf)]])</f>
        <v>0</v>
      </c>
    </row>
    <row r="125" spans="2:10">
      <c r="E125" s="92"/>
      <c r="H125" s="51">
        <f>H124-(Tableau4[[#This Row],[Montant comptabilité (chf)]])</f>
        <v>0</v>
      </c>
    </row>
    <row r="126" spans="2:10">
      <c r="E126" s="92"/>
      <c r="H126" s="51">
        <f>H125-(Tableau4[[#This Row],[Montant comptabilité (chf)]])</f>
        <v>0</v>
      </c>
    </row>
    <row r="127" spans="2:10">
      <c r="E127" s="92"/>
      <c r="H127" s="51">
        <f>H126-(Tableau4[[#This Row],[Montant comptabilité (chf)]])</f>
        <v>0</v>
      </c>
    </row>
    <row r="128" spans="2:10">
      <c r="E128" s="92"/>
      <c r="H128" s="51">
        <f>H127-(Tableau4[[#This Row],[Montant comptabilité (chf)]])</f>
        <v>0</v>
      </c>
    </row>
    <row r="129" spans="2:12">
      <c r="E129" s="92"/>
      <c r="H129" s="51">
        <f>H128-(Tableau4[[#This Row],[Montant comptabilité (chf)]])</f>
        <v>0</v>
      </c>
    </row>
    <row r="130" spans="2:12">
      <c r="B130" s="64"/>
      <c r="C130" s="64"/>
      <c r="E130" s="92"/>
      <c r="H130" s="51">
        <f>H129-(Tableau4[[#This Row],[Montant comptabilité (chf)]])</f>
        <v>0</v>
      </c>
      <c r="J130" s="64"/>
    </row>
    <row r="131" spans="2:12">
      <c r="E131" s="92"/>
      <c r="H131" s="51">
        <f>H130-(Tableau4[[#This Row],[Montant comptabilité (chf)]])</f>
        <v>0</v>
      </c>
    </row>
    <row r="132" spans="2:12">
      <c r="E132" s="92"/>
      <c r="H132" s="51">
        <f>H131-(Tableau4[[#This Row],[Montant comptabilité (chf)]])</f>
        <v>0</v>
      </c>
    </row>
    <row r="133" spans="2:12">
      <c r="E133" s="92"/>
      <c r="H133" s="51">
        <f>H132-(Tableau4[[#This Row],[Montant comptabilité (chf)]])</f>
        <v>0</v>
      </c>
    </row>
    <row r="134" spans="2:12">
      <c r="E134" s="92"/>
      <c r="H134" s="51">
        <f>H133-(Tableau4[[#This Row],[Montant comptabilité (chf)]])</f>
        <v>0</v>
      </c>
    </row>
    <row r="135" spans="2:12">
      <c r="E135" s="92"/>
      <c r="H135" s="51">
        <f>H134-(Tableau4[[#This Row],[Montant comptabilité (chf)]])</f>
        <v>0</v>
      </c>
    </row>
    <row r="136" spans="2:12">
      <c r="B136" s="64"/>
      <c r="C136" s="64"/>
      <c r="E136" s="92"/>
      <c r="H136" s="51">
        <f>H135-(Tableau4[[#This Row],[Montant comptabilité (chf)]])</f>
        <v>0</v>
      </c>
      <c r="J136" s="64"/>
      <c r="L136" s="100"/>
    </row>
    <row r="137" spans="2:12">
      <c r="E137" s="92"/>
      <c r="H137" s="51">
        <f>H136-(Tableau4[[#This Row],[Montant comptabilité (chf)]])</f>
        <v>0</v>
      </c>
      <c r="L137" s="100"/>
    </row>
    <row r="138" spans="2:12">
      <c r="E138" s="92"/>
      <c r="H138" s="51">
        <f>H137-(Tableau4[[#This Row],[Montant comptabilité (chf)]])</f>
        <v>0</v>
      </c>
      <c r="L138" s="75"/>
    </row>
    <row r="139" spans="2:12">
      <c r="E139" s="92"/>
      <c r="H139" s="51">
        <f>H138-(Tableau4[[#This Row],[Montant comptabilité (chf)]])</f>
        <v>0</v>
      </c>
      <c r="L139" s="75"/>
    </row>
    <row r="140" spans="2:12">
      <c r="E140" s="92"/>
      <c r="H140" s="51">
        <f>H139-(Tableau4[[#This Row],[Montant comptabilité (chf)]])</f>
        <v>0</v>
      </c>
    </row>
    <row r="141" spans="2:12">
      <c r="E141" s="92"/>
      <c r="H141" s="51">
        <f>H140-(Tableau4[[#This Row],[Montant comptabilité (chf)]])</f>
        <v>0</v>
      </c>
    </row>
    <row r="142" spans="2:12">
      <c r="E142" s="92"/>
      <c r="H142" s="51">
        <f>H141-(Tableau4[[#This Row],[Montant comptabilité (chf)]])</f>
        <v>0</v>
      </c>
    </row>
    <row r="143" spans="2:12">
      <c r="E143" s="92"/>
      <c r="H143" s="51">
        <f>H142-(Tableau4[[#This Row],[Montant comptabilité (chf)]])</f>
        <v>0</v>
      </c>
    </row>
    <row r="144" spans="2:12">
      <c r="E144" s="92"/>
      <c r="H144" s="51">
        <f>H143-(Tableau4[[#This Row],[Montant comptabilité (chf)]])</f>
        <v>0</v>
      </c>
    </row>
    <row r="145" spans="4:12">
      <c r="E145" s="92"/>
      <c r="H145" s="51">
        <f>H144-(Tableau4[[#This Row],[Montant comptabilité (chf)]])</f>
        <v>0</v>
      </c>
    </row>
    <row r="146" spans="4:12">
      <c r="E146" s="92"/>
      <c r="H146" s="51">
        <f>H145-(Tableau4[[#This Row],[Montant comptabilité (chf)]])</f>
        <v>0</v>
      </c>
    </row>
    <row r="147" spans="4:12">
      <c r="E147" s="92"/>
      <c r="H147" s="51">
        <f>H146-(Tableau4[[#This Row],[Montant comptabilité (chf)]])</f>
        <v>0</v>
      </c>
    </row>
    <row r="148" spans="4:12">
      <c r="E148" s="92"/>
      <c r="H148" s="51">
        <f>H147-(Tableau4[[#This Row],[Montant comptabilité (chf)]])</f>
        <v>0</v>
      </c>
    </row>
    <row r="149" spans="4:12">
      <c r="E149" s="92"/>
      <c r="H149" s="51">
        <f>H148-(Tableau4[[#This Row],[Montant comptabilité (chf)]])</f>
        <v>0</v>
      </c>
    </row>
    <row r="150" spans="4:12">
      <c r="E150" s="92"/>
      <c r="G150" s="51"/>
      <c r="H150" s="51">
        <f>H149-(Tableau4[[#This Row],[Montant comptabilité (chf)]])</f>
        <v>0</v>
      </c>
    </row>
    <row r="151" spans="4:12">
      <c r="E151" s="92"/>
      <c r="H151" s="51">
        <f>H150-(Tableau4[[#This Row],[Montant comptabilité (chf)]])</f>
        <v>0</v>
      </c>
    </row>
    <row r="152" spans="4:12">
      <c r="E152" s="92"/>
      <c r="H152" s="51">
        <f>H151-(Tableau4[[#This Row],[Montant comptabilité (chf)]])</f>
        <v>0</v>
      </c>
    </row>
    <row r="153" spans="4:12">
      <c r="E153" s="92"/>
      <c r="H153" s="51">
        <f>H152-(Tableau4[[#This Row],[Montant comptabilité (chf)]])</f>
        <v>0</v>
      </c>
    </row>
    <row r="154" spans="4:12">
      <c r="D154" s="55"/>
      <c r="E154" s="92"/>
      <c r="H154" s="51">
        <f>H153-(Tableau4[[#This Row],[Montant comptabilité (chf)]])</f>
        <v>0</v>
      </c>
    </row>
    <row r="155" spans="4:12">
      <c r="D155" s="55"/>
      <c r="E155" s="92"/>
      <c r="H155" s="51">
        <f>H154-(Tableau4[[#This Row],[Montant comptabilité (chf)]])</f>
        <v>0</v>
      </c>
    </row>
    <row r="156" spans="4:12">
      <c r="E156" s="92"/>
      <c r="H156" s="51">
        <f>H155-(Tableau4[[#This Row],[Montant comptabilité (chf)]])</f>
        <v>0</v>
      </c>
    </row>
    <row r="157" spans="4:12">
      <c r="E157" s="92"/>
      <c r="H157" s="51">
        <f>H156-(Tableau4[[#This Row],[Montant comptabilité (chf)]])</f>
        <v>0</v>
      </c>
    </row>
    <row r="158" spans="4:12">
      <c r="E158" s="92"/>
      <c r="H158" s="51">
        <f>H157-(Tableau4[[#This Row],[Montant comptabilité (chf)]])</f>
        <v>0</v>
      </c>
    </row>
    <row r="159" spans="4:12">
      <c r="E159" s="92"/>
      <c r="H159" s="51">
        <f>H158-(Tableau4[[#This Row],[Montant comptabilité (chf)]])</f>
        <v>0</v>
      </c>
    </row>
    <row r="160" spans="4:12">
      <c r="E160" s="92"/>
      <c r="H160" s="51">
        <f>H159-(Tableau4[[#This Row],[Montant comptabilité (chf)]])</f>
        <v>0</v>
      </c>
      <c r="L160" s="75"/>
    </row>
    <row r="161" spans="2:12">
      <c r="E161" s="92"/>
      <c r="H161" s="51">
        <f>H160-(Tableau4[[#This Row],[Montant comptabilité (chf)]])</f>
        <v>0</v>
      </c>
      <c r="L161" s="75"/>
    </row>
    <row r="162" spans="2:12">
      <c r="E162" s="92"/>
      <c r="H162" s="51">
        <f>H161-(Tableau4[[#This Row],[Montant comptabilité (chf)]])</f>
        <v>0</v>
      </c>
      <c r="L162" s="75"/>
    </row>
    <row r="163" spans="2:12">
      <c r="E163" s="92"/>
      <c r="H163" s="51">
        <f>H162-(Tableau4[[#This Row],[Montant comptabilité (chf)]])</f>
        <v>0</v>
      </c>
      <c r="L163" s="75"/>
    </row>
    <row r="164" spans="2:12">
      <c r="D164" s="53"/>
      <c r="E164" s="92"/>
      <c r="H164" s="51">
        <f>H163-(Tableau4[[#This Row],[Montant comptabilité (chf)]])</f>
        <v>0</v>
      </c>
      <c r="L164" s="75"/>
    </row>
    <row r="165" spans="2:12">
      <c r="D165" s="53"/>
      <c r="E165" s="92"/>
      <c r="H165" s="51">
        <f>H164-(Tableau4[[#This Row],[Montant comptabilité (chf)]])</f>
        <v>0</v>
      </c>
      <c r="L165" s="75"/>
    </row>
    <row r="166" spans="2:12">
      <c r="E166" s="92"/>
      <c r="H166" s="51">
        <f>H165-(Tableau4[[#This Row],[Montant comptabilité (chf)]])</f>
        <v>0</v>
      </c>
    </row>
    <row r="167" spans="2:12">
      <c r="D167" s="53"/>
      <c r="E167" s="92"/>
      <c r="H167" s="51">
        <f>H166-(Tableau4[[#This Row],[Montant comptabilité (chf)]])</f>
        <v>0</v>
      </c>
    </row>
    <row r="168" spans="2:12">
      <c r="E168" s="92"/>
      <c r="H168" s="51">
        <f>H167-(Tableau4[[#This Row],[Montant comptabilité (chf)]])</f>
        <v>0</v>
      </c>
    </row>
    <row r="169" spans="2:12">
      <c r="E169" s="92"/>
      <c r="H169" s="51">
        <f>H168-(Tableau4[[#This Row],[Montant comptabilité (chf)]])</f>
        <v>0</v>
      </c>
    </row>
    <row r="170" spans="2:12">
      <c r="E170" s="81"/>
      <c r="H170" s="51">
        <f>H169-(Tableau4[[#This Row],[Montant comptabilité (chf)]])</f>
        <v>0</v>
      </c>
    </row>
    <row r="171" spans="2:12">
      <c r="B171" s="65"/>
      <c r="C171" s="65"/>
      <c r="E171" s="81"/>
      <c r="H171" s="51">
        <f>H170-(Tableau4[[#This Row],[Montant comptabilité (chf)]])</f>
        <v>0</v>
      </c>
      <c r="J171" s="65"/>
      <c r="L171" s="75"/>
    </row>
    <row r="172" spans="2:12">
      <c r="D172" s="53"/>
      <c r="E172" s="92"/>
      <c r="H172" s="51">
        <f>H171-(Tableau4[[#This Row],[Montant comptabilité (chf)]])</f>
        <v>0</v>
      </c>
      <c r="L172" s="75"/>
    </row>
    <row r="173" spans="2:12">
      <c r="B173" s="64"/>
      <c r="C173" s="64"/>
      <c r="D173" s="53"/>
      <c r="E173" s="92"/>
      <c r="H173" s="51">
        <f>H172-(Tableau4[[#This Row],[Montant comptabilité (chf)]])</f>
        <v>0</v>
      </c>
      <c r="J173" s="64"/>
      <c r="L173" s="75"/>
    </row>
    <row r="174" spans="2:12">
      <c r="D174" s="53"/>
      <c r="E174" s="92"/>
      <c r="H174" s="51">
        <f>H173-(Tableau4[[#This Row],[Montant comptabilité (chf)]])</f>
        <v>0</v>
      </c>
    </row>
    <row r="175" spans="2:12">
      <c r="E175" s="92"/>
      <c r="H175" s="51">
        <f>H174-(Tableau4[[#This Row],[Montant comptabilité (chf)]])</f>
        <v>0</v>
      </c>
    </row>
    <row r="176" spans="2:12">
      <c r="D176" s="53"/>
      <c r="E176" s="92"/>
      <c r="H176" s="51">
        <f>H175-(Tableau4[[#This Row],[Montant comptabilité (chf)]])</f>
        <v>0</v>
      </c>
    </row>
    <row r="177" spans="2:12">
      <c r="E177" s="92"/>
      <c r="H177" s="51">
        <f>H176-(Tableau4[[#This Row],[Montant comptabilité (chf)]])</f>
        <v>0</v>
      </c>
    </row>
    <row r="178" spans="2:12">
      <c r="E178" s="92"/>
      <c r="H178" s="51">
        <f>H177-(Tableau4[[#This Row],[Montant comptabilité (chf)]])</f>
        <v>0</v>
      </c>
    </row>
    <row r="179" spans="2:12">
      <c r="E179" s="92"/>
      <c r="H179" s="51">
        <f>H178-(Tableau4[[#This Row],[Montant comptabilité (chf)]])</f>
        <v>0</v>
      </c>
    </row>
    <row r="180" spans="2:12">
      <c r="B180" s="67"/>
      <c r="C180" s="67"/>
      <c r="E180" s="92"/>
      <c r="H180" s="51">
        <f>H179-(Tableau4[[#This Row],[Montant comptabilité (chf)]])</f>
        <v>0</v>
      </c>
    </row>
    <row r="181" spans="2:12">
      <c r="E181" s="92"/>
      <c r="H181" s="51">
        <f>H180-(Tableau4[[#This Row],[Montant comptabilité (chf)]])</f>
        <v>0</v>
      </c>
    </row>
    <row r="182" spans="2:12">
      <c r="B182" s="72"/>
      <c r="C182" s="72"/>
      <c r="E182" s="92"/>
      <c r="H182" s="51">
        <f>H181-(Tableau4[[#This Row],[Montant comptabilité (chf)]])</f>
        <v>0</v>
      </c>
      <c r="J182" s="72"/>
      <c r="L182" s="100"/>
    </row>
    <row r="183" spans="2:12">
      <c r="B183" s="72"/>
      <c r="C183" s="72"/>
      <c r="E183" s="92"/>
      <c r="H183" s="51">
        <f>H182-(Tableau4[[#This Row],[Montant comptabilité (chf)]])</f>
        <v>0</v>
      </c>
      <c r="J183" s="72"/>
      <c r="L183" s="100"/>
    </row>
    <row r="184" spans="2:12">
      <c r="E184" s="92"/>
      <c r="H184" s="51">
        <f>H183-(Tableau4[[#This Row],[Montant comptabilité (chf)]])</f>
        <v>0</v>
      </c>
    </row>
    <row r="185" spans="2:12">
      <c r="B185" s="73"/>
      <c r="C185" s="73"/>
      <c r="E185" s="92"/>
      <c r="H185" s="51">
        <f>H184-(Tableau4[[#This Row],[Montant comptabilité (chf)]])</f>
        <v>0</v>
      </c>
      <c r="J185" s="73"/>
    </row>
    <row r="186" spans="2:12">
      <c r="B186" s="73"/>
      <c r="C186" s="73"/>
      <c r="E186" s="92"/>
      <c r="H186" s="51">
        <f>H185-(Tableau4[[#This Row],[Montant comptabilité (chf)]])</f>
        <v>0</v>
      </c>
      <c r="J186" s="73"/>
    </row>
    <row r="187" spans="2:12">
      <c r="B187" s="73"/>
      <c r="C187" s="73"/>
      <c r="E187" s="92"/>
      <c r="H187" s="51">
        <f>H186-(Tableau4[[#This Row],[Montant comptabilité (chf)]])</f>
        <v>0</v>
      </c>
      <c r="J187" s="73"/>
    </row>
    <row r="188" spans="2:12">
      <c r="B188" s="73"/>
      <c r="C188" s="73"/>
      <c r="E188" s="92"/>
      <c r="H188" s="51">
        <f>H187-(Tableau4[[#This Row],[Montant comptabilité (chf)]])</f>
        <v>0</v>
      </c>
      <c r="J188" s="73"/>
    </row>
    <row r="189" spans="2:12">
      <c r="B189" s="73"/>
      <c r="C189" s="73"/>
      <c r="E189" s="92"/>
      <c r="H189" s="51">
        <f>H188-(Tableau4[[#This Row],[Montant comptabilité (chf)]])</f>
        <v>0</v>
      </c>
      <c r="J189" s="73"/>
    </row>
    <row r="190" spans="2:12">
      <c r="B190" s="73"/>
      <c r="C190" s="73"/>
      <c r="E190" s="92"/>
      <c r="H190" s="51">
        <f>H189-(Tableau4[[#This Row],[Montant comptabilité (chf)]])</f>
        <v>0</v>
      </c>
      <c r="J190" s="73"/>
    </row>
    <row r="191" spans="2:12">
      <c r="B191" s="73"/>
      <c r="C191" s="73"/>
      <c r="E191" s="92"/>
      <c r="H191" s="51">
        <f>H190-(Tableau4[[#This Row],[Montant comptabilité (chf)]])</f>
        <v>0</v>
      </c>
      <c r="J191" s="73"/>
    </row>
    <row r="192" spans="2:12">
      <c r="B192" s="73"/>
      <c r="C192" s="73"/>
      <c r="E192" s="92"/>
      <c r="H192" s="51">
        <f>H191-(Tableau4[[#This Row],[Montant comptabilité (chf)]])</f>
        <v>0</v>
      </c>
      <c r="J192" s="73"/>
    </row>
    <row r="193" spans="2:12">
      <c r="B193" s="73"/>
      <c r="C193" s="73"/>
      <c r="E193" s="92"/>
      <c r="H193" s="51">
        <f>H192-(Tableau4[[#This Row],[Montant comptabilité (chf)]])</f>
        <v>0</v>
      </c>
      <c r="J193" s="73"/>
    </row>
    <row r="194" spans="2:12">
      <c r="B194" s="73"/>
      <c r="C194" s="73"/>
      <c r="E194" s="92"/>
      <c r="H194" s="51">
        <f>H193-(Tableau4[[#This Row],[Montant comptabilité (chf)]])</f>
        <v>0</v>
      </c>
      <c r="J194" s="73"/>
    </row>
    <row r="195" spans="2:12">
      <c r="B195" s="73"/>
      <c r="C195" s="73"/>
      <c r="E195" s="92"/>
      <c r="H195" s="51">
        <f>H194-(Tableau4[[#This Row],[Montant comptabilité (chf)]])</f>
        <v>0</v>
      </c>
      <c r="J195" s="73"/>
    </row>
    <row r="196" spans="2:12">
      <c r="B196" s="73"/>
      <c r="C196" s="73"/>
      <c r="E196" s="92"/>
      <c r="H196" s="51">
        <f>H195-(Tableau4[[#This Row],[Montant comptabilité (chf)]])</f>
        <v>0</v>
      </c>
      <c r="J196" s="73"/>
    </row>
    <row r="197" spans="2:12">
      <c r="B197" s="73"/>
      <c r="C197" s="73"/>
      <c r="H197" s="51">
        <f>H196-(Tableau4[[#This Row],[Montant comptabilité (chf)]])</f>
        <v>0</v>
      </c>
      <c r="J197" s="73"/>
    </row>
    <row r="198" spans="2:12">
      <c r="B198" s="73"/>
      <c r="C198" s="73"/>
      <c r="H198" s="51">
        <f>H197-(Tableau4[[#This Row],[Montant comptabilité (chf)]])</f>
        <v>0</v>
      </c>
      <c r="J198" s="73"/>
    </row>
    <row r="199" spans="2:12">
      <c r="B199" s="73"/>
      <c r="C199" s="73"/>
      <c r="H199" s="51">
        <f>H198-(Tableau4[[#This Row],[Montant comptabilité (chf)]])</f>
        <v>0</v>
      </c>
      <c r="J199" s="73"/>
    </row>
    <row r="200" spans="2:12">
      <c r="B200" s="73"/>
      <c r="C200" s="73"/>
      <c r="H200" s="51">
        <f>H199-(Tableau4[[#This Row],[Montant comptabilité (chf)]])</f>
        <v>0</v>
      </c>
      <c r="J200" s="73"/>
    </row>
    <row r="201" spans="2:12">
      <c r="B201" s="73"/>
      <c r="C201" s="73"/>
      <c r="H201" s="51">
        <f>H200-(Tableau4[[#This Row],[Montant comptabilité (chf)]])</f>
        <v>0</v>
      </c>
      <c r="J201" s="73"/>
      <c r="L201" s="100"/>
    </row>
    <row r="202" spans="2:12">
      <c r="B202" s="73"/>
      <c r="C202" s="73"/>
      <c r="H202" s="51">
        <f>H201-(Tableau4[[#This Row],[Montant comptabilité (chf)]])</f>
        <v>0</v>
      </c>
      <c r="J202" s="73"/>
      <c r="L202" s="100"/>
    </row>
    <row r="203" spans="2:12">
      <c r="B203" s="72"/>
      <c r="C203" s="72"/>
      <c r="H203" s="51">
        <f>H202-(Tableau4[[#This Row],[Montant comptabilité (chf)]])</f>
        <v>0</v>
      </c>
      <c r="J203" s="72"/>
      <c r="L203" s="100"/>
    </row>
    <row r="204" spans="2:12">
      <c r="B204" s="73"/>
      <c r="C204" s="73"/>
      <c r="H204" s="51">
        <f>H203-(Tableau4[[#This Row],[Montant comptabilité (chf)]])</f>
        <v>0</v>
      </c>
      <c r="J204" s="73"/>
      <c r="L204" s="100"/>
    </row>
    <row r="205" spans="2:12">
      <c r="B205" s="73"/>
      <c r="C205" s="73"/>
      <c r="H205" s="51">
        <f>H204-(Tableau4[[#This Row],[Montant comptabilité (chf)]])</f>
        <v>0</v>
      </c>
      <c r="J205" s="73"/>
      <c r="L205" s="100"/>
    </row>
    <row r="206" spans="2:12">
      <c r="B206" s="73"/>
      <c r="C206" s="73"/>
      <c r="H206" s="51">
        <f>H205-(Tableau4[[#This Row],[Montant comptabilité (chf)]])</f>
        <v>0</v>
      </c>
      <c r="J206" s="73"/>
      <c r="L206" s="100"/>
    </row>
    <row r="207" spans="2:12">
      <c r="B207" s="73"/>
      <c r="C207" s="73"/>
      <c r="H207" s="51">
        <f>H206-(Tableau4[[#This Row],[Montant comptabilité (chf)]])</f>
        <v>0</v>
      </c>
      <c r="J207" s="73"/>
      <c r="L207" s="100"/>
    </row>
    <row r="208" spans="2:12">
      <c r="B208" s="73"/>
      <c r="C208" s="73"/>
      <c r="H208" s="51">
        <f>H207-(Tableau4[[#This Row],[Montant comptabilité (chf)]])</f>
        <v>0</v>
      </c>
      <c r="J208" s="73"/>
      <c r="L208" s="100"/>
    </row>
    <row r="209" spans="2:12">
      <c r="B209" s="72"/>
      <c r="C209" s="72"/>
      <c r="H209" s="51">
        <f>H208-(Tableau4[[#This Row],[Montant comptabilité (chf)]])</f>
        <v>0</v>
      </c>
      <c r="J209" s="72"/>
      <c r="L209" s="100"/>
    </row>
    <row r="210" spans="2:12">
      <c r="B210" s="72"/>
      <c r="C210" s="72"/>
      <c r="H210" s="51">
        <f>H209-(Tableau4[[#This Row],[Montant comptabilité (chf)]])</f>
        <v>0</v>
      </c>
      <c r="J210" s="72"/>
      <c r="L210" s="100"/>
    </row>
    <row r="211" spans="2:12">
      <c r="B211" s="74"/>
      <c r="C211" s="74"/>
      <c r="H211" s="51">
        <f>H210-(Tableau4[[#This Row],[Montant comptabilité (chf)]])</f>
        <v>0</v>
      </c>
      <c r="J211" s="74"/>
      <c r="L211" s="100"/>
    </row>
    <row r="212" spans="2:12">
      <c r="B212" s="74"/>
      <c r="C212" s="74"/>
      <c r="H212" s="51">
        <f>H211-(Tableau4[[#This Row],[Montant comptabilité (chf)]])</f>
        <v>0</v>
      </c>
      <c r="J212" s="74"/>
      <c r="L212" s="100"/>
    </row>
    <row r="213" spans="2:12">
      <c r="B213" s="74"/>
      <c r="C213" s="74"/>
      <c r="H213" s="51">
        <f>H212-(Tableau4[[#This Row],[Montant comptabilité (chf)]])</f>
        <v>0</v>
      </c>
      <c r="J213" s="74"/>
      <c r="L213" s="100"/>
    </row>
    <row r="214" spans="2:12">
      <c r="B214" s="74"/>
      <c r="C214" s="74"/>
      <c r="H214" s="51">
        <f>H213-(Tableau4[[#This Row],[Montant comptabilité (chf)]])</f>
        <v>0</v>
      </c>
      <c r="J214" s="74"/>
      <c r="L214" s="100"/>
    </row>
    <row r="215" spans="2:12">
      <c r="B215" s="74"/>
      <c r="C215" s="74"/>
      <c r="H215" s="51">
        <f>H214-(Tableau4[[#This Row],[Montant comptabilité (chf)]])</f>
        <v>0</v>
      </c>
      <c r="J215" s="74"/>
      <c r="L215" s="100"/>
    </row>
    <row r="216" spans="2:12">
      <c r="B216" s="74"/>
      <c r="C216" s="74"/>
      <c r="H216" s="51">
        <f>H215-(Tableau4[[#This Row],[Montant comptabilité (chf)]])</f>
        <v>0</v>
      </c>
      <c r="J216" s="74"/>
    </row>
    <row r="217" spans="2:12">
      <c r="B217" s="74"/>
      <c r="C217" s="74"/>
      <c r="H217" s="51">
        <f>H216-(Tableau4[[#This Row],[Montant comptabilité (chf)]])</f>
        <v>0</v>
      </c>
      <c r="J217" s="74"/>
      <c r="L217" s="100"/>
    </row>
    <row r="218" spans="2:12">
      <c r="B218" s="74"/>
      <c r="C218" s="74"/>
      <c r="H218" s="51">
        <f>H217-(Tableau4[[#This Row],[Montant comptabilité (chf)]])</f>
        <v>0</v>
      </c>
      <c r="J218" s="74"/>
      <c r="L218" s="100"/>
    </row>
    <row r="219" spans="2:12">
      <c r="B219" s="74"/>
      <c r="C219" s="74"/>
      <c r="H219" s="51">
        <f>H218-(Tableau4[[#This Row],[Montant comptabilité (chf)]])</f>
        <v>0</v>
      </c>
      <c r="J219" s="74"/>
    </row>
    <row r="220" spans="2:12">
      <c r="B220" s="74"/>
      <c r="C220" s="74"/>
      <c r="H220" s="51">
        <f>H219-(Tableau4[[#This Row],[Montant comptabilité (chf)]])</f>
        <v>0</v>
      </c>
      <c r="J220" s="74"/>
    </row>
    <row r="221" spans="2:12">
      <c r="B221" s="72"/>
      <c r="C221" s="72"/>
      <c r="H221" s="51">
        <f>H220-(Tableau4[[#This Row],[Montant comptabilité (chf)]])</f>
        <v>0</v>
      </c>
      <c r="J221" s="72"/>
    </row>
    <row r="222" spans="2:12">
      <c r="B222" s="74"/>
      <c r="C222" s="74"/>
      <c r="H222" s="51">
        <f>H221-(Tableau4[[#This Row],[Montant comptabilité (chf)]])</f>
        <v>0</v>
      </c>
      <c r="J222" s="74"/>
    </row>
    <row r="223" spans="2:12">
      <c r="B223" s="75"/>
      <c r="C223" s="75"/>
      <c r="H223" s="51">
        <f>H222-(Tableau4[[#This Row],[Montant comptabilité (chf)]])</f>
        <v>0</v>
      </c>
      <c r="J223" s="75"/>
    </row>
    <row r="224" spans="2:12">
      <c r="B224" s="75"/>
      <c r="C224" s="75"/>
      <c r="H224" s="51">
        <f>H223-(Tableau4[[#This Row],[Montant comptabilité (chf)]])</f>
        <v>0</v>
      </c>
      <c r="J224" s="75"/>
    </row>
    <row r="225" spans="2:13">
      <c r="B225" s="75"/>
      <c r="C225" s="75"/>
      <c r="J225" s="75"/>
    </row>
    <row r="226" spans="2:13">
      <c r="B226" s="75"/>
      <c r="C226" s="75"/>
      <c r="J226" s="75"/>
    </row>
    <row r="227" spans="2:13">
      <c r="B227" s="75"/>
      <c r="C227" s="75"/>
      <c r="J227" s="75"/>
    </row>
    <row r="228" spans="2:13">
      <c r="B228" s="75"/>
      <c r="C228" s="75"/>
      <c r="J228" s="75"/>
    </row>
    <row r="229" spans="2:13">
      <c r="B229" s="75"/>
      <c r="C229" s="75"/>
      <c r="J229" s="75"/>
    </row>
    <row r="230" spans="2:13">
      <c r="B230" s="75"/>
      <c r="C230" s="75"/>
      <c r="J230" s="75"/>
    </row>
    <row r="231" spans="2:13">
      <c r="B231" s="75"/>
      <c r="C231" s="75"/>
      <c r="J231" s="75"/>
    </row>
    <row r="232" spans="2:13">
      <c r="B232" s="75"/>
      <c r="C232" s="75"/>
      <c r="J232" s="75"/>
    </row>
    <row r="233" spans="2:13">
      <c r="B233" s="75"/>
      <c r="C233" s="75"/>
      <c r="J233" s="75"/>
      <c r="L233" s="100"/>
    </row>
    <row r="234" spans="2:13">
      <c r="B234" s="75"/>
      <c r="C234" s="75"/>
      <c r="J234" s="75"/>
      <c r="L234" s="100"/>
    </row>
    <row r="235" spans="2:13">
      <c r="B235" s="75"/>
      <c r="C235" s="75"/>
      <c r="J235" s="75"/>
      <c r="L235" s="100"/>
    </row>
    <row r="236" spans="2:13">
      <c r="B236" s="75"/>
      <c r="C236" s="75"/>
      <c r="J236" s="75"/>
      <c r="L236" s="100"/>
    </row>
    <row r="237" spans="2:13">
      <c r="B237" s="75"/>
      <c r="C237" s="75"/>
      <c r="J237" s="75"/>
    </row>
    <row r="238" spans="2:13">
      <c r="B238" s="75"/>
      <c r="C238" s="75"/>
      <c r="J238" s="75"/>
    </row>
    <row r="239" spans="2:13">
      <c r="M239" s="71"/>
    </row>
    <row r="240" spans="2:13">
      <c r="J240" s="66"/>
      <c r="M240" s="70"/>
    </row>
    <row r="241" spans="10:13">
      <c r="J241" s="66"/>
      <c r="M241" s="70"/>
    </row>
    <row r="242" spans="10:13">
      <c r="J242" s="66"/>
      <c r="M242" s="70"/>
    </row>
    <row r="243" spans="10:13">
      <c r="J243" s="66"/>
      <c r="M243" s="70"/>
    </row>
    <row r="244" spans="10:13">
      <c r="J244" s="66"/>
      <c r="M244" s="70"/>
    </row>
    <row r="245" spans="10:13">
      <c r="J245" s="66"/>
      <c r="M245" s="70"/>
    </row>
    <row r="246" spans="10:13">
      <c r="M246" s="70"/>
    </row>
    <row r="247" spans="10:13">
      <c r="M247" s="70"/>
    </row>
    <row r="248" spans="10:13">
      <c r="M248" s="70"/>
    </row>
    <row r="249" spans="10:13">
      <c r="M249" s="70"/>
    </row>
    <row r="250" spans="10:13">
      <c r="J250" s="70"/>
      <c r="M250" s="70"/>
    </row>
    <row r="251" spans="10:13">
      <c r="L251" s="57"/>
    </row>
  </sheetData>
  <mergeCells count="7">
    <mergeCell ref="L233:L236"/>
    <mergeCell ref="L217:L218"/>
    <mergeCell ref="M60:M67"/>
    <mergeCell ref="L76:L79"/>
    <mergeCell ref="L136:L137"/>
    <mergeCell ref="L182:L183"/>
    <mergeCell ref="L201:L215"/>
  </mergeCells>
  <conditionalFormatting sqref="J129:J130 J135:J1048576 J1:J25 J27:J127">
    <cfRule type="containsText" dxfId="58" priority="71" operator="containsText" text="Prévue">
      <formula>NOT(ISERROR(SEARCH("Prévue",J1)))</formula>
    </cfRule>
    <cfRule type="containsText" dxfId="57" priority="72" operator="containsText" text="Payée">
      <formula>NOT(ISERROR(SEARCH("Payée",J1)))</formula>
    </cfRule>
  </conditionalFormatting>
  <conditionalFormatting sqref="G2:H2 G127 G129:G130 G175:G179 G27:G33 G147:G171 G134:G144 G183:G240 G242:G250 G251:H1048576 G10:G25 G3:G8 G50:G122 H3:H259">
    <cfRule type="cellIs" dxfId="56" priority="69" operator="notEqual">
      <formula>0</formula>
    </cfRule>
  </conditionalFormatting>
  <conditionalFormatting sqref="G9">
    <cfRule type="cellIs" dxfId="55" priority="63" operator="notEqual">
      <formula>0</formula>
    </cfRule>
  </conditionalFormatting>
  <conditionalFormatting sqref="J26">
    <cfRule type="containsText" dxfId="54" priority="59" operator="containsText" text="Prévue">
      <formula>NOT(ISERROR(SEARCH("Prévue",J26)))</formula>
    </cfRule>
    <cfRule type="containsText" dxfId="53" priority="60" operator="containsText" text="Payée">
      <formula>NOT(ISERROR(SEARCH("Payée",J26)))</formula>
    </cfRule>
  </conditionalFormatting>
  <conditionalFormatting sqref="G26">
    <cfRule type="cellIs" dxfId="52" priority="58" operator="notEqual">
      <formula>0</formula>
    </cfRule>
  </conditionalFormatting>
  <conditionalFormatting sqref="G123:G126">
    <cfRule type="cellIs" dxfId="51" priority="57" operator="notEqual">
      <formula>0</formula>
    </cfRule>
  </conditionalFormatting>
  <conditionalFormatting sqref="J128">
    <cfRule type="containsText" dxfId="50" priority="55" operator="containsText" text="Prévue">
      <formula>NOT(ISERROR(SEARCH("Prévue",J128)))</formula>
    </cfRule>
    <cfRule type="containsText" dxfId="49" priority="56" operator="containsText" text="Payée">
      <formula>NOT(ISERROR(SEARCH("Payée",J128)))</formula>
    </cfRule>
  </conditionalFormatting>
  <conditionalFormatting sqref="G128">
    <cfRule type="cellIs" dxfId="48" priority="54" operator="notEqual">
      <formula>0</formula>
    </cfRule>
  </conditionalFormatting>
  <conditionalFormatting sqref="J131">
    <cfRule type="containsText" dxfId="47" priority="52" operator="containsText" text="Prévue">
      <formula>NOT(ISERROR(SEARCH("Prévue",J131)))</formula>
    </cfRule>
    <cfRule type="containsText" dxfId="46" priority="53" operator="containsText" text="Payée">
      <formula>NOT(ISERROR(SEARCH("Payée",J131)))</formula>
    </cfRule>
  </conditionalFormatting>
  <conditionalFormatting sqref="G131">
    <cfRule type="cellIs" dxfId="45" priority="51" operator="notEqual">
      <formula>0</formula>
    </cfRule>
  </conditionalFormatting>
  <conditionalFormatting sqref="J132">
    <cfRule type="containsText" dxfId="44" priority="49" operator="containsText" text="Prévue">
      <formula>NOT(ISERROR(SEARCH("Prévue",J132)))</formula>
    </cfRule>
    <cfRule type="containsText" dxfId="43" priority="50" operator="containsText" text="Payée">
      <formula>NOT(ISERROR(SEARCH("Payée",J132)))</formula>
    </cfRule>
  </conditionalFormatting>
  <conditionalFormatting sqref="G132">
    <cfRule type="cellIs" dxfId="42" priority="48" operator="notEqual">
      <formula>0</formula>
    </cfRule>
  </conditionalFormatting>
  <conditionalFormatting sqref="J133">
    <cfRule type="containsText" dxfId="41" priority="46" operator="containsText" text="Prévue">
      <formula>NOT(ISERROR(SEARCH("Prévue",J133)))</formula>
    </cfRule>
    <cfRule type="containsText" dxfId="40" priority="47" operator="containsText" text="Payée">
      <formula>NOT(ISERROR(SEARCH("Payée",J133)))</formula>
    </cfRule>
  </conditionalFormatting>
  <conditionalFormatting sqref="G133">
    <cfRule type="cellIs" dxfId="39" priority="45" operator="notEqual">
      <formula>0</formula>
    </cfRule>
  </conditionalFormatting>
  <conditionalFormatting sqref="J134">
    <cfRule type="containsText" dxfId="38" priority="41" operator="containsText" text="Prévue">
      <formula>NOT(ISERROR(SEARCH("Prévue",J134)))</formula>
    </cfRule>
    <cfRule type="containsText" dxfId="37" priority="42" operator="containsText" text="Payée">
      <formula>NOT(ISERROR(SEARCH("Payée",J134)))</formula>
    </cfRule>
  </conditionalFormatting>
  <conditionalFormatting sqref="G145">
    <cfRule type="cellIs" dxfId="36" priority="40" operator="notEqual">
      <formula>0</formula>
    </cfRule>
  </conditionalFormatting>
  <conditionalFormatting sqref="G146">
    <cfRule type="cellIs" dxfId="35" priority="39" operator="notEqual">
      <formula>0</formula>
    </cfRule>
  </conditionalFormatting>
  <conditionalFormatting sqref="G172:G173">
    <cfRule type="cellIs" dxfId="34" priority="38" operator="notEqual">
      <formula>0</formula>
    </cfRule>
  </conditionalFormatting>
  <conditionalFormatting sqref="G174">
    <cfRule type="cellIs" dxfId="33" priority="37" operator="notEqual">
      <formula>0</formula>
    </cfRule>
  </conditionalFormatting>
  <conditionalFormatting sqref="G180">
    <cfRule type="cellIs" dxfId="32" priority="36" operator="notEqual">
      <formula>0</formula>
    </cfRule>
  </conditionalFormatting>
  <conditionalFormatting sqref="G181">
    <cfRule type="cellIs" dxfId="31" priority="35" operator="notEqual">
      <formula>0</formula>
    </cfRule>
  </conditionalFormatting>
  <conditionalFormatting sqref="G182">
    <cfRule type="cellIs" dxfId="30" priority="34" operator="notEqual">
      <formula>0</formula>
    </cfRule>
  </conditionalFormatting>
  <conditionalFormatting sqref="G241">
    <cfRule type="cellIs" dxfId="29" priority="31" operator="not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'Numéros comptables'!$D$4:$D$15</xm:f>
          </x14:formula1>
          <xm:sqref>B109:B1048576</xm:sqref>
        </x14:dataValidation>
        <x14:dataValidation type="list" allowBlank="1" showInputMessage="1" showErrorMessage="1">
          <x14:formula1>
            <xm:f>'Numéros comptables'!$A$50:$A$51</xm:f>
          </x14:formula1>
          <xm:sqref>F87 F90:F1048576 F2:F85</xm:sqref>
        </x14:dataValidation>
        <x14:dataValidation type="list" allowBlank="1" showInputMessage="1" showErrorMessage="1">
          <x14:formula1>
            <xm:f>'Numéros comptables'!$A$41:$A$43</xm:f>
          </x14:formula1>
          <xm:sqref>J2:J1048576</xm:sqref>
        </x14:dataValidation>
        <x14:dataValidation type="list" allowBlank="1" showInputMessage="1" showErrorMessage="1">
          <x14:formula1>
            <xm:f>'Numéros comptables'!$D$22:$D$35</xm:f>
          </x14:formula1>
          <xm:sqref>C2:C1048576</xm:sqref>
        </x14:dataValidation>
        <x14:dataValidation type="list" allowBlank="1" showInputMessage="1" showErrorMessage="1">
          <x14:formula1>
            <xm:f>'Numéros comptables'!$D$4:$D$17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80" zoomScaleNormal="80" zoomScalePageLayoutView="80" workbookViewId="0">
      <selection activeCell="C3" sqref="C3:I3"/>
    </sheetView>
  </sheetViews>
  <sheetFormatPr defaultColWidth="11.5546875" defaultRowHeight="14.4"/>
  <cols>
    <col min="1" max="1" width="6.109375" style="19" customWidth="1"/>
    <col min="2" max="2" width="38.33203125" style="19" customWidth="1"/>
    <col min="3" max="6" width="11.109375" style="19" customWidth="1"/>
    <col min="7" max="7" width="4" style="19" customWidth="1"/>
    <col min="8" max="8" width="5.6640625" style="19" customWidth="1"/>
    <col min="9" max="9" width="29.44140625" style="19" customWidth="1"/>
    <col min="10" max="13" width="11.109375" style="19" customWidth="1"/>
  </cols>
  <sheetData>
    <row r="1" spans="1:13">
      <c r="A1" s="1"/>
      <c r="B1" s="2"/>
      <c r="C1" s="3"/>
      <c r="D1" s="3"/>
      <c r="E1" s="3"/>
      <c r="F1" s="3"/>
      <c r="G1" s="2"/>
      <c r="H1" s="4"/>
      <c r="I1" s="2"/>
      <c r="J1" s="3"/>
      <c r="K1" s="3"/>
      <c r="L1" s="3"/>
      <c r="M1" s="3"/>
    </row>
    <row r="2" spans="1:13" ht="36" customHeight="1">
      <c r="A2" s="103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7.399999999999999">
      <c r="A3" s="5"/>
      <c r="B3" s="6" t="s">
        <v>79</v>
      </c>
      <c r="C3" s="101" t="s">
        <v>113</v>
      </c>
      <c r="D3" s="101"/>
      <c r="E3" s="101"/>
      <c r="F3" s="101"/>
      <c r="G3" s="101"/>
      <c r="H3" s="101"/>
      <c r="I3" s="101"/>
      <c r="J3" s="7"/>
      <c r="K3" s="7"/>
      <c r="L3" s="7"/>
      <c r="M3" s="7"/>
    </row>
    <row r="4" spans="1:13" ht="17.399999999999999">
      <c r="A4" s="4"/>
      <c r="B4" s="6" t="s">
        <v>1</v>
      </c>
      <c r="C4" s="102" t="s">
        <v>78</v>
      </c>
      <c r="D4" s="102"/>
      <c r="E4" s="102"/>
      <c r="F4" s="102"/>
      <c r="G4" s="102"/>
      <c r="H4" s="102"/>
      <c r="I4" s="102"/>
      <c r="J4" s="7"/>
      <c r="K4" s="7"/>
      <c r="L4" s="7"/>
      <c r="M4" s="7"/>
    </row>
    <row r="5" spans="1:13" ht="17.399999999999999">
      <c r="A5" s="8"/>
      <c r="B5" s="6"/>
      <c r="C5" s="9"/>
      <c r="D5" s="9"/>
      <c r="E5" s="9"/>
      <c r="F5" s="9"/>
      <c r="G5" s="10"/>
      <c r="H5" s="10"/>
      <c r="I5" s="10"/>
      <c r="J5" s="7"/>
      <c r="K5" s="7"/>
      <c r="L5" s="7"/>
      <c r="M5" s="7"/>
    </row>
    <row r="6" spans="1:13">
      <c r="A6" s="4"/>
      <c r="B6" s="2"/>
      <c r="C6" s="11"/>
      <c r="D6" s="11"/>
      <c r="E6" s="11"/>
      <c r="F6" s="11"/>
      <c r="G6" s="11"/>
      <c r="H6" s="4"/>
      <c r="I6" s="2"/>
      <c r="J6" s="12"/>
      <c r="K6" s="12"/>
      <c r="L6" s="12"/>
      <c r="M6" s="12"/>
    </row>
    <row r="7" spans="1:13">
      <c r="A7" s="13" t="s">
        <v>2</v>
      </c>
      <c r="B7" s="4"/>
      <c r="C7" s="11" t="s">
        <v>3</v>
      </c>
      <c r="D7" s="11" t="s">
        <v>4</v>
      </c>
      <c r="E7" s="11" t="s">
        <v>5</v>
      </c>
      <c r="F7" s="11" t="s">
        <v>6</v>
      </c>
      <c r="G7" s="4"/>
      <c r="H7" s="13" t="s">
        <v>7</v>
      </c>
      <c r="I7" s="4"/>
      <c r="J7" s="11" t="s">
        <v>3</v>
      </c>
      <c r="K7" s="11" t="s">
        <v>4</v>
      </c>
      <c r="L7" s="11" t="s">
        <v>5</v>
      </c>
      <c r="M7" s="11" t="s">
        <v>6</v>
      </c>
    </row>
    <row r="8" spans="1:13">
      <c r="A8" s="4"/>
      <c r="B8" s="4"/>
      <c r="C8" s="2"/>
      <c r="D8" s="2"/>
      <c r="E8" s="2"/>
      <c r="F8" s="2"/>
      <c r="G8" s="2"/>
      <c r="H8" s="4"/>
      <c r="I8" s="2"/>
      <c r="J8" s="12"/>
      <c r="K8" s="12"/>
      <c r="L8" s="12"/>
      <c r="M8" s="12"/>
    </row>
    <row r="9" spans="1:13" ht="15" thickBot="1">
      <c r="A9" s="13" t="s">
        <v>8</v>
      </c>
      <c r="B9" s="4"/>
      <c r="C9" s="14">
        <f>C11+C14+C19+C25+C31+C36+C41+C44+C49+C54</f>
        <v>0</v>
      </c>
      <c r="D9" s="14">
        <f>D11+D14+D19+D25+D31+D36+D41+D44+D49+D54</f>
        <v>0</v>
      </c>
      <c r="E9" s="14">
        <f>E11+E14+E19+E25+E31+E36+E41+E44+E49+E54</f>
        <v>0</v>
      </c>
      <c r="F9" s="14">
        <f>F11+F14+F19+F25+F31+F36+F41+F44+F49+F54</f>
        <v>0</v>
      </c>
      <c r="G9" s="4"/>
      <c r="H9" s="13" t="s">
        <v>9</v>
      </c>
      <c r="I9" s="4"/>
      <c r="J9" s="14">
        <f>J11+J15+J22</f>
        <v>0</v>
      </c>
      <c r="K9" s="14">
        <f>K11+K15+K22</f>
        <v>0</v>
      </c>
      <c r="L9" s="14">
        <f>L11+L15+L22</f>
        <v>0</v>
      </c>
      <c r="M9" s="14">
        <f>M11+M15+M22</f>
        <v>0</v>
      </c>
    </row>
    <row r="10" spans="1:13">
      <c r="A10" s="4"/>
      <c r="B10" s="4"/>
      <c r="C10" s="15"/>
      <c r="D10" s="15"/>
      <c r="E10" s="15"/>
      <c r="F10" s="15"/>
      <c r="G10" s="2"/>
      <c r="H10" s="4"/>
      <c r="I10" s="2"/>
      <c r="J10" s="16"/>
      <c r="K10" s="16"/>
      <c r="L10" s="16"/>
      <c r="M10" s="16"/>
    </row>
    <row r="11" spans="1:13">
      <c r="A11" s="13" t="s">
        <v>91</v>
      </c>
      <c r="B11" s="2"/>
      <c r="C11" s="17">
        <f>C12</f>
        <v>0</v>
      </c>
      <c r="D11" s="17">
        <f>D12</f>
        <v>0</v>
      </c>
      <c r="E11" s="17">
        <f>E12</f>
        <v>0</v>
      </c>
      <c r="F11" s="17">
        <f>F12</f>
        <v>0</v>
      </c>
      <c r="G11" s="4"/>
      <c r="H11" s="13" t="s">
        <v>84</v>
      </c>
      <c r="I11" s="2"/>
      <c r="J11" s="18">
        <f>SUM(J12:J13)</f>
        <v>0</v>
      </c>
      <c r="K11" s="18">
        <f>SUM(K12:K13)</f>
        <v>0</v>
      </c>
      <c r="L11" s="18">
        <f>SUM(L12:L13)</f>
        <v>0</v>
      </c>
      <c r="M11" s="18">
        <f>SUM(M12:M13)</f>
        <v>0</v>
      </c>
    </row>
    <row r="12" spans="1:13">
      <c r="A12" s="4">
        <v>1010</v>
      </c>
      <c r="B12" s="2" t="s">
        <v>10</v>
      </c>
      <c r="C12" s="16"/>
      <c r="D12" s="16"/>
      <c r="E12" s="16"/>
      <c r="F12" s="16">
        <f>C12-(D12+E12)</f>
        <v>0</v>
      </c>
      <c r="G12" s="16"/>
      <c r="H12" s="4">
        <v>3010</v>
      </c>
      <c r="I12" s="2" t="s">
        <v>11</v>
      </c>
      <c r="J12" s="16"/>
      <c r="K12" s="16"/>
      <c r="L12" s="16"/>
      <c r="M12" s="16">
        <f>J12-(K12+L12)</f>
        <v>0</v>
      </c>
    </row>
    <row r="13" spans="1:13">
      <c r="A13" s="4"/>
      <c r="B13" s="2"/>
      <c r="C13" s="16"/>
      <c r="D13" s="16"/>
      <c r="E13" s="16"/>
      <c r="F13" s="16"/>
      <c r="G13" s="4"/>
      <c r="H13" s="4">
        <v>3020</v>
      </c>
      <c r="I13" s="2" t="s">
        <v>12</v>
      </c>
      <c r="J13" s="16"/>
      <c r="K13" s="16"/>
      <c r="L13" s="16"/>
      <c r="M13" s="16">
        <f>J13-(K13+L13)</f>
        <v>0</v>
      </c>
    </row>
    <row r="14" spans="1:13">
      <c r="A14" s="13" t="s">
        <v>92</v>
      </c>
      <c r="B14" s="4"/>
      <c r="C14" s="17">
        <f>SUM(C15:C17)</f>
        <v>0</v>
      </c>
      <c r="D14" s="17">
        <f>SUM(D15:D17)</f>
        <v>0</v>
      </c>
      <c r="E14" s="17">
        <f>SUM(E15:E17)</f>
        <v>0</v>
      </c>
      <c r="F14" s="17">
        <f>SUM(F15:F17)</f>
        <v>0</v>
      </c>
      <c r="G14" s="4"/>
    </row>
    <row r="15" spans="1:13">
      <c r="A15" s="4">
        <v>1110</v>
      </c>
      <c r="B15" s="4" t="s">
        <v>13</v>
      </c>
      <c r="C15" s="16"/>
      <c r="D15" s="16"/>
      <c r="E15" s="16"/>
      <c r="F15" s="16">
        <v>0</v>
      </c>
      <c r="G15" s="4"/>
      <c r="H15" s="13" t="s">
        <v>85</v>
      </c>
      <c r="I15" s="4"/>
      <c r="J15" s="18">
        <f>SUM(J16:J20)</f>
        <v>0</v>
      </c>
      <c r="K15" s="18">
        <f>SUM(K16:K20)</f>
        <v>0</v>
      </c>
      <c r="L15" s="18">
        <f>SUM(L16:L20)</f>
        <v>0</v>
      </c>
      <c r="M15" s="18">
        <f>SUM(M16:M20)</f>
        <v>0</v>
      </c>
    </row>
    <row r="16" spans="1:13">
      <c r="A16" s="4">
        <v>1120</v>
      </c>
      <c r="B16" s="4" t="s">
        <v>14</v>
      </c>
      <c r="C16" s="16"/>
      <c r="D16" s="16"/>
      <c r="E16" s="16"/>
      <c r="F16" s="16">
        <v>0</v>
      </c>
      <c r="G16" s="4"/>
      <c r="H16" s="37">
        <v>3110</v>
      </c>
      <c r="I16" s="2" t="s">
        <v>16</v>
      </c>
      <c r="J16" s="16"/>
      <c r="K16" s="16"/>
      <c r="L16" s="16"/>
      <c r="M16" s="16">
        <v>0</v>
      </c>
    </row>
    <row r="17" spans="1:13">
      <c r="A17" s="4">
        <v>1130</v>
      </c>
      <c r="B17" s="4" t="s">
        <v>15</v>
      </c>
      <c r="C17" s="16"/>
      <c r="D17" s="16"/>
      <c r="E17" s="16"/>
      <c r="F17" s="16">
        <v>0</v>
      </c>
      <c r="G17" s="2"/>
      <c r="H17" s="37">
        <v>3120</v>
      </c>
      <c r="I17" s="2" t="s">
        <v>17</v>
      </c>
      <c r="J17" s="16"/>
      <c r="K17" s="16"/>
      <c r="L17" s="16"/>
      <c r="M17" s="16">
        <v>0</v>
      </c>
    </row>
    <row r="18" spans="1:13">
      <c r="C18" s="16"/>
      <c r="D18" s="16"/>
      <c r="E18" s="16"/>
      <c r="F18" s="16"/>
      <c r="G18" s="4"/>
      <c r="H18" s="37">
        <v>3130</v>
      </c>
      <c r="I18" s="2" t="s">
        <v>18</v>
      </c>
      <c r="J18" s="16"/>
      <c r="K18" s="16"/>
      <c r="L18" s="16"/>
      <c r="M18" s="16">
        <v>0</v>
      </c>
    </row>
    <row r="19" spans="1:13">
      <c r="A19" s="13" t="s">
        <v>93</v>
      </c>
      <c r="B19" s="2"/>
      <c r="C19" s="17">
        <f>SUM(C20:C23)</f>
        <v>0</v>
      </c>
      <c r="D19" s="17">
        <f>SUM(D20:D23)</f>
        <v>0</v>
      </c>
      <c r="E19" s="17">
        <f>SUM(E20:E23)</f>
        <v>0</v>
      </c>
      <c r="F19" s="17">
        <f>SUM(F20:F23)</f>
        <v>0</v>
      </c>
      <c r="G19" s="4"/>
      <c r="H19" s="37">
        <v>3140</v>
      </c>
      <c r="I19" s="2" t="s">
        <v>21</v>
      </c>
      <c r="J19" s="16"/>
      <c r="K19" s="16"/>
      <c r="L19" s="16"/>
      <c r="M19" s="16">
        <v>0</v>
      </c>
    </row>
    <row r="20" spans="1:13">
      <c r="A20" s="4">
        <v>1210</v>
      </c>
      <c r="B20" s="4" t="s">
        <v>19</v>
      </c>
      <c r="C20" s="16"/>
      <c r="D20" s="16"/>
      <c r="E20" s="16"/>
      <c r="F20" s="16">
        <v>0</v>
      </c>
      <c r="G20" s="4"/>
      <c r="H20" s="37">
        <v>3150</v>
      </c>
      <c r="I20" s="2" t="s">
        <v>76</v>
      </c>
      <c r="J20" s="16"/>
      <c r="K20" s="16"/>
      <c r="L20" s="16"/>
      <c r="M20" s="16">
        <v>0</v>
      </c>
    </row>
    <row r="21" spans="1:13">
      <c r="A21" s="4">
        <v>1220</v>
      </c>
      <c r="B21" s="4" t="s">
        <v>20</v>
      </c>
      <c r="C21" s="16"/>
      <c r="D21" s="16"/>
      <c r="E21" s="16"/>
      <c r="F21" s="16">
        <v>0</v>
      </c>
      <c r="G21" s="4"/>
    </row>
    <row r="22" spans="1:13">
      <c r="A22" s="4">
        <v>1230</v>
      </c>
      <c r="B22" s="4" t="s">
        <v>22</v>
      </c>
      <c r="C22" s="16"/>
      <c r="D22" s="16"/>
      <c r="E22" s="16"/>
      <c r="F22" s="16">
        <v>0</v>
      </c>
      <c r="G22" s="4"/>
      <c r="H22" s="13" t="s">
        <v>86</v>
      </c>
      <c r="I22" s="4"/>
      <c r="J22" s="18">
        <f>SUM(J23:J26)</f>
        <v>0</v>
      </c>
      <c r="K22" s="18">
        <f>SUM(K23:K26)</f>
        <v>0</v>
      </c>
      <c r="L22" s="18">
        <f>SUM(L23:L26)</f>
        <v>0</v>
      </c>
      <c r="M22" s="18">
        <f>SUM(M23:M26)</f>
        <v>0</v>
      </c>
    </row>
    <row r="23" spans="1:13">
      <c r="A23" s="4">
        <v>1240</v>
      </c>
      <c r="B23" s="4" t="s">
        <v>23</v>
      </c>
      <c r="C23" s="16"/>
      <c r="D23" s="16"/>
      <c r="E23" s="16"/>
      <c r="F23" s="16">
        <v>0</v>
      </c>
      <c r="G23" s="4"/>
      <c r="H23" s="4">
        <v>3210</v>
      </c>
      <c r="I23" s="2" t="s">
        <v>24</v>
      </c>
      <c r="J23" s="16"/>
      <c r="K23" s="16"/>
      <c r="L23" s="16"/>
      <c r="M23" s="16">
        <v>0</v>
      </c>
    </row>
    <row r="24" spans="1:13">
      <c r="A24" s="4"/>
      <c r="B24" s="4"/>
      <c r="C24" s="16"/>
      <c r="D24" s="16"/>
      <c r="E24" s="16"/>
      <c r="F24" s="16"/>
      <c r="G24" s="4"/>
      <c r="H24" s="4">
        <v>3220</v>
      </c>
      <c r="I24" s="4" t="s">
        <v>26</v>
      </c>
      <c r="J24" s="16"/>
      <c r="K24" s="16"/>
      <c r="L24" s="16"/>
      <c r="M24" s="16">
        <v>0</v>
      </c>
    </row>
    <row r="25" spans="1:13">
      <c r="A25" s="13" t="s">
        <v>94</v>
      </c>
      <c r="B25" s="4"/>
      <c r="C25" s="17">
        <f>SUM(C26:C29)</f>
        <v>0</v>
      </c>
      <c r="D25" s="17">
        <f>SUM(D26:D29)</f>
        <v>0</v>
      </c>
      <c r="E25" s="17">
        <f>SUM(E26:E29)</f>
        <v>0</v>
      </c>
      <c r="F25" s="17">
        <f>SUM(F26:F29)</f>
        <v>0</v>
      </c>
      <c r="G25" s="4"/>
      <c r="H25" s="4">
        <v>3230</v>
      </c>
      <c r="I25" s="2" t="s">
        <v>29</v>
      </c>
      <c r="J25" s="16"/>
      <c r="K25" s="16"/>
      <c r="L25" s="16"/>
      <c r="M25" s="16">
        <v>0</v>
      </c>
    </row>
    <row r="26" spans="1:13">
      <c r="A26" s="4">
        <v>1310</v>
      </c>
      <c r="B26" s="4" t="s">
        <v>25</v>
      </c>
      <c r="C26" s="16"/>
      <c r="D26" s="16"/>
      <c r="E26" s="16"/>
      <c r="F26" s="16">
        <v>0</v>
      </c>
      <c r="G26" s="4"/>
      <c r="H26" s="4"/>
    </row>
    <row r="27" spans="1:13" ht="15" thickBot="1">
      <c r="A27" s="4">
        <v>1320</v>
      </c>
      <c r="B27" s="2" t="s">
        <v>27</v>
      </c>
      <c r="C27" s="16"/>
      <c r="D27" s="16"/>
      <c r="E27" s="16"/>
      <c r="F27" s="16">
        <v>0</v>
      </c>
      <c r="G27" s="2"/>
      <c r="H27" s="13" t="s">
        <v>77</v>
      </c>
      <c r="I27" s="4"/>
      <c r="J27" s="14"/>
      <c r="K27" s="14"/>
      <c r="L27" s="14"/>
      <c r="M27" s="14"/>
    </row>
    <row r="28" spans="1:13">
      <c r="A28" s="4">
        <v>1330</v>
      </c>
      <c r="B28" s="4" t="s">
        <v>30</v>
      </c>
      <c r="C28" s="16"/>
      <c r="D28" s="16"/>
      <c r="E28" s="16"/>
      <c r="F28" s="16">
        <v>0</v>
      </c>
      <c r="G28" s="4"/>
      <c r="H28" s="13"/>
      <c r="I28" s="4"/>
      <c r="J28" s="16"/>
      <c r="K28" s="16"/>
      <c r="L28" s="16"/>
      <c r="M28" s="16"/>
    </row>
    <row r="29" spans="1:13">
      <c r="A29" s="4">
        <v>1340</v>
      </c>
      <c r="B29" s="4" t="s">
        <v>31</v>
      </c>
      <c r="C29" s="16"/>
      <c r="D29" s="16"/>
      <c r="E29" s="16"/>
      <c r="F29" s="16">
        <v>0</v>
      </c>
      <c r="G29" s="4"/>
      <c r="H29" s="13" t="s">
        <v>87</v>
      </c>
      <c r="I29" s="2"/>
      <c r="J29" s="20">
        <f>SUM(J30:J31)</f>
        <v>0</v>
      </c>
      <c r="K29" s="20">
        <f>SUM(K30:K31)</f>
        <v>0</v>
      </c>
      <c r="L29" s="20">
        <f>SUM(L30:L31)</f>
        <v>0</v>
      </c>
      <c r="M29" s="20">
        <f>SUM(M30:M31)</f>
        <v>0</v>
      </c>
    </row>
    <row r="30" spans="1:13">
      <c r="G30" s="4"/>
      <c r="H30" s="4">
        <v>4010</v>
      </c>
      <c r="I30" s="2" t="s">
        <v>28</v>
      </c>
      <c r="J30" s="16"/>
      <c r="K30" s="16"/>
      <c r="L30" s="16"/>
      <c r="M30" s="16">
        <v>0</v>
      </c>
    </row>
    <row r="31" spans="1:13">
      <c r="A31" s="13" t="s">
        <v>95</v>
      </c>
      <c r="B31" s="4"/>
      <c r="C31" s="17">
        <f>SUM(C32:C34)</f>
        <v>0</v>
      </c>
      <c r="D31" s="17">
        <f>SUM(D32:D34)</f>
        <v>0</v>
      </c>
      <c r="E31" s="17">
        <f>SUM(E32:E34)</f>
        <v>0</v>
      </c>
      <c r="F31" s="17">
        <f>SUM(F32:F34)</f>
        <v>0</v>
      </c>
      <c r="G31" s="4"/>
      <c r="H31" s="4">
        <v>4020</v>
      </c>
      <c r="I31" s="2" t="s">
        <v>35</v>
      </c>
      <c r="J31" s="16"/>
      <c r="K31" s="16"/>
      <c r="L31" s="16"/>
      <c r="M31" s="16">
        <v>0</v>
      </c>
    </row>
    <row r="32" spans="1:13">
      <c r="A32" s="4">
        <v>1410</v>
      </c>
      <c r="B32" s="4" t="s">
        <v>32</v>
      </c>
      <c r="C32" s="16"/>
      <c r="D32" s="16"/>
      <c r="E32" s="16"/>
      <c r="F32" s="16">
        <v>0</v>
      </c>
      <c r="G32" s="2"/>
      <c r="H32" s="1"/>
      <c r="I32" s="4"/>
      <c r="J32" s="16"/>
      <c r="K32" s="16"/>
      <c r="L32" s="16"/>
      <c r="M32" s="16"/>
    </row>
    <row r="33" spans="1:13">
      <c r="A33" s="4">
        <v>1420</v>
      </c>
      <c r="B33" s="2" t="s">
        <v>33</v>
      </c>
      <c r="C33" s="16"/>
      <c r="D33" s="16"/>
      <c r="E33" s="16"/>
      <c r="F33" s="16">
        <v>0</v>
      </c>
      <c r="G33" s="4"/>
      <c r="H33" s="13" t="s">
        <v>88</v>
      </c>
      <c r="I33" s="2"/>
      <c r="J33" s="20">
        <f>SUM(J34:J36)</f>
        <v>0</v>
      </c>
      <c r="K33" s="20">
        <f>SUM(K34:K36)</f>
        <v>0</v>
      </c>
      <c r="L33" s="20">
        <f>SUM(L34:L36)</f>
        <v>0</v>
      </c>
      <c r="M33" s="20">
        <f>SUM(M34:M36)</f>
        <v>0</v>
      </c>
    </row>
    <row r="34" spans="1:13">
      <c r="A34" s="4">
        <v>1430</v>
      </c>
      <c r="B34" s="4" t="s">
        <v>34</v>
      </c>
      <c r="C34" s="16"/>
      <c r="D34" s="16"/>
      <c r="E34" s="16"/>
      <c r="F34" s="16">
        <v>0</v>
      </c>
      <c r="G34" s="4"/>
      <c r="H34" s="4">
        <v>4110</v>
      </c>
      <c r="I34" s="2" t="s">
        <v>39</v>
      </c>
      <c r="J34" s="16"/>
      <c r="K34" s="16"/>
      <c r="L34" s="16"/>
      <c r="M34" s="16">
        <v>0</v>
      </c>
    </row>
    <row r="35" spans="1:13">
      <c r="G35" s="4"/>
      <c r="H35" s="4">
        <v>4120</v>
      </c>
      <c r="I35" s="2" t="s">
        <v>40</v>
      </c>
      <c r="J35" s="16"/>
      <c r="K35" s="16"/>
      <c r="L35" s="16"/>
      <c r="M35" s="16">
        <v>0</v>
      </c>
    </row>
    <row r="36" spans="1:13">
      <c r="A36" s="13" t="s">
        <v>96</v>
      </c>
      <c r="B36" s="4"/>
      <c r="C36" s="17">
        <f>SUM(C37:C39)</f>
        <v>0</v>
      </c>
      <c r="D36" s="17">
        <f>SUM(D37:D39)</f>
        <v>0</v>
      </c>
      <c r="E36" s="17">
        <f>SUM(E37:E39)</f>
        <v>0</v>
      </c>
      <c r="F36" s="17">
        <f>SUM(F37:F39)</f>
        <v>0</v>
      </c>
      <c r="G36" s="4"/>
      <c r="H36" s="4">
        <v>4130</v>
      </c>
      <c r="I36" s="2" t="s">
        <v>42</v>
      </c>
      <c r="J36" s="16"/>
      <c r="K36" s="16"/>
      <c r="L36" s="16"/>
      <c r="M36" s="16">
        <v>0</v>
      </c>
    </row>
    <row r="37" spans="1:13">
      <c r="A37" s="4">
        <v>1510</v>
      </c>
      <c r="B37" s="2" t="s">
        <v>36</v>
      </c>
      <c r="C37" s="16"/>
      <c r="D37" s="16"/>
      <c r="E37" s="16"/>
      <c r="F37" s="16">
        <v>0</v>
      </c>
      <c r="G37" s="4"/>
      <c r="H37" s="4"/>
      <c r="I37" s="2"/>
      <c r="J37" s="16"/>
      <c r="K37" s="16"/>
      <c r="L37" s="16"/>
      <c r="M37" s="16"/>
    </row>
    <row r="38" spans="1:13">
      <c r="A38" s="4">
        <v>1520</v>
      </c>
      <c r="B38" s="2" t="s">
        <v>37</v>
      </c>
      <c r="C38" s="16"/>
      <c r="D38" s="16"/>
      <c r="E38" s="16"/>
      <c r="F38" s="16">
        <v>0</v>
      </c>
      <c r="G38" s="4"/>
      <c r="H38" s="13" t="s">
        <v>89</v>
      </c>
      <c r="I38" s="2"/>
      <c r="J38" s="20">
        <f>SUM(J39:J40)</f>
        <v>0</v>
      </c>
      <c r="K38" s="20">
        <f>SUM(K39:K40)</f>
        <v>0</v>
      </c>
      <c r="L38" s="20">
        <f>SUM(L39:L40)</f>
        <v>0</v>
      </c>
      <c r="M38" s="20">
        <f>SUM(M39:M40)</f>
        <v>0</v>
      </c>
    </row>
    <row r="39" spans="1:13">
      <c r="A39" s="4">
        <v>1530</v>
      </c>
      <c r="B39" s="4" t="s">
        <v>38</v>
      </c>
      <c r="C39" s="16"/>
      <c r="D39" s="16"/>
      <c r="E39" s="16"/>
      <c r="F39" s="16">
        <v>0</v>
      </c>
      <c r="G39" s="4"/>
      <c r="H39" s="4">
        <v>4210</v>
      </c>
      <c r="I39" s="2" t="s">
        <v>45</v>
      </c>
      <c r="J39" s="16"/>
      <c r="K39" s="16"/>
      <c r="L39" s="16"/>
      <c r="M39" s="16">
        <v>0</v>
      </c>
    </row>
    <row r="40" spans="1:13">
      <c r="G40" s="4"/>
      <c r="H40" s="4"/>
      <c r="I40" s="2"/>
      <c r="J40" s="16"/>
      <c r="K40" s="16"/>
      <c r="L40" s="16"/>
      <c r="M40" s="16"/>
    </row>
    <row r="41" spans="1:13">
      <c r="A41" s="13" t="s">
        <v>97</v>
      </c>
      <c r="B41" s="4"/>
      <c r="C41" s="17">
        <f>C42</f>
        <v>0</v>
      </c>
      <c r="D41" s="17">
        <f>D42</f>
        <v>0</v>
      </c>
      <c r="E41" s="17">
        <f>E42</f>
        <v>0</v>
      </c>
      <c r="F41" s="17">
        <f>F42</f>
        <v>0</v>
      </c>
      <c r="G41" s="4"/>
      <c r="H41" s="13" t="s">
        <v>90</v>
      </c>
      <c r="I41" s="2"/>
      <c r="J41" s="20">
        <f>J42</f>
        <v>0</v>
      </c>
      <c r="K41" s="20">
        <f>K42</f>
        <v>0</v>
      </c>
      <c r="L41" s="20">
        <f>L42</f>
        <v>0</v>
      </c>
      <c r="M41" s="20">
        <f>M42</f>
        <v>0</v>
      </c>
    </row>
    <row r="42" spans="1:13">
      <c r="A42" s="4">
        <v>1610</v>
      </c>
      <c r="B42" s="4" t="s">
        <v>72</v>
      </c>
      <c r="C42" s="16"/>
      <c r="D42" s="16"/>
      <c r="E42" s="16"/>
      <c r="F42" s="16">
        <v>0</v>
      </c>
      <c r="G42" s="2"/>
      <c r="H42" s="4">
        <v>4310</v>
      </c>
      <c r="I42" s="2" t="s">
        <v>49</v>
      </c>
      <c r="J42" s="21"/>
      <c r="K42" s="21"/>
      <c r="L42" s="21"/>
      <c r="M42" s="16">
        <v>0</v>
      </c>
    </row>
    <row r="43" spans="1:13">
      <c r="G43" s="2"/>
    </row>
    <row r="44" spans="1:13">
      <c r="A44" s="13" t="s">
        <v>98</v>
      </c>
      <c r="B44" s="4"/>
      <c r="C44" s="17">
        <f>SUM(C45:C47)</f>
        <v>0</v>
      </c>
      <c r="D44" s="17">
        <f>SUM(D45:D47)</f>
        <v>0</v>
      </c>
      <c r="E44" s="17">
        <f>SUM(E45:E47)</f>
        <v>0</v>
      </c>
      <c r="F44" s="17">
        <f>SUM(F45:F47)</f>
        <v>0</v>
      </c>
      <c r="G44" s="2"/>
    </row>
    <row r="45" spans="1:13">
      <c r="A45" s="4">
        <v>1710</v>
      </c>
      <c r="B45" s="4" t="s">
        <v>41</v>
      </c>
      <c r="C45" s="16"/>
      <c r="D45" s="16"/>
      <c r="E45" s="16"/>
      <c r="F45" s="16">
        <v>0</v>
      </c>
      <c r="G45" s="2"/>
    </row>
    <row r="46" spans="1:13">
      <c r="A46" s="4">
        <v>1720</v>
      </c>
      <c r="B46" s="4" t="s">
        <v>43</v>
      </c>
      <c r="C46" s="16"/>
      <c r="D46" s="16"/>
      <c r="E46" s="16"/>
      <c r="F46" s="16">
        <v>0</v>
      </c>
      <c r="G46" s="2"/>
    </row>
    <row r="47" spans="1:13">
      <c r="A47" s="4">
        <v>1730</v>
      </c>
      <c r="B47" s="4" t="s">
        <v>44</v>
      </c>
      <c r="C47" s="16"/>
      <c r="D47" s="16"/>
      <c r="E47" s="16"/>
      <c r="F47" s="16">
        <v>0</v>
      </c>
      <c r="G47" s="2"/>
    </row>
    <row r="48" spans="1:13">
      <c r="G48" s="2"/>
    </row>
    <row r="49" spans="1:13">
      <c r="A49" s="13" t="s">
        <v>99</v>
      </c>
      <c r="B49" s="4"/>
      <c r="C49" s="17">
        <f>SUM(C50:C52)</f>
        <v>0</v>
      </c>
      <c r="D49" s="17">
        <f>SUM(D50:D52)</f>
        <v>0</v>
      </c>
      <c r="E49" s="17">
        <f>SUM(E50:E52)</f>
        <v>0</v>
      </c>
      <c r="F49" s="17">
        <f>SUM(F50:F52)</f>
        <v>0</v>
      </c>
      <c r="G49" s="2"/>
    </row>
    <row r="50" spans="1:13">
      <c r="A50" s="4">
        <v>1810</v>
      </c>
      <c r="B50" s="4" t="s">
        <v>46</v>
      </c>
      <c r="C50" s="16"/>
      <c r="D50" s="16"/>
      <c r="E50" s="16"/>
      <c r="F50" s="16">
        <v>0</v>
      </c>
      <c r="G50" s="2"/>
      <c r="J50" s="16"/>
      <c r="K50" s="16"/>
      <c r="L50" s="16"/>
      <c r="M50" s="16"/>
    </row>
    <row r="51" spans="1:13">
      <c r="A51" s="4">
        <v>1820</v>
      </c>
      <c r="B51" s="4" t="s">
        <v>47</v>
      </c>
      <c r="C51" s="16"/>
      <c r="D51" s="16"/>
      <c r="E51" s="16"/>
      <c r="F51" s="16">
        <v>0</v>
      </c>
      <c r="G51" s="2"/>
    </row>
    <row r="52" spans="1:13">
      <c r="A52" s="4">
        <v>1830</v>
      </c>
      <c r="B52" s="4" t="s">
        <v>48</v>
      </c>
      <c r="C52" s="16"/>
      <c r="D52" s="16"/>
      <c r="E52" s="16"/>
      <c r="F52" s="16">
        <v>0</v>
      </c>
      <c r="G52" s="2"/>
    </row>
    <row r="53" spans="1:13">
      <c r="G53" s="2"/>
      <c r="H53" s="1"/>
      <c r="I53" s="2"/>
      <c r="J53" s="21"/>
      <c r="K53" s="21"/>
      <c r="L53" s="21"/>
      <c r="M53" s="21"/>
    </row>
    <row r="54" spans="1:13">
      <c r="A54" s="13" t="s">
        <v>100</v>
      </c>
      <c r="B54" s="2"/>
      <c r="C54" s="17">
        <f>SUM(C55:C56)</f>
        <v>0</v>
      </c>
      <c r="D54" s="17">
        <f>SUM(D55:D56)</f>
        <v>0</v>
      </c>
      <c r="E54" s="17">
        <f>SUM(E55:E56)</f>
        <v>0</v>
      </c>
      <c r="F54" s="17">
        <f>SUM(F55:F56)</f>
        <v>0</v>
      </c>
      <c r="G54" s="2"/>
      <c r="H54" s="4"/>
      <c r="I54" s="2"/>
      <c r="J54" s="21"/>
      <c r="K54" s="21"/>
      <c r="L54" s="21"/>
      <c r="M54" s="21"/>
    </row>
    <row r="55" spans="1:13">
      <c r="A55" s="4">
        <v>1910</v>
      </c>
      <c r="B55" s="2" t="s">
        <v>50</v>
      </c>
      <c r="C55" s="16"/>
      <c r="D55" s="16"/>
      <c r="E55" s="16"/>
      <c r="F55" s="16">
        <v>0</v>
      </c>
      <c r="G55" s="2"/>
      <c r="H55" s="4"/>
      <c r="I55" s="4"/>
      <c r="J55" s="15"/>
      <c r="K55" s="15"/>
      <c r="L55" s="15"/>
      <c r="M55" s="15"/>
    </row>
    <row r="56" spans="1:13">
      <c r="A56" s="4">
        <v>1920</v>
      </c>
      <c r="B56" s="2" t="s">
        <v>51</v>
      </c>
      <c r="C56" s="16"/>
      <c r="D56" s="16"/>
      <c r="E56" s="16"/>
      <c r="F56" s="16">
        <v>0</v>
      </c>
      <c r="G56" s="2"/>
      <c r="H56" s="4"/>
      <c r="I56" s="4"/>
      <c r="J56" s="15"/>
      <c r="K56" s="15"/>
      <c r="L56" s="15"/>
      <c r="M56" s="15"/>
    </row>
    <row r="57" spans="1:13">
      <c r="A57" s="4"/>
      <c r="B57" s="2"/>
      <c r="C57" s="16"/>
      <c r="D57" s="16"/>
      <c r="E57" s="16"/>
      <c r="F57" s="16"/>
      <c r="G57" s="2"/>
    </row>
    <row r="58" spans="1:13" ht="15" thickBot="1">
      <c r="A58" s="13" t="s">
        <v>73</v>
      </c>
      <c r="B58" s="2"/>
      <c r="C58" s="14"/>
      <c r="D58" s="14"/>
      <c r="E58" s="14"/>
      <c r="F58" s="14"/>
      <c r="G58" s="2"/>
    </row>
    <row r="59" spans="1:13">
      <c r="A59" s="1"/>
      <c r="B59" s="2"/>
      <c r="C59" s="16"/>
      <c r="D59" s="16"/>
      <c r="E59" s="16"/>
      <c r="F59" s="16"/>
      <c r="G59" s="2"/>
    </row>
    <row r="60" spans="1:13">
      <c r="A60" s="13" t="s">
        <v>101</v>
      </c>
      <c r="B60" s="2"/>
      <c r="C60" s="20">
        <f>SUM(C61:C65)</f>
        <v>0</v>
      </c>
      <c r="D60" s="20">
        <f>SUM(D61:D65)</f>
        <v>0</v>
      </c>
      <c r="E60" s="20">
        <f>SUM(E61:E65)</f>
        <v>0</v>
      </c>
      <c r="F60" s="20">
        <f>SUM(F61:F65)</f>
        <v>0</v>
      </c>
      <c r="G60" s="2"/>
      <c r="H60" s="4"/>
      <c r="I60" s="4"/>
      <c r="J60" s="15"/>
      <c r="K60" s="15"/>
      <c r="L60" s="15"/>
      <c r="M60" s="15"/>
    </row>
    <row r="61" spans="1:13">
      <c r="A61" s="4">
        <v>2010</v>
      </c>
      <c r="B61" s="4" t="s">
        <v>52</v>
      </c>
      <c r="C61" s="16"/>
      <c r="D61" s="16"/>
      <c r="E61" s="16"/>
      <c r="F61" s="16">
        <v>0</v>
      </c>
      <c r="G61" s="2"/>
      <c r="H61" s="4"/>
      <c r="I61" s="4"/>
      <c r="J61" s="15"/>
      <c r="K61" s="15"/>
      <c r="L61" s="15"/>
      <c r="M61" s="15"/>
    </row>
    <row r="62" spans="1:13">
      <c r="A62" s="4">
        <v>2020</v>
      </c>
      <c r="B62" s="4" t="s">
        <v>53</v>
      </c>
      <c r="C62" s="16"/>
      <c r="D62" s="16"/>
      <c r="E62" s="16"/>
      <c r="F62" s="16">
        <v>0</v>
      </c>
      <c r="G62" s="2"/>
      <c r="H62" s="4"/>
      <c r="I62" s="4"/>
      <c r="J62" s="15"/>
      <c r="K62" s="15"/>
      <c r="L62" s="15"/>
      <c r="M62" s="15"/>
    </row>
    <row r="63" spans="1:13">
      <c r="A63" s="4">
        <v>2030</v>
      </c>
      <c r="B63" s="4" t="s">
        <v>54</v>
      </c>
      <c r="C63" s="16"/>
      <c r="D63" s="16"/>
      <c r="E63" s="16"/>
      <c r="F63" s="16">
        <v>0</v>
      </c>
      <c r="G63" s="2"/>
      <c r="H63" s="4"/>
      <c r="I63" s="4"/>
      <c r="J63" s="15"/>
      <c r="K63" s="15"/>
      <c r="L63" s="15"/>
      <c r="M63" s="15"/>
    </row>
    <row r="64" spans="1:13">
      <c r="A64" s="4">
        <v>2040</v>
      </c>
      <c r="B64" s="4" t="s">
        <v>55</v>
      </c>
      <c r="C64" s="16"/>
      <c r="D64" s="16"/>
      <c r="E64" s="16"/>
      <c r="F64" s="16">
        <v>0</v>
      </c>
      <c r="G64" s="2"/>
      <c r="H64" s="4"/>
      <c r="I64" s="4"/>
      <c r="J64" s="15"/>
      <c r="K64" s="15"/>
      <c r="L64" s="15"/>
      <c r="M64" s="15"/>
    </row>
    <row r="65" spans="1:13">
      <c r="A65" s="4">
        <v>2050</v>
      </c>
      <c r="B65" s="4" t="s">
        <v>56</v>
      </c>
      <c r="C65" s="16"/>
      <c r="D65" s="16"/>
      <c r="E65" s="16"/>
      <c r="F65" s="16">
        <v>0</v>
      </c>
      <c r="G65" s="2"/>
      <c r="H65" s="4"/>
      <c r="I65" s="4"/>
      <c r="J65" s="15"/>
      <c r="K65" s="15"/>
      <c r="L65" s="15"/>
      <c r="M65" s="15"/>
    </row>
    <row r="66" spans="1:13">
      <c r="A66" s="4"/>
      <c r="B66" s="4"/>
      <c r="C66" s="16"/>
      <c r="D66" s="16"/>
      <c r="E66" s="16"/>
      <c r="F66" s="16"/>
      <c r="G66" s="2"/>
      <c r="H66" s="15"/>
      <c r="I66" s="2"/>
      <c r="J66" s="2"/>
      <c r="K66" s="2"/>
      <c r="L66" s="2"/>
      <c r="M66" s="2"/>
    </row>
    <row r="67" spans="1:13">
      <c r="A67" s="13" t="s">
        <v>102</v>
      </c>
      <c r="B67" s="4"/>
      <c r="C67" s="20">
        <f>SUM(C68:C76)</f>
        <v>0</v>
      </c>
      <c r="D67" s="20">
        <f>SUM(D68:D76)</f>
        <v>0</v>
      </c>
      <c r="E67" s="20">
        <f>SUM(E68:E76)</f>
        <v>0</v>
      </c>
      <c r="F67" s="20">
        <f>SUM(F68:F76)</f>
        <v>0</v>
      </c>
      <c r="G67" s="4"/>
      <c r="H67" s="15"/>
      <c r="I67" s="2"/>
      <c r="J67" s="2"/>
      <c r="K67" s="2"/>
      <c r="L67" s="2"/>
      <c r="M67" s="2"/>
    </row>
    <row r="68" spans="1:13">
      <c r="A68" s="4">
        <v>2110</v>
      </c>
      <c r="B68" s="2" t="s">
        <v>57</v>
      </c>
      <c r="C68" s="16"/>
      <c r="D68" s="16"/>
      <c r="E68" s="16"/>
      <c r="F68" s="16">
        <v>0</v>
      </c>
      <c r="G68" s="4"/>
      <c r="H68" s="15"/>
      <c r="I68" s="2"/>
      <c r="J68" s="2"/>
      <c r="K68" s="2"/>
      <c r="L68" s="2"/>
      <c r="M68" s="2"/>
    </row>
    <row r="69" spans="1:13">
      <c r="A69" s="4">
        <v>2120</v>
      </c>
      <c r="B69" s="4" t="s">
        <v>74</v>
      </c>
      <c r="C69" s="16"/>
      <c r="D69" s="16"/>
      <c r="E69" s="16"/>
      <c r="F69" s="16">
        <v>0</v>
      </c>
      <c r="G69" s="4"/>
      <c r="H69" s="4"/>
      <c r="I69" s="4"/>
      <c r="J69" s="22"/>
      <c r="K69" s="22"/>
      <c r="L69" s="22"/>
      <c r="M69" s="22"/>
    </row>
    <row r="70" spans="1:13">
      <c r="A70" s="4">
        <v>2130</v>
      </c>
      <c r="B70" s="4" t="s">
        <v>58</v>
      </c>
      <c r="C70" s="16"/>
      <c r="D70" s="16"/>
      <c r="E70" s="16"/>
      <c r="F70" s="16">
        <v>0</v>
      </c>
      <c r="G70" s="2"/>
      <c r="H70" s="4"/>
      <c r="I70" s="2"/>
      <c r="J70" s="12"/>
      <c r="K70" s="12"/>
      <c r="L70" s="12"/>
      <c r="M70" s="12"/>
    </row>
    <row r="71" spans="1:13" ht="15">
      <c r="A71" s="4">
        <v>2140</v>
      </c>
      <c r="B71" s="4" t="s">
        <v>59</v>
      </c>
      <c r="C71" s="16"/>
      <c r="D71" s="16"/>
      <c r="E71" s="16"/>
      <c r="F71" s="16">
        <v>0</v>
      </c>
      <c r="G71" s="2"/>
      <c r="H71" s="23"/>
      <c r="I71" s="24"/>
      <c r="J71" s="25"/>
      <c r="K71" s="25"/>
      <c r="L71" s="25"/>
      <c r="M71" s="25"/>
    </row>
    <row r="72" spans="1:13">
      <c r="A72" s="4">
        <v>2150</v>
      </c>
      <c r="B72" s="4" t="s">
        <v>60</v>
      </c>
      <c r="C72" s="16"/>
      <c r="D72" s="16"/>
      <c r="E72" s="16"/>
      <c r="F72" s="16">
        <v>0</v>
      </c>
      <c r="G72" s="26"/>
      <c r="H72" s="4"/>
      <c r="I72" s="4"/>
      <c r="J72" s="27"/>
      <c r="K72" s="27"/>
      <c r="L72" s="27"/>
      <c r="M72" s="27"/>
    </row>
    <row r="73" spans="1:13" ht="15">
      <c r="A73" s="4">
        <v>2160</v>
      </c>
      <c r="B73" s="4" t="s">
        <v>61</v>
      </c>
      <c r="C73" s="16"/>
      <c r="D73" s="16"/>
      <c r="E73" s="16"/>
      <c r="F73" s="16">
        <v>0</v>
      </c>
      <c r="G73" s="2"/>
      <c r="H73" s="4"/>
      <c r="I73" s="24"/>
      <c r="J73" s="25"/>
      <c r="K73" s="25"/>
      <c r="L73" s="25"/>
      <c r="M73" s="25"/>
    </row>
    <row r="74" spans="1:13">
      <c r="A74" s="4">
        <v>2170</v>
      </c>
      <c r="B74" s="4" t="s">
        <v>75</v>
      </c>
      <c r="C74" s="16"/>
      <c r="D74" s="16"/>
      <c r="E74" s="16"/>
      <c r="F74" s="16">
        <v>0</v>
      </c>
      <c r="G74" s="2"/>
      <c r="H74" s="4"/>
      <c r="I74" s="4"/>
      <c r="J74" s="28"/>
      <c r="K74" s="28"/>
      <c r="L74" s="28"/>
      <c r="M74" s="28"/>
    </row>
    <row r="75" spans="1:13">
      <c r="A75" s="4">
        <v>2180</v>
      </c>
      <c r="B75" s="4" t="s">
        <v>62</v>
      </c>
      <c r="C75" s="16"/>
      <c r="D75" s="16"/>
      <c r="E75" s="16"/>
      <c r="F75" s="16">
        <v>0</v>
      </c>
      <c r="G75" s="2"/>
      <c r="H75" s="4"/>
      <c r="I75" s="4"/>
      <c r="J75" s="28"/>
      <c r="K75" s="28"/>
      <c r="L75" s="28"/>
      <c r="M75" s="28"/>
    </row>
    <row r="76" spans="1:13">
      <c r="A76" s="4">
        <v>2190</v>
      </c>
      <c r="B76" s="4" t="s">
        <v>63</v>
      </c>
      <c r="C76" s="16"/>
      <c r="D76" s="16"/>
      <c r="E76" s="16"/>
      <c r="F76" s="16">
        <v>0</v>
      </c>
      <c r="G76" s="2"/>
      <c r="H76" s="29"/>
      <c r="I76" s="29"/>
      <c r="J76" s="29"/>
      <c r="K76" s="29"/>
      <c r="L76" s="29"/>
      <c r="M76" s="29"/>
    </row>
    <row r="77" spans="1:13">
      <c r="A77" s="4"/>
      <c r="B77" s="4"/>
      <c r="C77" s="16"/>
      <c r="D77" s="16"/>
      <c r="E77" s="16"/>
      <c r="F77" s="16"/>
      <c r="G77" s="29"/>
      <c r="H77" s="29"/>
      <c r="I77" s="29"/>
      <c r="J77" s="29"/>
      <c r="K77" s="29"/>
      <c r="L77" s="29"/>
      <c r="M77" s="29"/>
    </row>
    <row r="78" spans="1:13">
      <c r="A78" s="13" t="s">
        <v>103</v>
      </c>
      <c r="B78" s="4"/>
      <c r="C78" s="20">
        <f>SUM(C79:C80)</f>
        <v>0</v>
      </c>
      <c r="D78" s="20">
        <f>SUM(D79:D80)</f>
        <v>0</v>
      </c>
      <c r="E78" s="20">
        <f>SUM(E79:E80)</f>
        <v>0</v>
      </c>
      <c r="F78" s="20">
        <f>SUM(F79:F80)</f>
        <v>0</v>
      </c>
      <c r="G78" s="29"/>
      <c r="H78" s="29"/>
      <c r="I78" s="29"/>
      <c r="J78" s="29"/>
      <c r="K78" s="29"/>
      <c r="L78" s="29"/>
      <c r="M78" s="29"/>
    </row>
    <row r="79" spans="1:13">
      <c r="A79" s="4">
        <v>2210</v>
      </c>
      <c r="B79" s="4" t="s">
        <v>64</v>
      </c>
      <c r="C79" s="16"/>
      <c r="D79" s="16"/>
      <c r="E79" s="16"/>
      <c r="F79" s="16">
        <v>0</v>
      </c>
      <c r="G79" s="29"/>
      <c r="H79" s="29"/>
      <c r="I79" s="29"/>
      <c r="J79" s="29"/>
      <c r="K79" s="29"/>
      <c r="L79" s="29"/>
      <c r="M79" s="29"/>
    </row>
    <row r="80" spans="1:13">
      <c r="A80" s="4">
        <v>2220</v>
      </c>
      <c r="B80" s="4" t="s">
        <v>65</v>
      </c>
      <c r="C80" s="16"/>
      <c r="D80" s="16"/>
      <c r="E80" s="16"/>
      <c r="F80" s="16">
        <v>0</v>
      </c>
      <c r="G80" s="29"/>
      <c r="H80" s="29"/>
      <c r="I80" s="29"/>
      <c r="J80" s="29"/>
      <c r="K80" s="29"/>
      <c r="L80" s="29"/>
      <c r="M80" s="29"/>
    </row>
    <row r="81" spans="1:13">
      <c r="A81" s="4"/>
      <c r="B81" s="4"/>
      <c r="C81" s="16"/>
      <c r="D81" s="16"/>
      <c r="E81" s="16"/>
      <c r="F81" s="16"/>
      <c r="G81" s="29"/>
      <c r="H81" s="29"/>
      <c r="I81" s="29"/>
      <c r="J81" s="29"/>
      <c r="K81" s="29"/>
      <c r="L81" s="29"/>
      <c r="M81" s="29"/>
    </row>
    <row r="82" spans="1:13">
      <c r="A82" s="13" t="s">
        <v>104</v>
      </c>
      <c r="B82" s="4"/>
      <c r="C82" s="20">
        <f>SUM(C83:C84)</f>
        <v>0</v>
      </c>
      <c r="D82" s="20">
        <f>SUM(D83:D84)</f>
        <v>0</v>
      </c>
      <c r="E82" s="20">
        <f>SUM(E83:E84)</f>
        <v>0</v>
      </c>
      <c r="F82" s="20">
        <f>SUM(F83:F84)</f>
        <v>0</v>
      </c>
      <c r="G82" s="29"/>
      <c r="H82" s="29"/>
      <c r="I82" s="29"/>
      <c r="J82" s="29"/>
      <c r="K82" s="29"/>
      <c r="L82" s="29"/>
      <c r="M82" s="29"/>
    </row>
    <row r="83" spans="1:13">
      <c r="A83" s="4">
        <v>2310</v>
      </c>
      <c r="B83" s="4" t="s">
        <v>66</v>
      </c>
      <c r="C83" s="16"/>
      <c r="D83" s="16"/>
      <c r="E83" s="16"/>
      <c r="F83" s="16">
        <v>0</v>
      </c>
      <c r="G83" s="29"/>
      <c r="H83" s="29"/>
      <c r="I83" s="29"/>
      <c r="J83" s="29"/>
      <c r="K83" s="29"/>
      <c r="L83" s="29"/>
      <c r="M83" s="29"/>
    </row>
    <row r="84" spans="1:13">
      <c r="A84" s="4">
        <v>2320</v>
      </c>
      <c r="B84" s="4" t="s">
        <v>67</v>
      </c>
      <c r="C84" s="16"/>
      <c r="D84" s="16"/>
      <c r="E84" s="16"/>
      <c r="F84" s="16">
        <v>0</v>
      </c>
      <c r="G84" s="29"/>
      <c r="H84" s="29"/>
      <c r="I84" s="29"/>
      <c r="J84" s="29"/>
      <c r="K84" s="29"/>
      <c r="L84" s="29"/>
      <c r="M84" s="29"/>
    </row>
    <row r="85" spans="1:13">
      <c r="A85" s="4"/>
      <c r="B85" s="4"/>
      <c r="C85" s="16"/>
      <c r="D85" s="16"/>
      <c r="E85" s="16"/>
      <c r="F85" s="16"/>
      <c r="G85" s="29"/>
      <c r="H85" s="29"/>
      <c r="I85" s="29"/>
      <c r="J85" s="29"/>
      <c r="K85" s="29"/>
      <c r="L85" s="29"/>
      <c r="M85" s="29"/>
    </row>
    <row r="86" spans="1:13">
      <c r="A86" s="13" t="s">
        <v>105</v>
      </c>
      <c r="B86" s="4"/>
      <c r="C86" s="20">
        <f>SUM(C87:C88)</f>
        <v>0</v>
      </c>
      <c r="D86" s="20">
        <f>SUM(D87:D88)</f>
        <v>0</v>
      </c>
      <c r="E86" s="20">
        <f>SUM(E87:E88)</f>
        <v>0</v>
      </c>
      <c r="F86" s="20">
        <f>SUM(F87:F88)</f>
        <v>0</v>
      </c>
      <c r="G86" s="29"/>
      <c r="H86" s="29"/>
      <c r="I86" s="29"/>
      <c r="J86" s="29"/>
      <c r="K86" s="29"/>
      <c r="L86" s="29"/>
      <c r="M86" s="29"/>
    </row>
    <row r="87" spans="1:13">
      <c r="A87" s="4">
        <v>2410</v>
      </c>
      <c r="B87" s="4" t="s">
        <v>68</v>
      </c>
      <c r="C87" s="16"/>
      <c r="D87" s="16"/>
      <c r="E87" s="16"/>
      <c r="F87" s="16">
        <v>0</v>
      </c>
      <c r="G87" s="29"/>
      <c r="H87" s="29"/>
      <c r="I87" s="29"/>
      <c r="J87" s="29"/>
      <c r="K87" s="29"/>
      <c r="L87" s="29"/>
      <c r="M87" s="29"/>
    </row>
    <row r="88" spans="1:13">
      <c r="A88" s="30">
        <v>2420</v>
      </c>
      <c r="B88" s="31" t="s">
        <v>69</v>
      </c>
      <c r="C88" s="16"/>
      <c r="D88" s="16"/>
      <c r="E88" s="16"/>
      <c r="F88" s="16">
        <v>0</v>
      </c>
      <c r="G88" s="29"/>
      <c r="H88" s="29"/>
      <c r="I88" s="29"/>
      <c r="J88" s="29"/>
      <c r="K88" s="29"/>
      <c r="L88" s="29"/>
      <c r="M88" s="29"/>
    </row>
    <row r="89" spans="1:1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6.2" thickBot="1">
      <c r="A91" s="4"/>
      <c r="B91" s="32" t="s">
        <v>70</v>
      </c>
      <c r="C91" s="33"/>
      <c r="D91" s="33"/>
      <c r="E91" s="33"/>
      <c r="F91" s="33"/>
      <c r="G91" s="34"/>
      <c r="H91" s="34"/>
      <c r="I91" s="32" t="s">
        <v>70</v>
      </c>
      <c r="J91" s="33">
        <f>J9+J27</f>
        <v>0</v>
      </c>
      <c r="K91" s="33">
        <f>K9+K27</f>
        <v>0</v>
      </c>
      <c r="L91" s="33">
        <f>L9+L27</f>
        <v>0</v>
      </c>
      <c r="M91" s="33">
        <f>M9+M27</f>
        <v>0</v>
      </c>
    </row>
    <row r="92" spans="1:13">
      <c r="A92" s="4"/>
      <c r="B92" s="4"/>
      <c r="C92" s="21"/>
      <c r="D92" s="21"/>
      <c r="E92" s="21"/>
      <c r="F92" s="21"/>
      <c r="G92" s="4"/>
      <c r="H92" s="4"/>
      <c r="I92" s="4"/>
      <c r="J92" s="21"/>
      <c r="K92" s="21"/>
      <c r="L92" s="21"/>
      <c r="M92" s="21"/>
    </row>
    <row r="93" spans="1:13" ht="16.2" thickBot="1">
      <c r="A93" s="4"/>
      <c r="B93" s="4"/>
      <c r="C93" s="21"/>
      <c r="D93" s="21"/>
      <c r="E93" s="21"/>
      <c r="F93" s="21"/>
      <c r="G93" s="4"/>
      <c r="H93" s="4"/>
      <c r="I93" s="32" t="s">
        <v>71</v>
      </c>
      <c r="J93" s="35">
        <f>J91-C91</f>
        <v>0</v>
      </c>
      <c r="K93" s="36"/>
      <c r="L93" s="35">
        <f>(K91+L91)-(D91+E91)</f>
        <v>0</v>
      </c>
      <c r="M93" s="36"/>
    </row>
  </sheetData>
  <mergeCells count="3">
    <mergeCell ref="C3:I3"/>
    <mergeCell ref="C4:I4"/>
    <mergeCell ref="A2:M2"/>
  </mergeCells>
  <conditionalFormatting sqref="F92:F1048576 M92:M1048576 M10 M28 M30:M32 M34:M37 M39:M40 M12:M13 M16:M20 M23:M25 M42 F31:F34 F36:F39 F41:F42 F44:F47 F50:F52 M1 F1 F3:F29 M3:M8 M60:M90 F54:F90 M50:M56">
    <cfRule type="cellIs" dxfId="15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'Numéros comptables'!$D$4:$D$15</xm:f>
          </x14:formula1>
          <xm:sqref>C3:I3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4"/>
  <sheetViews>
    <sheetView topLeftCell="A2" zoomScale="85" zoomScaleNormal="85" zoomScalePageLayoutView="85" workbookViewId="0">
      <selection activeCell="D38" sqref="D38"/>
    </sheetView>
  </sheetViews>
  <sheetFormatPr defaultColWidth="11.5546875" defaultRowHeight="14.4"/>
  <cols>
    <col min="1" max="1" width="22" customWidth="1"/>
    <col min="2" max="2" width="21.44140625" style="39" customWidth="1"/>
    <col min="3" max="3" width="29.6640625" bestFit="1" customWidth="1"/>
    <col min="4" max="4" width="40.44140625" bestFit="1" customWidth="1"/>
  </cols>
  <sheetData>
    <row r="3" spans="1:10">
      <c r="A3" s="39" t="s">
        <v>106</v>
      </c>
      <c r="B3" s="39" t="s">
        <v>109</v>
      </c>
      <c r="C3" s="39" t="s">
        <v>107</v>
      </c>
      <c r="D3" s="39" t="s">
        <v>108</v>
      </c>
      <c r="G3" s="78"/>
      <c r="H3" s="78"/>
      <c r="I3" s="78"/>
      <c r="J3" s="78"/>
    </row>
    <row r="4" spans="1:10">
      <c r="A4" s="83">
        <v>1</v>
      </c>
      <c r="B4" s="43" t="s">
        <v>138</v>
      </c>
      <c r="C4" s="39" t="s">
        <v>147</v>
      </c>
      <c r="D4" s="39" t="str">
        <f>CONCATENATE(Tableau1[[#This Row],[Numéro des comptes]],Tableau1[[#This Row],[Séparateur]],Tableau1[[#This Row],[Utilisation]])</f>
        <v>1-General</v>
      </c>
      <c r="G4" s="79"/>
      <c r="H4" s="78"/>
      <c r="I4" s="78"/>
      <c r="J4" s="78"/>
    </row>
    <row r="5" spans="1:10">
      <c r="A5" s="83">
        <v>2</v>
      </c>
      <c r="B5" s="43" t="s">
        <v>138</v>
      </c>
      <c r="C5" s="39" t="s">
        <v>148</v>
      </c>
      <c r="D5" s="39" t="str">
        <f>CONCATENATE(Tableau1[[#This Row],[Numéro des comptes]],Tableau1[[#This Row],[Séparateur]],Tableau1[[#This Row],[Utilisation]])</f>
        <v>2-Achats solidaires</v>
      </c>
      <c r="G5" s="79"/>
      <c r="H5" s="78"/>
      <c r="I5" s="78"/>
      <c r="J5" s="78"/>
    </row>
    <row r="6" spans="1:10">
      <c r="A6" s="83">
        <v>3</v>
      </c>
      <c r="B6" s="43" t="s">
        <v>138</v>
      </c>
      <c r="C6" s="39" t="s">
        <v>149</v>
      </c>
      <c r="D6" s="39" t="str">
        <f>CONCATENATE(Tableau1[[#This Row],[Numéro des comptes]],Tableau1[[#This Row],[Séparateur]],Tableau1[[#This Row],[Utilisation]])</f>
        <v>3-Pole d'action</v>
      </c>
      <c r="G6" s="79"/>
      <c r="H6" s="78"/>
      <c r="I6" s="78"/>
      <c r="J6" s="78"/>
    </row>
    <row r="7" spans="1:10">
      <c r="A7" s="83">
        <v>4</v>
      </c>
      <c r="B7" s="43" t="s">
        <v>138</v>
      </c>
      <c r="C7" s="75" t="s">
        <v>150</v>
      </c>
      <c r="D7" s="75" t="str">
        <f>CONCATENATE(Tableau1[[#This Row],[Numéro des comptes]],Tableau1[[#This Row],[Séparateur]],Tableau1[[#This Row],[Utilisation]])</f>
        <v xml:space="preserve">4-Conférences </v>
      </c>
      <c r="G7" s="79"/>
      <c r="H7" s="78"/>
      <c r="I7" s="78"/>
      <c r="J7" s="78"/>
    </row>
    <row r="8" spans="1:10">
      <c r="A8" s="83">
        <v>5</v>
      </c>
      <c r="B8" s="43" t="s">
        <v>138</v>
      </c>
      <c r="C8" s="39" t="s">
        <v>151</v>
      </c>
      <c r="D8" s="39" t="str">
        <f>CONCATENATE(Tableau1[[#This Row],[Numéro des comptes]],Tableau1[[#This Row],[Séparateur]],Tableau1[[#This Row],[Utilisation]])</f>
        <v>5-Jardin</v>
      </c>
      <c r="G8" s="79"/>
      <c r="H8" s="78"/>
      <c r="I8" s="78"/>
      <c r="J8" s="78"/>
    </row>
    <row r="9" spans="1:10">
      <c r="A9" s="83">
        <v>6</v>
      </c>
      <c r="B9" s="43" t="s">
        <v>138</v>
      </c>
      <c r="C9" s="39" t="s">
        <v>152</v>
      </c>
      <c r="D9" s="39" t="str">
        <f>CONCATENATE(Tableau1[[#This Row],[Numéro des comptes]],Tableau1[[#This Row],[Séparateur]],Tableau1[[#This Row],[Utilisation]])</f>
        <v>6-Apiculture</v>
      </c>
      <c r="G9" s="79"/>
      <c r="H9" s="78"/>
      <c r="I9" s="78"/>
      <c r="J9" s="78"/>
    </row>
    <row r="10" spans="1:10">
      <c r="A10" s="83">
        <v>7</v>
      </c>
      <c r="B10" s="43" t="s">
        <v>138</v>
      </c>
      <c r="C10" s="39" t="s">
        <v>153</v>
      </c>
      <c r="D10" s="39" t="str">
        <f>CONCATENATE(Tableau1[[#This Row],[Numéro des comptes]],Tableau1[[#This Row],[Séparateur]],Tableau1[[#This Row],[Utilisation]])</f>
        <v>7-Marchée</v>
      </c>
      <c r="G10" s="79"/>
      <c r="H10" s="78"/>
      <c r="I10" s="78"/>
      <c r="J10" s="78"/>
    </row>
    <row r="11" spans="1:10">
      <c r="A11" s="83">
        <v>8</v>
      </c>
      <c r="B11" s="43" t="s">
        <v>138</v>
      </c>
      <c r="C11" s="39" t="s">
        <v>154</v>
      </c>
      <c r="D11" s="39" t="str">
        <f>CONCATENATE(Tableau1[[#This Row],[Numéro des comptes]],Tableau1[[#This Row],[Séparateur]],Tableau1[[#This Row],[Utilisation]])</f>
        <v>8-Campus Farmers</v>
      </c>
      <c r="G11" s="79"/>
      <c r="H11" s="78"/>
      <c r="I11" s="78"/>
      <c r="J11" s="78"/>
    </row>
    <row r="12" spans="1:10" hidden="1">
      <c r="A12" s="40" t="s">
        <v>139</v>
      </c>
      <c r="B12" s="43" t="s">
        <v>138</v>
      </c>
      <c r="C12" s="39" t="s">
        <v>125</v>
      </c>
      <c r="D12" s="39" t="str">
        <f>CONCATENATE(Tableau1[[#This Row],[Numéro des comptes]],Tableau1[[#This Row],[Séparateur]],Tableau1[[#This Row],[Utilisation]])</f>
        <v>8-Années précédentes</v>
      </c>
      <c r="G12" s="79"/>
      <c r="H12" s="78"/>
      <c r="I12" s="78"/>
      <c r="J12" s="78"/>
    </row>
    <row r="13" spans="1:10" hidden="1">
      <c r="A13" s="40" t="s">
        <v>143</v>
      </c>
      <c r="B13" s="43" t="s">
        <v>138</v>
      </c>
      <c r="C13" s="64" t="s">
        <v>144</v>
      </c>
      <c r="D13" s="64" t="str">
        <f>CONCATENATE(Tableau1[[#This Row],[Numéro des comptes]],Tableau1[[#This Row],[Séparateur]],Tableau1[[#This Row],[Utilisation]])</f>
        <v>9-Japan Impact</v>
      </c>
      <c r="G13" s="79"/>
      <c r="H13" s="78"/>
      <c r="I13" s="78"/>
      <c r="J13" s="78"/>
    </row>
    <row r="14" spans="1:10">
      <c r="A14" s="5">
        <v>9</v>
      </c>
      <c r="B14" s="43" t="s">
        <v>138</v>
      </c>
      <c r="C14" s="42" t="s">
        <v>110</v>
      </c>
      <c r="D14" s="39" t="str">
        <f>CONCATENATE(Tableau1[[#This Row],[Numéro des comptes]],Tableau1[[#This Row],[Séparateur]],Tableau1[[#This Row],[Utilisation]])</f>
        <v>9-Cautions</v>
      </c>
      <c r="G14" s="42"/>
      <c r="H14" s="78"/>
      <c r="I14" s="78"/>
      <c r="J14" s="78"/>
    </row>
    <row r="15" spans="1:10">
      <c r="A15" s="5">
        <v>10</v>
      </c>
      <c r="B15" s="43" t="s">
        <v>138</v>
      </c>
      <c r="C15" s="42" t="s">
        <v>111</v>
      </c>
      <c r="D15" s="39" t="str">
        <f>CONCATENATE(Tableau1[[#This Row],[Numéro des comptes]],Tableau1[[#This Row],[Séparateur]],Tableau1[[#This Row],[Utilisation]])</f>
        <v>10-Caisse</v>
      </c>
      <c r="G15" s="42"/>
      <c r="H15" s="78"/>
      <c r="I15" s="78"/>
      <c r="J15" s="78"/>
    </row>
    <row r="16" spans="1:10">
      <c r="A16" s="82">
        <v>11</v>
      </c>
      <c r="B16" s="43" t="s">
        <v>138</v>
      </c>
      <c r="C16" s="42" t="s">
        <v>125</v>
      </c>
      <c r="D16" s="77" t="str">
        <f>CONCATENATE(Tableau1[[#This Row],[Numéro des comptes]],Tableau1[[#This Row],[Séparateur]],Tableau1[[#This Row],[Utilisation]])</f>
        <v>11-Années précédentes</v>
      </c>
      <c r="G16" s="42"/>
      <c r="H16" s="78"/>
      <c r="I16" s="78"/>
      <c r="J16" s="78"/>
    </row>
    <row r="17" spans="1:4">
      <c r="A17" s="42">
        <v>12</v>
      </c>
      <c r="B17" s="42" t="s">
        <v>138</v>
      </c>
      <c r="C17" s="77" t="s">
        <v>184</v>
      </c>
      <c r="D17" s="77" t="str">
        <f>CONCATENATE(Tableau1[[#This Row],[Numéro des comptes]],Tableau1[[#This Row],[Séparateur]],Tableau1[[#This Row],[Utilisation]])</f>
        <v>12-Evenements externes</v>
      </c>
    </row>
    <row r="18" spans="1:4">
      <c r="A18" s="4"/>
      <c r="B18" s="42"/>
      <c r="C18" s="39"/>
    </row>
    <row r="19" spans="1:4">
      <c r="A19" s="38"/>
    </row>
    <row r="20" spans="1:4">
      <c r="A20" s="38"/>
    </row>
    <row r="21" spans="1:4">
      <c r="A21" s="39" t="s">
        <v>106</v>
      </c>
      <c r="B21" s="39" t="s">
        <v>109</v>
      </c>
      <c r="C21" s="39" t="s">
        <v>107</v>
      </c>
      <c r="D21" s="39" t="s">
        <v>108</v>
      </c>
    </row>
    <row r="22" spans="1:4">
      <c r="A22" s="4">
        <v>100</v>
      </c>
      <c r="B22" s="43" t="s">
        <v>112</v>
      </c>
      <c r="C22" s="2" t="s">
        <v>10</v>
      </c>
      <c r="D22" t="str">
        <f>CONCATENATE(Tableau3[[#This Row],[Numéro des comptes]],Tableau3[[#This Row],[Séparateur]],Tableau3[[#This Row],[Utilisation]])</f>
        <v>100 - Frais d'events</v>
      </c>
    </row>
    <row r="23" spans="1:4">
      <c r="A23" s="54">
        <v>200</v>
      </c>
      <c r="B23" s="43" t="s">
        <v>112</v>
      </c>
      <c r="C23" s="2" t="s">
        <v>127</v>
      </c>
      <c r="D23" t="str">
        <f>CONCATENATE(Tableau3[[#This Row],[Numéro des comptes]],Tableau3[[#This Row],[Séparateur]],Tableau3[[#This Row],[Utilisation]])</f>
        <v>200 - Bars et stands</v>
      </c>
    </row>
    <row r="24" spans="1:4">
      <c r="A24" s="54">
        <v>300</v>
      </c>
      <c r="B24" s="43" t="s">
        <v>112</v>
      </c>
      <c r="C24" s="2" t="s">
        <v>128</v>
      </c>
      <c r="D24" t="str">
        <f>CONCATENATE(Tableau3[[#This Row],[Numéro des comptes]],Tableau3[[#This Row],[Séparateur]],Tableau3[[#This Row],[Utilisation]])</f>
        <v>300 - Logistique</v>
      </c>
    </row>
    <row r="25" spans="1:4">
      <c r="A25" s="54">
        <v>400</v>
      </c>
      <c r="B25" s="43" t="s">
        <v>112</v>
      </c>
      <c r="C25" s="2" t="s">
        <v>140</v>
      </c>
      <c r="D25" t="str">
        <f>CONCATENATE(Tableau3[[#This Row],[Numéro des comptes]],Tableau3[[#This Row],[Séparateur]],Tableau3[[#This Row],[Utilisation]])</f>
        <v>400 - Communication</v>
      </c>
    </row>
    <row r="26" spans="1:4">
      <c r="A26" s="54">
        <v>500</v>
      </c>
      <c r="B26" s="43" t="s">
        <v>112</v>
      </c>
      <c r="C26" t="s">
        <v>129</v>
      </c>
      <c r="D26" t="str">
        <f>CONCATENATE(Tableau3[[#This Row],[Numéro des comptes]],Tableau3[[#This Row],[Séparateur]],Tableau3[[#This Row],[Utilisation]])</f>
        <v>500 - Vente de billet</v>
      </c>
    </row>
    <row r="27" spans="1:4">
      <c r="A27" s="54">
        <v>600</v>
      </c>
      <c r="B27" s="43" t="s">
        <v>112</v>
      </c>
      <c r="C27" s="2" t="s">
        <v>130</v>
      </c>
      <c r="D27" t="str">
        <f>CONCATENATE(Tableau3[[#This Row],[Numéro des comptes]],Tableau3[[#This Row],[Séparateur]],Tableau3[[#This Row],[Utilisation]])</f>
        <v>600 - Sponsoring / dons / subvention</v>
      </c>
    </row>
    <row r="28" spans="1:4">
      <c r="A28" s="54">
        <v>700</v>
      </c>
      <c r="B28" s="43" t="s">
        <v>112</v>
      </c>
      <c r="C28" s="2" t="s">
        <v>126</v>
      </c>
      <c r="D28" t="str">
        <f>CONCATENATE(Tableau3[[#This Row],[Numéro des comptes]],Tableau3[[#This Row],[Séparateur]],Tableau3[[#This Row],[Utilisation]])</f>
        <v>700 - Administration</v>
      </c>
    </row>
    <row r="29" spans="1:4">
      <c r="A29" s="54">
        <v>800</v>
      </c>
      <c r="B29" s="43" t="s">
        <v>112</v>
      </c>
      <c r="C29" s="2" t="s">
        <v>132</v>
      </c>
      <c r="D29" t="str">
        <f>CONCATENATE(Tableau3[[#This Row],[Numéro des comptes]],Tableau3[[#This Row],[Séparateur]],Tableau3[[#This Row],[Utilisation]])</f>
        <v>800 - Animation</v>
      </c>
    </row>
    <row r="30" spans="1:4">
      <c r="A30" s="54">
        <v>900</v>
      </c>
      <c r="B30" s="43" t="s">
        <v>112</v>
      </c>
      <c r="C30" s="2" t="s">
        <v>64</v>
      </c>
      <c r="D30" t="str">
        <f>CONCATENATE(Tableau3[[#This Row],[Numéro des comptes]],Tableau3[[#This Row],[Séparateur]],Tableau3[[#This Row],[Utilisation]])</f>
        <v>900 - Frais bancaires</v>
      </c>
    </row>
    <row r="31" spans="1:4">
      <c r="A31" s="54">
        <v>1000</v>
      </c>
      <c r="B31" s="43" t="s">
        <v>112</v>
      </c>
      <c r="C31" s="2" t="s">
        <v>178</v>
      </c>
      <c r="D31" t="str">
        <f>CONCATENATE(Tableau3[[#This Row],[Numéro des comptes]],Tableau3[[#This Row],[Séparateur]],Tableau3[[#This Row],[Utilisation]])</f>
        <v>1000 - Cotisation Membres</v>
      </c>
    </row>
    <row r="32" spans="1:4">
      <c r="A32" s="54">
        <v>2000</v>
      </c>
      <c r="B32" s="43" t="s">
        <v>112</v>
      </c>
      <c r="C32" s="2" t="s">
        <v>131</v>
      </c>
      <c r="D32" t="str">
        <f>CONCATENATE(Tableau3[[#This Row],[Numéro des comptes]],Tableau3[[#This Row],[Séparateur]],Tableau3[[#This Row],[Utilisation]])</f>
        <v>2000 - Frais des exercices antérieurs</v>
      </c>
    </row>
    <row r="33" spans="1:4">
      <c r="A33" s="4">
        <v>3000</v>
      </c>
      <c r="B33" s="43"/>
      <c r="C33" s="2" t="s">
        <v>145</v>
      </c>
      <c r="D33" t="s">
        <v>146</v>
      </c>
    </row>
    <row r="34" spans="1:4">
      <c r="A34" s="4">
        <v>10000</v>
      </c>
      <c r="B34" s="43" t="s">
        <v>112</v>
      </c>
      <c r="C34" s="4" t="s">
        <v>110</v>
      </c>
      <c r="D34" t="str">
        <f>CONCATENATE(Tableau3[[#This Row],[Numéro des comptes]],Tableau3[[#This Row],[Séparateur]],Tableau3[[#This Row],[Utilisation]])</f>
        <v>10000 - Cautions</v>
      </c>
    </row>
    <row r="35" spans="1:4">
      <c r="A35" s="4">
        <v>20000</v>
      </c>
      <c r="B35" s="43" t="s">
        <v>112</v>
      </c>
      <c r="C35" s="2" t="s">
        <v>111</v>
      </c>
      <c r="D35" t="str">
        <f>CONCATENATE(Tableau3[[#This Row],[Numéro des comptes]],Tableau3[[#This Row],[Séparateur]],Tableau3[[#This Row],[Utilisation]])</f>
        <v>20000 - Caisse</v>
      </c>
    </row>
    <row r="36" spans="1:4">
      <c r="A36" s="41"/>
      <c r="B36" s="43"/>
      <c r="C36" s="4"/>
    </row>
    <row r="37" spans="1:4">
      <c r="A37" s="41"/>
      <c r="B37" s="43"/>
      <c r="C37" s="4"/>
    </row>
    <row r="38" spans="1:4">
      <c r="A38" s="1"/>
      <c r="B38" s="42"/>
    </row>
    <row r="39" spans="1:4">
      <c r="A39" s="13"/>
      <c r="B39" s="42"/>
    </row>
    <row r="40" spans="1:4">
      <c r="A40" s="39" t="s">
        <v>80</v>
      </c>
      <c r="B40" s="43"/>
      <c r="C40" s="4"/>
    </row>
    <row r="41" spans="1:4">
      <c r="A41" s="41" t="s">
        <v>114</v>
      </c>
      <c r="B41" s="43"/>
      <c r="C41" s="4"/>
    </row>
    <row r="42" spans="1:4">
      <c r="A42" s="41" t="s">
        <v>115</v>
      </c>
      <c r="B42" s="43"/>
    </row>
    <row r="43" spans="1:4">
      <c r="A43" s="41" t="s">
        <v>116</v>
      </c>
      <c r="B43" s="42"/>
    </row>
    <row r="44" spans="1:4">
      <c r="A44" s="4"/>
      <c r="B44" s="42"/>
      <c r="C44" s="4"/>
    </row>
    <row r="45" spans="1:4">
      <c r="A45" s="13"/>
      <c r="B45" s="43"/>
      <c r="C45" s="4"/>
    </row>
    <row r="46" spans="1:4">
      <c r="A46" s="41"/>
      <c r="B46" s="42"/>
    </row>
    <row r="47" spans="1:4">
      <c r="A47" s="13"/>
      <c r="B47" s="42"/>
    </row>
    <row r="48" spans="1:4">
      <c r="A48" s="41"/>
      <c r="B48" s="43"/>
      <c r="C48" s="41"/>
    </row>
    <row r="49" spans="1:3">
      <c r="A49" s="39" t="s">
        <v>119</v>
      </c>
      <c r="B49" s="43"/>
      <c r="C49" s="41"/>
    </row>
    <row r="50" spans="1:3">
      <c r="A50" s="41" t="s">
        <v>121</v>
      </c>
      <c r="B50" s="43"/>
      <c r="C50" s="41"/>
    </row>
    <row r="51" spans="1:3">
      <c r="A51" s="41" t="s">
        <v>120</v>
      </c>
      <c r="B51" s="43"/>
      <c r="C51" s="41"/>
    </row>
    <row r="52" spans="1:3">
      <c r="A52" s="41"/>
      <c r="B52" s="43"/>
      <c r="C52" s="41"/>
    </row>
    <row r="53" spans="1:3">
      <c r="A53" s="41"/>
      <c r="B53" s="43"/>
      <c r="C53" s="41"/>
    </row>
    <row r="54" spans="1:3">
      <c r="A54" s="41"/>
      <c r="B54" s="43"/>
      <c r="C54" s="41"/>
    </row>
    <row r="55" spans="1:3">
      <c r="A55" s="41"/>
      <c r="B55" s="43"/>
      <c r="C55" s="41"/>
    </row>
    <row r="56" spans="1:3">
      <c r="A56" s="41"/>
      <c r="B56" s="43"/>
      <c r="C56" s="41"/>
    </row>
    <row r="57" spans="1:3">
      <c r="A57" s="41"/>
      <c r="B57" s="43"/>
      <c r="C57" s="41"/>
    </row>
    <row r="58" spans="1:3">
      <c r="A58" s="41"/>
      <c r="B58" s="43"/>
      <c r="C58" s="41"/>
    </row>
    <row r="59" spans="1:3">
      <c r="A59" s="41"/>
      <c r="B59" s="43"/>
      <c r="C59" s="41"/>
    </row>
    <row r="60" spans="1:3">
      <c r="A60" s="41"/>
      <c r="B60" s="43"/>
      <c r="C60" s="41"/>
    </row>
    <row r="61" spans="1:3">
      <c r="A61" s="41"/>
      <c r="B61" s="43"/>
      <c r="C61" s="41"/>
    </row>
    <row r="62" spans="1:3">
      <c r="A62" s="41"/>
      <c r="B62" s="43"/>
      <c r="C62" s="41"/>
    </row>
    <row r="63" spans="1:3">
      <c r="A63" s="41"/>
      <c r="B63" s="43"/>
      <c r="C63" s="41"/>
    </row>
    <row r="64" spans="1:3">
      <c r="A64" s="41"/>
      <c r="B64" s="43"/>
      <c r="C64" s="41"/>
    </row>
    <row r="65" spans="1:3">
      <c r="A65" s="41"/>
      <c r="B65" s="43"/>
      <c r="C65" s="41"/>
    </row>
    <row r="66" spans="1:3">
      <c r="A66" s="41"/>
      <c r="B66" s="43"/>
      <c r="C66" s="41"/>
    </row>
    <row r="67" spans="1:3">
      <c r="A67" s="41"/>
      <c r="B67" s="43"/>
      <c r="C67" s="41"/>
    </row>
    <row r="68" spans="1:3">
      <c r="A68" s="41"/>
      <c r="B68" s="43"/>
      <c r="C68" s="41"/>
    </row>
    <row r="69" spans="1:3">
      <c r="A69" s="41"/>
      <c r="B69" s="43"/>
      <c r="C69" s="41"/>
    </row>
    <row r="70" spans="1:3">
      <c r="A70" s="41"/>
      <c r="B70" s="43"/>
      <c r="C70" s="41"/>
    </row>
    <row r="71" spans="1:3">
      <c r="A71" s="41"/>
      <c r="B71" s="43"/>
      <c r="C71" s="41"/>
    </row>
    <row r="72" spans="1:3">
      <c r="A72" s="41"/>
      <c r="B72" s="43"/>
      <c r="C72" s="41"/>
    </row>
    <row r="73" spans="1:3">
      <c r="A73" s="41"/>
      <c r="B73" s="43"/>
      <c r="C73" s="41"/>
    </row>
    <row r="74" spans="1:3">
      <c r="A74" s="41"/>
      <c r="B74" s="43"/>
      <c r="C74" s="41"/>
    </row>
    <row r="75" spans="1:3">
      <c r="A75" s="41"/>
      <c r="B75" s="43"/>
      <c r="C75" s="41"/>
    </row>
    <row r="76" spans="1:3">
      <c r="A76" s="41"/>
      <c r="B76" s="43"/>
      <c r="C76" s="41"/>
    </row>
    <row r="77" spans="1:3">
      <c r="A77" s="41"/>
      <c r="B77" s="43"/>
      <c r="C77" s="41"/>
    </row>
    <row r="78" spans="1:3">
      <c r="A78" s="41"/>
      <c r="B78" s="43"/>
      <c r="C78" s="41"/>
    </row>
    <row r="79" spans="1:3">
      <c r="A79" s="41"/>
      <c r="B79" s="43"/>
      <c r="C79" s="41"/>
    </row>
    <row r="80" spans="1:3">
      <c r="A80" s="41"/>
      <c r="B80" s="43"/>
      <c r="C80" s="41"/>
    </row>
    <row r="81" spans="1:3">
      <c r="A81" s="41"/>
      <c r="B81" s="43"/>
      <c r="C81" s="41"/>
    </row>
    <row r="82" spans="1:3">
      <c r="A82" s="41"/>
      <c r="B82" s="43"/>
      <c r="C82" s="41"/>
    </row>
    <row r="83" spans="1:3">
      <c r="A83" s="41"/>
      <c r="B83" s="43"/>
      <c r="C83" s="41"/>
    </row>
    <row r="84" spans="1:3">
      <c r="A84" s="41"/>
      <c r="B84" s="43"/>
      <c r="C84" s="41"/>
    </row>
    <row r="85" spans="1:3">
      <c r="A85" s="41"/>
      <c r="B85" s="43"/>
      <c r="C85" s="41"/>
    </row>
    <row r="86" spans="1:3">
      <c r="A86" s="41"/>
      <c r="B86" s="43"/>
      <c r="C86" s="41"/>
    </row>
    <row r="87" spans="1:3">
      <c r="A87" s="41"/>
      <c r="B87" s="43"/>
      <c r="C87" s="41"/>
    </row>
    <row r="88" spans="1:3">
      <c r="A88" s="41"/>
      <c r="B88" s="43"/>
      <c r="C88" s="41"/>
    </row>
    <row r="89" spans="1:3">
      <c r="A89" s="41"/>
      <c r="B89" s="43"/>
      <c r="C89" s="41"/>
    </row>
    <row r="90" spans="1:3">
      <c r="A90" s="41"/>
      <c r="B90" s="43"/>
      <c r="C90" s="41"/>
    </row>
    <row r="91" spans="1:3">
      <c r="A91" s="41"/>
      <c r="B91" s="43"/>
      <c r="C91" s="41"/>
    </row>
    <row r="92" spans="1:3">
      <c r="A92" s="41"/>
      <c r="B92" s="43"/>
      <c r="C92" s="41"/>
    </row>
    <row r="93" spans="1:3">
      <c r="A93" s="41"/>
      <c r="B93" s="43"/>
      <c r="C93" s="41"/>
    </row>
    <row r="94" spans="1:3">
      <c r="A94" s="41"/>
      <c r="B94" s="43"/>
      <c r="C94" s="41"/>
    </row>
    <row r="95" spans="1:3">
      <c r="A95" s="41"/>
      <c r="B95" s="43"/>
      <c r="C95" s="41"/>
    </row>
    <row r="96" spans="1:3">
      <c r="A96" s="41"/>
      <c r="B96" s="43"/>
      <c r="C96" s="41"/>
    </row>
    <row r="97" spans="1:3">
      <c r="A97" s="41"/>
      <c r="B97" s="43"/>
      <c r="C97" s="41"/>
    </row>
    <row r="98" spans="1:3">
      <c r="A98" s="41"/>
      <c r="B98" s="43"/>
      <c r="C98" s="41"/>
    </row>
    <row r="99" spans="1:3">
      <c r="A99" s="41"/>
      <c r="B99" s="43"/>
      <c r="C99" s="41"/>
    </row>
    <row r="100" spans="1:3">
      <c r="A100" s="41"/>
      <c r="B100" s="43"/>
      <c r="C100" s="41"/>
    </row>
    <row r="101" spans="1:3">
      <c r="A101" s="41"/>
      <c r="B101" s="43"/>
      <c r="C101" s="41"/>
    </row>
    <row r="102" spans="1:3">
      <c r="A102" s="41"/>
      <c r="B102" s="43"/>
      <c r="C102" s="41"/>
    </row>
    <row r="103" spans="1:3">
      <c r="A103" s="41"/>
      <c r="B103" s="43"/>
      <c r="C103" s="41"/>
    </row>
    <row r="104" spans="1:3">
      <c r="A104" s="41"/>
      <c r="B104" s="43"/>
      <c r="C104" s="41"/>
    </row>
    <row r="105" spans="1:3">
      <c r="A105" s="41"/>
      <c r="B105" s="43"/>
      <c r="C105" s="41"/>
    </row>
    <row r="106" spans="1:3">
      <c r="A106" s="41"/>
      <c r="B106" s="43"/>
      <c r="C106" s="41"/>
    </row>
    <row r="107" spans="1:3">
      <c r="A107" s="41"/>
      <c r="B107" s="43"/>
      <c r="C107" s="41"/>
    </row>
    <row r="108" spans="1:3">
      <c r="A108" s="41"/>
      <c r="B108" s="43"/>
      <c r="C108" s="41"/>
    </row>
    <row r="109" spans="1:3">
      <c r="A109" s="41"/>
      <c r="B109" s="43"/>
      <c r="C109" s="41"/>
    </row>
    <row r="110" spans="1:3">
      <c r="A110" s="41"/>
      <c r="B110" s="43"/>
      <c r="C110" s="41"/>
    </row>
    <row r="111" spans="1:3">
      <c r="A111" s="41"/>
      <c r="B111" s="43"/>
      <c r="C111" s="41"/>
    </row>
    <row r="112" spans="1:3">
      <c r="A112" s="41"/>
      <c r="B112" s="43"/>
      <c r="C112" s="41"/>
    </row>
    <row r="113" spans="1:3">
      <c r="A113" s="41"/>
      <c r="B113" s="43"/>
      <c r="C113" s="41"/>
    </row>
    <row r="114" spans="1:3">
      <c r="A114" s="41"/>
      <c r="B114" s="43"/>
      <c r="C114" s="41"/>
    </row>
    <row r="115" spans="1:3">
      <c r="A115" s="41"/>
      <c r="B115" s="43"/>
      <c r="C115" s="41"/>
    </row>
    <row r="116" spans="1:3">
      <c r="A116" s="41"/>
      <c r="B116" s="43"/>
      <c r="C116" s="41"/>
    </row>
    <row r="117" spans="1:3">
      <c r="A117" s="41"/>
      <c r="B117" s="43"/>
      <c r="C117" s="41"/>
    </row>
    <row r="118" spans="1:3">
      <c r="A118" s="41"/>
      <c r="B118" s="43"/>
      <c r="C118" s="41"/>
    </row>
    <row r="119" spans="1:3">
      <c r="A119" s="41"/>
      <c r="B119" s="43"/>
      <c r="C119" s="41"/>
    </row>
    <row r="120" spans="1:3">
      <c r="A120" s="41"/>
      <c r="B120" s="43"/>
      <c r="C120" s="41"/>
    </row>
    <row r="121" spans="1:3">
      <c r="A121" s="41"/>
      <c r="B121" s="43"/>
      <c r="C121" s="41"/>
    </row>
    <row r="122" spans="1:3">
      <c r="A122" s="41"/>
      <c r="B122" s="43"/>
      <c r="C122" s="41"/>
    </row>
    <row r="123" spans="1:3">
      <c r="A123" s="41"/>
      <c r="B123" s="43"/>
      <c r="C123" s="41"/>
    </row>
    <row r="124" spans="1:3">
      <c r="A124" s="41"/>
      <c r="B124" s="43"/>
      <c r="C124" s="41"/>
    </row>
    <row r="125" spans="1:3">
      <c r="A125" s="41"/>
      <c r="B125" s="43"/>
      <c r="C125" s="41"/>
    </row>
    <row r="126" spans="1:3">
      <c r="A126" s="41"/>
      <c r="B126" s="43"/>
      <c r="C126" s="41"/>
    </row>
    <row r="127" spans="1:3">
      <c r="A127" s="41"/>
      <c r="B127" s="43"/>
      <c r="C127" s="41"/>
    </row>
    <row r="128" spans="1:3">
      <c r="A128" s="41"/>
      <c r="B128" s="43"/>
      <c r="C128" s="41"/>
    </row>
    <row r="129" spans="1:3">
      <c r="A129" s="41"/>
      <c r="B129" s="43"/>
      <c r="C129" s="41"/>
    </row>
    <row r="130" spans="1:3">
      <c r="A130" s="41"/>
      <c r="B130" s="43"/>
      <c r="C130" s="41"/>
    </row>
    <row r="131" spans="1:3">
      <c r="A131" s="41"/>
      <c r="B131" s="43"/>
      <c r="C131" s="41"/>
    </row>
    <row r="132" spans="1:3">
      <c r="A132" s="41"/>
      <c r="B132" s="43"/>
      <c r="C132" s="41"/>
    </row>
    <row r="133" spans="1:3">
      <c r="A133" s="41"/>
      <c r="B133" s="43"/>
      <c r="C133" s="41"/>
    </row>
    <row r="134" spans="1:3">
      <c r="A134" s="41"/>
      <c r="B134" s="43"/>
      <c r="C134" s="41"/>
    </row>
    <row r="135" spans="1:3">
      <c r="A135" s="41"/>
      <c r="B135" s="43"/>
      <c r="C135" s="41"/>
    </row>
    <row r="136" spans="1:3">
      <c r="A136" s="41"/>
      <c r="B136" s="43"/>
      <c r="C136" s="41"/>
    </row>
    <row r="137" spans="1:3">
      <c r="A137" s="41"/>
      <c r="B137" s="43"/>
      <c r="C137" s="41"/>
    </row>
    <row r="138" spans="1:3">
      <c r="A138" s="41"/>
      <c r="B138" s="43"/>
      <c r="C138" s="41"/>
    </row>
    <row r="139" spans="1:3">
      <c r="A139" s="41"/>
      <c r="B139" s="43"/>
      <c r="C139" s="41"/>
    </row>
    <row r="140" spans="1:3">
      <c r="A140" s="41"/>
      <c r="B140" s="43"/>
      <c r="C140" s="41"/>
    </row>
    <row r="141" spans="1:3">
      <c r="A141" s="41"/>
      <c r="B141" s="43"/>
      <c r="C141" s="41"/>
    </row>
    <row r="142" spans="1:3">
      <c r="A142" s="41"/>
      <c r="B142" s="43"/>
      <c r="C142" s="41"/>
    </row>
    <row r="143" spans="1:3">
      <c r="A143" s="41"/>
      <c r="B143" s="43"/>
      <c r="C143" s="41"/>
    </row>
    <row r="144" spans="1:3">
      <c r="A144" s="41"/>
      <c r="B144" s="43"/>
      <c r="C144" s="41"/>
    </row>
    <row r="145" spans="1:3">
      <c r="A145" s="41"/>
      <c r="B145" s="43"/>
      <c r="C145" s="41"/>
    </row>
    <row r="146" spans="1:3">
      <c r="A146" s="41"/>
      <c r="B146" s="43"/>
      <c r="C146" s="41"/>
    </row>
    <row r="147" spans="1:3">
      <c r="A147" s="41"/>
      <c r="B147" s="43"/>
      <c r="C147" s="41"/>
    </row>
    <row r="148" spans="1:3">
      <c r="A148" s="41"/>
      <c r="B148" s="43"/>
      <c r="C148" s="41"/>
    </row>
    <row r="149" spans="1:3">
      <c r="A149" s="41"/>
      <c r="B149" s="43"/>
      <c r="C149" s="41"/>
    </row>
    <row r="150" spans="1:3">
      <c r="A150" s="41"/>
      <c r="B150" s="43"/>
      <c r="C150" s="41"/>
    </row>
    <row r="151" spans="1:3">
      <c r="A151" s="41"/>
      <c r="B151" s="43"/>
      <c r="C151" s="41"/>
    </row>
    <row r="152" spans="1:3">
      <c r="A152" s="41"/>
      <c r="B152" s="43"/>
      <c r="C152" s="41"/>
    </row>
    <row r="153" spans="1:3">
      <c r="A153" s="41"/>
      <c r="B153" s="43"/>
    </row>
    <row r="154" spans="1:3">
      <c r="A154" s="41"/>
      <c r="B154" s="43"/>
    </row>
    <row r="155" spans="1:3">
      <c r="A155" s="41"/>
      <c r="B155" s="43"/>
    </row>
    <row r="156" spans="1:3">
      <c r="A156" s="41"/>
      <c r="B156" s="43"/>
    </row>
    <row r="157" spans="1:3">
      <c r="A157" s="41"/>
      <c r="B157" s="43"/>
    </row>
    <row r="158" spans="1:3">
      <c r="A158" s="41"/>
      <c r="B158" s="43"/>
    </row>
    <row r="159" spans="1:3">
      <c r="A159" s="41"/>
      <c r="B159" s="43"/>
    </row>
    <row r="160" spans="1:3">
      <c r="A160" s="41"/>
      <c r="B160" s="43"/>
    </row>
    <row r="161" spans="1:2">
      <c r="A161" s="41"/>
      <c r="B161" s="43"/>
    </row>
    <row r="162" spans="1:2">
      <c r="A162" s="41"/>
      <c r="B162" s="43"/>
    </row>
    <row r="163" spans="1:2">
      <c r="A163" s="41"/>
      <c r="B163" s="43"/>
    </row>
    <row r="164" spans="1:2">
      <c r="A164" s="41"/>
      <c r="B164" s="43"/>
    </row>
    <row r="165" spans="1:2">
      <c r="A165" s="41"/>
      <c r="B165" s="43"/>
    </row>
    <row r="166" spans="1:2">
      <c r="A166" s="41"/>
      <c r="B166" s="43"/>
    </row>
    <row r="167" spans="1:2">
      <c r="A167" s="41"/>
      <c r="B167" s="43"/>
    </row>
    <row r="168" spans="1:2">
      <c r="A168" s="41"/>
      <c r="B168" s="43"/>
    </row>
    <row r="169" spans="1:2">
      <c r="A169" s="41"/>
      <c r="B169" s="43"/>
    </row>
    <row r="170" spans="1:2">
      <c r="A170" s="41"/>
      <c r="B170" s="43"/>
    </row>
    <row r="171" spans="1:2">
      <c r="A171" s="41"/>
      <c r="B171" s="43"/>
    </row>
    <row r="172" spans="1:2">
      <c r="A172" s="41"/>
      <c r="B172" s="43"/>
    </row>
    <row r="173" spans="1:2">
      <c r="A173" s="41"/>
      <c r="B173" s="43"/>
    </row>
    <row r="174" spans="1:2">
      <c r="A174" s="41"/>
      <c r="B174" s="43"/>
    </row>
    <row r="175" spans="1:2">
      <c r="A175" s="41"/>
      <c r="B175" s="43"/>
    </row>
    <row r="176" spans="1:2">
      <c r="A176" s="41"/>
      <c r="B176" s="43"/>
    </row>
    <row r="177" spans="1:2">
      <c r="A177" s="41"/>
      <c r="B177" s="43"/>
    </row>
    <row r="178" spans="1:2">
      <c r="A178" s="41"/>
      <c r="B178" s="43"/>
    </row>
    <row r="179" spans="1:2">
      <c r="A179" s="41"/>
      <c r="B179" s="43"/>
    </row>
    <row r="180" spans="1:2">
      <c r="A180" s="41"/>
      <c r="B180" s="43"/>
    </row>
    <row r="181" spans="1:2">
      <c r="A181" s="41"/>
      <c r="B181" s="43"/>
    </row>
    <row r="182" spans="1:2">
      <c r="A182" s="41"/>
      <c r="B182" s="43"/>
    </row>
    <row r="183" spans="1:2">
      <c r="A183" s="41"/>
      <c r="B183" s="43"/>
    </row>
    <row r="184" spans="1:2">
      <c r="A184" s="41"/>
      <c r="B184" s="43"/>
    </row>
    <row r="185" spans="1:2">
      <c r="A185" s="41"/>
      <c r="B185" s="43"/>
    </row>
    <row r="186" spans="1:2">
      <c r="A186" s="41"/>
      <c r="B186" s="43"/>
    </row>
    <row r="187" spans="1:2">
      <c r="A187" s="41"/>
      <c r="B187" s="43"/>
    </row>
    <row r="188" spans="1:2">
      <c r="A188" s="41"/>
      <c r="B188" s="43"/>
    </row>
    <row r="189" spans="1:2">
      <c r="A189" s="41"/>
      <c r="B189" s="43"/>
    </row>
    <row r="190" spans="1:2">
      <c r="A190" s="41"/>
      <c r="B190" s="43"/>
    </row>
    <row r="191" spans="1:2">
      <c r="A191" s="41"/>
      <c r="B191" s="43"/>
    </row>
    <row r="192" spans="1:2">
      <c r="A192" s="41"/>
      <c r="B192" s="43"/>
    </row>
    <row r="193" spans="1:2">
      <c r="A193" s="41"/>
      <c r="B193" s="43"/>
    </row>
    <row r="194" spans="1:2">
      <c r="A194" s="41"/>
      <c r="B194" s="43"/>
    </row>
    <row r="195" spans="1:2">
      <c r="A195" s="41"/>
      <c r="B195" s="43"/>
    </row>
    <row r="196" spans="1:2">
      <c r="A196" s="41"/>
      <c r="B196" s="43"/>
    </row>
    <row r="197" spans="1:2">
      <c r="A197" s="41"/>
      <c r="B197" s="43"/>
    </row>
    <row r="198" spans="1:2">
      <c r="A198" s="41"/>
      <c r="B198" s="43"/>
    </row>
    <row r="199" spans="1:2">
      <c r="A199" s="41"/>
      <c r="B199" s="43"/>
    </row>
    <row r="200" spans="1:2">
      <c r="A200" s="41"/>
      <c r="B200" s="43"/>
    </row>
    <row r="201" spans="1:2">
      <c r="A201" s="41"/>
      <c r="B201" s="43"/>
    </row>
    <row r="202" spans="1:2">
      <c r="A202" s="41"/>
      <c r="B202" s="43"/>
    </row>
    <row r="203" spans="1:2">
      <c r="A203" s="41"/>
      <c r="B203" s="43"/>
    </row>
    <row r="204" spans="1:2">
      <c r="A204" s="41"/>
      <c r="B204" s="43"/>
    </row>
    <row r="205" spans="1:2">
      <c r="A205" s="41"/>
      <c r="B205" s="43"/>
    </row>
    <row r="206" spans="1:2">
      <c r="A206" s="41"/>
      <c r="B206" s="43"/>
    </row>
    <row r="207" spans="1:2">
      <c r="A207" s="41"/>
      <c r="B207" s="43"/>
    </row>
    <row r="208" spans="1:2">
      <c r="A208" s="41"/>
      <c r="B208" s="43"/>
    </row>
    <row r="209" spans="1:2">
      <c r="A209" s="41"/>
      <c r="B209" s="43"/>
    </row>
    <row r="210" spans="1:2">
      <c r="A210" s="41"/>
      <c r="B210" s="43"/>
    </row>
    <row r="211" spans="1:2">
      <c r="A211" s="41"/>
      <c r="B211" s="43"/>
    </row>
    <row r="212" spans="1:2">
      <c r="A212" s="41"/>
      <c r="B212" s="43"/>
    </row>
    <row r="213" spans="1:2">
      <c r="A213" s="41"/>
      <c r="B213" s="43"/>
    </row>
    <row r="214" spans="1:2">
      <c r="A214" s="41"/>
      <c r="B214" s="43"/>
    </row>
    <row r="215" spans="1:2">
      <c r="A215" s="41"/>
      <c r="B215" s="43"/>
    </row>
    <row r="216" spans="1:2">
      <c r="A216" s="41"/>
      <c r="B216" s="43"/>
    </row>
    <row r="217" spans="1:2">
      <c r="A217" s="41"/>
      <c r="B217" s="43"/>
    </row>
    <row r="218" spans="1:2">
      <c r="A218" s="41"/>
      <c r="B218" s="43"/>
    </row>
    <row r="219" spans="1:2">
      <c r="A219" s="41"/>
      <c r="B219" s="43"/>
    </row>
    <row r="220" spans="1:2">
      <c r="A220" s="41"/>
      <c r="B220" s="43"/>
    </row>
    <row r="221" spans="1:2">
      <c r="A221" s="41"/>
      <c r="B221" s="43"/>
    </row>
    <row r="222" spans="1:2">
      <c r="A222" s="41"/>
      <c r="B222" s="43"/>
    </row>
    <row r="223" spans="1:2">
      <c r="A223" s="41"/>
      <c r="B223" s="43"/>
    </row>
    <row r="224" spans="1:2">
      <c r="A224" s="41"/>
      <c r="B224" s="43"/>
    </row>
    <row r="225" spans="1:2">
      <c r="A225" s="41"/>
      <c r="B225" s="43"/>
    </row>
    <row r="226" spans="1:2">
      <c r="A226" s="41"/>
      <c r="B226" s="43"/>
    </row>
    <row r="227" spans="1:2">
      <c r="A227" s="41"/>
      <c r="B227" s="43"/>
    </row>
    <row r="228" spans="1:2">
      <c r="A228" s="41"/>
      <c r="B228" s="43"/>
    </row>
    <row r="229" spans="1:2">
      <c r="A229" s="41"/>
      <c r="B229" s="43"/>
    </row>
    <row r="230" spans="1:2">
      <c r="A230" s="41"/>
      <c r="B230" s="43"/>
    </row>
    <row r="231" spans="1:2">
      <c r="A231" s="41"/>
      <c r="B231" s="43"/>
    </row>
    <row r="232" spans="1:2">
      <c r="A232" s="41"/>
      <c r="B232" s="43"/>
    </row>
    <row r="233" spans="1:2">
      <c r="A233" s="41"/>
      <c r="B233" s="43"/>
    </row>
    <row r="234" spans="1:2">
      <c r="A234" s="41"/>
      <c r="B234" s="43"/>
    </row>
  </sheetData>
  <pageMargins left="0.7" right="0.7" top="0.75" bottom="0.75" header="0.3" footer="0.3"/>
  <pageSetup paperSize="9" orientation="portrait" horizontalDpi="1200" verticalDpi="12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Compta</vt:lpstr>
      <vt:lpstr>Liste écriture</vt:lpstr>
      <vt:lpstr>Exemple de plan comptable</vt:lpstr>
      <vt:lpstr>Numéros comptables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Gindrat</dc:creator>
  <cp:lastModifiedBy>Alena</cp:lastModifiedBy>
  <cp:lastPrinted>2014-05-07T07:41:27Z</cp:lastPrinted>
  <dcterms:created xsi:type="dcterms:W3CDTF">2013-05-16T09:14:10Z</dcterms:created>
  <dcterms:modified xsi:type="dcterms:W3CDTF">2017-09-27T17:28:12Z</dcterms:modified>
</cp:coreProperties>
</file>