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sos\Unipoly\Tresorerie21-22\UP_Tresorerie_21-22\8-Bilan\"/>
    </mc:Choice>
  </mc:AlternateContent>
  <xr:revisionPtr revIDLastSave="0" documentId="13_ncr:1_{087CD808-C8F0-43F3-858A-BA34DB039ED3}" xr6:coauthVersionLast="47" xr6:coauthVersionMax="47" xr10:uidLastSave="{00000000-0000-0000-0000-000000000000}"/>
  <bookViews>
    <workbookView xWindow="-108" yWindow="-108" windowWidth="23256" windowHeight="12576" activeTab="1" xr2:uid="{34F8AD7C-3B1E-42A7-8AF2-50C33241ADA4}"/>
  </bookViews>
  <sheets>
    <sheet name="Bilan" sheetId="1" r:id="rId1"/>
    <sheet name="Détails Comité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" l="1"/>
  <c r="O12" i="3" s="1"/>
  <c r="O6" i="3"/>
  <c r="J12" i="3"/>
  <c r="J9" i="3"/>
  <c r="J6" i="3"/>
  <c r="E6" i="3"/>
  <c r="E10" i="3" s="1"/>
  <c r="E15" i="3" s="1"/>
  <c r="G59" i="1"/>
  <c r="G55" i="1"/>
  <c r="I55" i="1" s="1"/>
  <c r="K55" i="1" s="1"/>
  <c r="M55" i="1" s="1"/>
  <c r="O55" i="1" s="1"/>
  <c r="G57" i="1"/>
  <c r="I57" i="1" s="1"/>
  <c r="K57" i="1" s="1"/>
  <c r="M57" i="1" s="1"/>
  <c r="O57" i="1" s="1"/>
  <c r="G33" i="1"/>
  <c r="I33" i="1" s="1"/>
  <c r="K33" i="1" s="1"/>
  <c r="M33" i="1" s="1"/>
  <c r="O33" i="1" s="1"/>
  <c r="G35" i="1"/>
  <c r="G37" i="1"/>
  <c r="I37" i="1" s="1"/>
  <c r="G39" i="1"/>
  <c r="G41" i="1"/>
  <c r="G43" i="1"/>
  <c r="G45" i="1"/>
  <c r="G47" i="1"/>
  <c r="G49" i="1"/>
  <c r="G51" i="1"/>
  <c r="G53" i="1"/>
  <c r="I53" i="1" s="1"/>
  <c r="K53" i="1" s="1"/>
  <c r="M53" i="1" s="1"/>
  <c r="O53" i="1" s="1"/>
  <c r="G29" i="1"/>
  <c r="G31" i="1"/>
  <c r="I31" i="1" s="1"/>
  <c r="K31" i="1" s="1"/>
  <c r="M31" i="1" s="1"/>
  <c r="O31" i="1" s="1"/>
  <c r="G27" i="1"/>
  <c r="I27" i="1" s="1"/>
  <c r="K27" i="1" s="1"/>
  <c r="M27" i="1" s="1"/>
  <c r="O27" i="1" s="1"/>
  <c r="G11" i="1"/>
  <c r="I11" i="1" s="1"/>
  <c r="K11" i="1" s="1"/>
  <c r="M11" i="1" s="1"/>
  <c r="O11" i="1" s="1"/>
  <c r="G13" i="1"/>
  <c r="G15" i="1"/>
  <c r="G17" i="1"/>
  <c r="I17" i="1" s="1"/>
  <c r="K17" i="1" s="1"/>
  <c r="M17" i="1" s="1"/>
  <c r="O17" i="1" s="1"/>
  <c r="G19" i="1"/>
  <c r="I19" i="1" s="1"/>
  <c r="K19" i="1" s="1"/>
  <c r="M19" i="1" s="1"/>
  <c r="O19" i="1" s="1"/>
  <c r="G23" i="1"/>
  <c r="G25" i="1"/>
  <c r="G9" i="1"/>
  <c r="I9" i="1" s="1"/>
  <c r="K9" i="1" s="1"/>
  <c r="M9" i="1" s="1"/>
  <c r="O9" i="1" s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D30" i="1"/>
  <c r="D29" i="1"/>
  <c r="D6" i="1" s="1"/>
  <c r="E5" i="1" s="1"/>
  <c r="G5" i="1" s="1"/>
  <c r="E27" i="1"/>
  <c r="E25" i="1"/>
  <c r="E23" i="1"/>
  <c r="E21" i="1"/>
  <c r="G21" i="1" s="1"/>
  <c r="I21" i="1" s="1"/>
  <c r="K21" i="1" s="1"/>
  <c r="M21" i="1" s="1"/>
  <c r="O21" i="1" s="1"/>
  <c r="E19" i="1"/>
  <c r="E17" i="1"/>
  <c r="E15" i="1"/>
  <c r="E13" i="1"/>
  <c r="E11" i="1"/>
  <c r="E9" i="1"/>
  <c r="D8" i="1"/>
  <c r="D7" i="1"/>
  <c r="E7" i="1" s="1"/>
  <c r="F7" i="1"/>
  <c r="H30" i="1"/>
  <c r="H29" i="1"/>
  <c r="F29" i="1"/>
  <c r="F30" i="1"/>
  <c r="I47" i="1"/>
  <c r="K47" i="1" s="1"/>
  <c r="M47" i="1" s="1"/>
  <c r="O47" i="1" s="1"/>
  <c r="I59" i="1"/>
  <c r="K59" i="1" s="1"/>
  <c r="M59" i="1" s="1"/>
  <c r="O59" i="1" s="1"/>
  <c r="N30" i="1"/>
  <c r="N29" i="1"/>
  <c r="L30" i="1"/>
  <c r="L29" i="1"/>
  <c r="J30" i="1"/>
  <c r="J29" i="1"/>
  <c r="I51" i="1"/>
  <c r="K51" i="1" s="1"/>
  <c r="M51" i="1" s="1"/>
  <c r="O51" i="1" s="1"/>
  <c r="I49" i="1"/>
  <c r="K49" i="1" s="1"/>
  <c r="M49" i="1" s="1"/>
  <c r="O49" i="1" s="1"/>
  <c r="I45" i="1"/>
  <c r="K45" i="1" s="1"/>
  <c r="M45" i="1" s="1"/>
  <c r="O45" i="1" s="1"/>
  <c r="I43" i="1"/>
  <c r="K43" i="1" s="1"/>
  <c r="M43" i="1" s="1"/>
  <c r="O43" i="1" s="1"/>
  <c r="I41" i="1"/>
  <c r="K41" i="1" s="1"/>
  <c r="M41" i="1" s="1"/>
  <c r="O41" i="1" s="1"/>
  <c r="I39" i="1"/>
  <c r="K39" i="1" s="1"/>
  <c r="M39" i="1" s="1"/>
  <c r="O39" i="1" s="1"/>
  <c r="I35" i="1"/>
  <c r="K35" i="1" s="1"/>
  <c r="M35" i="1" s="1"/>
  <c r="O35" i="1" s="1"/>
  <c r="N8" i="1"/>
  <c r="N7" i="1"/>
  <c r="L8" i="1"/>
  <c r="L7" i="1"/>
  <c r="J8" i="1"/>
  <c r="J7" i="1"/>
  <c r="H8" i="1"/>
  <c r="H7" i="1"/>
  <c r="F8" i="1"/>
  <c r="I25" i="1"/>
  <c r="K25" i="1" s="1"/>
  <c r="M25" i="1" s="1"/>
  <c r="O25" i="1" s="1"/>
  <c r="I23" i="1"/>
  <c r="K23" i="1" s="1"/>
  <c r="M23" i="1" s="1"/>
  <c r="O23" i="1" s="1"/>
  <c r="I15" i="1"/>
  <c r="K15" i="1" s="1"/>
  <c r="M15" i="1" s="1"/>
  <c r="O15" i="1" s="1"/>
  <c r="I13" i="1"/>
  <c r="K13" i="1" s="1"/>
  <c r="M13" i="1" s="1"/>
  <c r="O13" i="1" s="1"/>
  <c r="I5" i="1" l="1"/>
  <c r="K5" i="1" s="1"/>
  <c r="M5" i="1" s="1"/>
  <c r="O5" i="1" s="1"/>
  <c r="F61" i="1"/>
  <c r="E29" i="1"/>
  <c r="D61" i="1" s="1"/>
  <c r="I29" i="1"/>
  <c r="G7" i="1"/>
  <c r="K37" i="1"/>
  <c r="M37" i="1" s="1"/>
  <c r="O37" i="1" s="1"/>
  <c r="I7" i="1"/>
  <c r="K7" i="1" s="1"/>
  <c r="M7" i="1" s="1"/>
  <c r="O7" i="1" s="1"/>
  <c r="K29" i="1" l="1"/>
  <c r="H61" i="1" l="1"/>
  <c r="M29" i="1"/>
  <c r="J61" i="1"/>
  <c r="O29" i="1" l="1"/>
  <c r="N61" i="1" s="1"/>
  <c r="L61" i="1"/>
</calcChain>
</file>

<file path=xl/sharedStrings.xml><?xml version="1.0" encoding="utf-8"?>
<sst xmlns="http://schemas.openxmlformats.org/spreadsheetml/2006/main" count="108" uniqueCount="63">
  <si>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</si>
  <si>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</si>
  <si>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</si>
  <si>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</si>
  <si>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</si>
  <si>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</si>
  <si>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</si>
  <si>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</si>
  <si>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Initial</t>
  </si>
  <si>
    <t>Q1</t>
  </si>
  <si>
    <t>Q2</t>
  </si>
  <si>
    <t>Q3</t>
  </si>
  <si>
    <t>Q4</t>
  </si>
  <si>
    <t>Bilan Trimestriel Unipoly 21-22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</si>
  <si>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</si>
  <si>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</si>
  <si>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</si>
  <si>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</si>
  <si>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</si>
  <si>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</si>
  <si>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</si>
  <si>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</si>
  <si>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Achats Solidaires (ACHATS)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</si>
  <si>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</si>
  <si>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</si>
  <si>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</si>
  <si>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</si>
  <si>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</si>
  <si>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</si>
  <si>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</si>
  <si>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</si>
  <si>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</si>
  <si>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</si>
  <si>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</si>
  <si>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</si>
  <si>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r>
      <rPr>
        <sz val="11"/>
        <color rgb="FFFF0000"/>
        <rFont val="Futura Std Book"/>
        <family val="2"/>
      </rPr>
      <t>Pertes</t>
    </r>
    <r>
      <rPr>
        <sz val="11"/>
        <color theme="1"/>
        <rFont val="Futura Std Book"/>
        <family val="2"/>
      </rPr>
      <t xml:space="preserve"> et </t>
    </r>
    <r>
      <rPr>
        <sz val="11"/>
        <color rgb="FF0070C0"/>
        <rFont val="Futura Std Book"/>
        <family val="2"/>
      </rPr>
      <t>Profits</t>
    </r>
  </si>
  <si>
    <t>Provisions</t>
  </si>
  <si>
    <t>Détails Fonds Comité</t>
  </si>
  <si>
    <t>Budget pour l'année 2021-2022</t>
  </si>
  <si>
    <t>Clôture des comptes, 2021-2022, Premier Trimestre, Cohesion Générale</t>
  </si>
  <si>
    <t>Charges:Comité:Cohésion (COHE):Cohésion générale</t>
  </si>
  <si>
    <t>Clôture des comptes, 2021-2022, Premier Trimestre, Souper des membres</t>
  </si>
  <si>
    <t>Charges:Comité:Cohésion (COHE):Souper des membres:2021.12.02 - Souper des Membres</t>
  </si>
  <si>
    <t>Clôture des comptes, 2021-2022, Premier Trimestre</t>
  </si>
  <si>
    <t>Produits:Comité:Cohésion (COHE)</t>
  </si>
  <si>
    <t>Charges:Comité:Cohésion (COHE):Weekend Membres:2022.04.08/10 - Weekend Membres</t>
  </si>
  <si>
    <t>Clôture des comptes, 2021-2022, Deuxième Trimestre, Cohesion Générale</t>
  </si>
  <si>
    <t>Clôture des comptes, 2021-2022, Deuxième Trimestre, Souper des membres</t>
  </si>
  <si>
    <t>Clôture des comptes, 2021-2022, Deuxième Trimestre, Weekend Membres</t>
  </si>
  <si>
    <t>Cohésion</t>
  </si>
  <si>
    <t>Date</t>
  </si>
  <si>
    <t>Description</t>
  </si>
  <si>
    <t>Montant</t>
  </si>
  <si>
    <t>Passifs:Fonds:Fonds propres</t>
  </si>
  <si>
    <t>Budget</t>
  </si>
  <si>
    <t>Compte clôturé</t>
  </si>
  <si>
    <t>Clôture des comptes, 2021-2022, Deuxième Trimestre</t>
  </si>
  <si>
    <t>Communication</t>
  </si>
  <si>
    <t>Charges:Comité:Communication (COM)</t>
  </si>
  <si>
    <t>Produits:Comité:Communication (COM)</t>
  </si>
  <si>
    <t>Contribution</t>
  </si>
  <si>
    <t xml:space="preserve">Charges:Comité:Contribution Pôles (CONTRIB):Achats Solidaires </t>
  </si>
  <si>
    <t>Charges:Comité:Contribution Pôles (CONTRIB):Épilibre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</si>
</sst>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C_H_F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11"/>
      <color theme="1"/>
      <name val="Futura Std Book"/>
      <family val="2"/>
    </font>
    <font>
      <b/>
      <sz val="14"/>
      <color theme="1"/>
      <name val="Futura Std Book"/>
      <family val="2"/>
    </font>
    <font>
      <b/>
      <sz val="24"/>
      <color theme="1"/>
      <name val="Futura Std Book"/>
      <family val="2"/>
    </font>
    <font>
      <i/>
      <sz val="11"/>
      <color theme="1"/>
      <name val="Futura Std Book"/>
      <family val="2"/>
    </font>
    <font>
      <sz val="11"/>
      <color rgb="FF0070C0"/>
      <name val="Futura Std Book"/>
      <family val="2"/>
    </font>
    <font>
      <sz val="11"/>
      <color rgb="FFFF0000"/>
      <name val="Futura Std Book"/>
      <family val="2"/>
    </font>
    <font>
      <b/>
      <sz val="11"/>
      <color theme="9"/>
      <name val="Futura Std Book"/>
      <family val="2"/>
    </font>
    <font>
      <b/>
      <i/>
      <sz val="11"/>
      <color theme="1"/>
      <name val="Futura Std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1" fillId="0" borderId="0" xfId="0" applyNumberFormat="1" applyFont="1"/>
    <xf numFmtId="0" fontId="2" fillId="0" borderId="0" xfId="0" applyNumberFormat="1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65" fontId="2" fillId="3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1" fillId="0" borderId="0" xfId="0" applyNumberFormat="1" applyFont="1" applyFill="1"/>
    <xf numFmtId="49" fontId="1" fillId="0" borderId="0" xfId="0" applyNumberFormat="1" applyFont="1" applyFill="1"/>
    <xf numFmtId="0" fontId="1" fillId="0" borderId="0" xfId="0" applyFont="1" applyFill="1"/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O62"/>
  <sheetViews>
    <sheetView zoomScale="106" zoomScaleNormal="190" workbookViewId="0">
      <selection activeCell="J12" sqref="J12"/>
    </sheetView>
  </sheetViews>
  <sheetFormatPr baseColWidth="10" defaultColWidth="0" defaultRowHeight="14.4" zeroHeight="1" x14ac:dyDescent="0.3"/>
  <cols>
    <col min="1" max="1" width="2.21875" style="3" customWidth="1"/>
    <col min="2" max="2" width="3.44140625" style="4" customWidth="1"/>
    <col min="3" max="3" width="33.109375" style="4" customWidth="1"/>
    <col min="4" max="5" width="15.5546875" style="15" customWidth="1"/>
    <col min="6" max="15" width="15.5546875" style="4" customWidth="1"/>
    <col min="16" max="16384" width="11.5546875" style="4" hidden="1"/>
  </cols>
  <sheetData>
    <row r="1" spans="1:15" s="2" customFormat="1" ht="12" customHeight="1" x14ac:dyDescent="0.3">
      <c r="A1" s="1"/>
    </row>
    <row r="2" spans="1:15" ht="36" customHeight="1" x14ac:dyDescent="0.3">
      <c r="B2" s="29" t="s">
        <v>13</v>
      </c>
      <c r="C2" s="30"/>
      <c r="D2" s="31"/>
      <c r="E2" s="31"/>
      <c r="F2" s="30"/>
      <c r="G2" s="30"/>
      <c r="H2" s="30"/>
      <c r="I2" s="30"/>
      <c r="J2" s="30"/>
      <c r="K2" s="30"/>
      <c r="L2" s="30"/>
      <c r="M2" s="30"/>
      <c r="N2" s="30"/>
      <c r="O2" s="32"/>
    </row>
    <row r="3" spans="1:15" ht="14.4" customHeight="1" x14ac:dyDescent="0.3">
      <c r="B3" s="37" t="s">
        <v>2</v>
      </c>
      <c r="C3" s="38"/>
      <c r="D3" s="39" t="s">
        <v>8</v>
      </c>
      <c r="E3" s="33"/>
      <c r="F3" s="33" t="s">
        <v>36</v>
      </c>
      <c r="G3" s="33"/>
      <c r="H3" s="33" t="s">
        <v>9</v>
      </c>
      <c r="I3" s="33"/>
      <c r="J3" s="33" t="s">
        <v>10</v>
      </c>
      <c r="K3" s="33"/>
      <c r="L3" s="33" t="s">
        <v>11</v>
      </c>
      <c r="M3" s="33"/>
      <c r="N3" s="33" t="s">
        <v>12</v>
      </c>
      <c r="O3" s="34"/>
    </row>
    <row r="4" spans="1:15" ht="19.2" x14ac:dyDescent="0.3">
      <c r="B4" s="35" t="s">
        <v>0</v>
      </c>
      <c r="C4" s="36"/>
      <c r="D4" s="18" t="s">
        <v>35</v>
      </c>
      <c r="E4" s="17" t="s">
        <v>21</v>
      </c>
      <c r="F4" s="6" t="s">
        <v>35</v>
      </c>
      <c r="G4" s="6" t="s">
        <v>21</v>
      </c>
      <c r="H4" s="6" t="s">
        <v>35</v>
      </c>
      <c r="I4" s="6" t="s">
        <v>21</v>
      </c>
      <c r="J4" s="6" t="s">
        <v>35</v>
      </c>
      <c r="K4" s="6" t="s">
        <v>21</v>
      </c>
      <c r="L4" s="6" t="s">
        <v>35</v>
      </c>
      <c r="M4" s="6" t="s">
        <v>21</v>
      </c>
      <c r="N4" s="6" t="s">
        <v>35</v>
      </c>
      <c r="O4" s="7" t="s">
        <v>21</v>
      </c>
    </row>
    <row r="5" spans="1:15" x14ac:dyDescent="0.3">
      <c r="B5" s="25" t="s">
        <v>20</v>
      </c>
      <c r="C5" s="26"/>
      <c r="D5" s="8">
        <v>8919.09</v>
      </c>
      <c r="E5" s="19">
        <f>D5-D6</f>
        <v>1915.4300000000003</v>
      </c>
      <c r="F5" s="8"/>
      <c r="G5" s="19">
        <f>F5-F6+E5</f>
        <v>1915.4300000000003</v>
      </c>
      <c r="H5" s="8"/>
      <c r="I5" s="19">
        <f>H5-H6+G5</f>
        <v>1915.4300000000003</v>
      </c>
      <c r="J5" s="8"/>
      <c r="K5" s="19">
        <f>J5-J6+I5</f>
        <v>1915.4300000000003</v>
      </c>
      <c r="L5" s="8"/>
      <c r="M5" s="19">
        <f>L5-L6+K5</f>
        <v>1915.4300000000003</v>
      </c>
      <c r="N5" s="12"/>
      <c r="O5" s="41">
        <f>N5-N6+M5</f>
        <v>1915.4300000000003</v>
      </c>
    </row>
    <row r="6" spans="1:15" x14ac:dyDescent="0.3">
      <c r="B6" s="27"/>
      <c r="C6" s="28"/>
      <c r="D6" s="9">
        <f>D7+D29</f>
        <v>7003.66</v>
      </c>
      <c r="E6" s="19"/>
      <c r="F6" s="9"/>
      <c r="G6" s="19"/>
      <c r="H6" s="9"/>
      <c r="I6" s="19"/>
      <c r="J6" s="9"/>
      <c r="K6" s="19"/>
      <c r="L6" s="9"/>
      <c r="M6" s="19"/>
      <c r="N6" s="11"/>
      <c r="O6" s="41"/>
    </row>
    <row r="7" spans="1:15" x14ac:dyDescent="0.3">
      <c r="B7" s="25" t="s">
        <v>1</v>
      </c>
      <c r="C7" s="26"/>
      <c r="D7" s="10">
        <f>D9+D11+D13+D15+D17+D19+D21+D23+D25+D27</f>
        <v>3492.55</v>
      </c>
      <c r="E7" s="20">
        <f>D7-D8</f>
        <v>3492.55</v>
      </c>
      <c r="F7" s="10">
        <f>F9+F11+F13+F15+F17+F19+F21+F23+F25+F27</f>
        <v>0</v>
      </c>
      <c r="G7" s="20">
        <f>F7-F8+E7</f>
        <v>3492.55</v>
      </c>
      <c r="H7" s="10">
        <f>H9+H11+H13+H15+H17+H19+H21+H23+H25+H27</f>
        <v>1995.95</v>
      </c>
      <c r="I7" s="20">
        <f>H7-H8+G7</f>
        <v>1644.3499999999997</v>
      </c>
      <c r="J7" s="10">
        <f>J9+J11+J13+J15+J17+J19+J21+J23+J25+J27</f>
        <v>716.51</v>
      </c>
      <c r="K7" s="20">
        <f>J7-J8+I7</f>
        <v>1460.7399999999998</v>
      </c>
      <c r="L7" s="10">
        <f>L9+L11+L13+L15+L17+L19+L21+L23+L25+L27</f>
        <v>0</v>
      </c>
      <c r="M7" s="20">
        <f>L7-L8+K7</f>
        <v>1460.7399999999998</v>
      </c>
      <c r="N7" s="10">
        <f>N9+N11+N13+N15+N17+N19+N21+N23+N25+N27</f>
        <v>0</v>
      </c>
      <c r="O7" s="42">
        <f>N7-N8+M7</f>
        <v>1460.7399999999998</v>
      </c>
    </row>
    <row r="8" spans="1:15" x14ac:dyDescent="0.3">
      <c r="B8" s="27"/>
      <c r="C8" s="28"/>
      <c r="D8" s="11">
        <f>D10+D12+D14+D16+D18+D20+D22+D24+D26+D28</f>
        <v>0</v>
      </c>
      <c r="E8" s="21"/>
      <c r="F8" s="11">
        <f>F10+F12+F14+F16+F18+F20+F22+F24+F26+F28</f>
        <v>0</v>
      </c>
      <c r="G8" s="21"/>
      <c r="H8" s="11">
        <f>H10+H12+H14+H16+H18+H20+H22+H24+H26+H28</f>
        <v>3844.1500000000005</v>
      </c>
      <c r="I8" s="21"/>
      <c r="J8" s="11">
        <f>J10+J12+J14+J16+J18+J20+J22+J24+J26+J28</f>
        <v>900.11999999999989</v>
      </c>
      <c r="K8" s="21"/>
      <c r="L8" s="11">
        <f>L10+L12+L14+L16+L18+L20+L22+L24+L26+L28</f>
        <v>0</v>
      </c>
      <c r="M8" s="21"/>
      <c r="N8" s="11">
        <f>N10+N12+N14+N16+N18+N20+N22+N24+N26+N28</f>
        <v>0</v>
      </c>
      <c r="O8" s="41"/>
    </row>
    <row r="9" spans="1:15" x14ac:dyDescent="0.3">
      <c r="C9" s="24" t="s">
        <v>3</v>
      </c>
      <c r="D9" s="8">
        <v>1000</v>
      </c>
      <c r="E9" s="19">
        <f>D9-D10</f>
        <v>1000</v>
      </c>
      <c r="F9" s="8"/>
      <c r="G9" s="19">
        <f>F9-F10+E9</f>
        <v>1000</v>
      </c>
      <c r="H9" s="8"/>
      <c r="I9" s="19">
        <f>H9-H10+G9</f>
        <v>895.05</v>
      </c>
      <c r="J9" s="8">
        <v>148.44999999999999</v>
      </c>
      <c r="K9" s="19">
        <f>J9-J10+I9</f>
        <v>619.29999999999995</v>
      </c>
      <c r="L9" s="8"/>
      <c r="M9" s="19">
        <f>L9-L10+K9</f>
        <v>619.29999999999995</v>
      </c>
      <c r="N9" s="12"/>
      <c r="O9" s="41">
        <f>N9-N10+M9</f>
        <v>619.29999999999995</v>
      </c>
    </row>
    <row r="10" spans="1:15" x14ac:dyDescent="0.3">
      <c r="C10" s="24"/>
      <c r="D10" s="9"/>
      <c r="E10" s="19"/>
      <c r="F10" s="9"/>
      <c r="G10" s="19"/>
      <c r="H10" s="9">
        <v>104.95</v>
      </c>
      <c r="I10" s="19"/>
      <c r="J10" s="9">
        <v>424.2</v>
      </c>
      <c r="K10" s="19"/>
      <c r="L10" s="9"/>
      <c r="M10" s="19"/>
      <c r="N10" s="11"/>
      <c r="O10" s="41"/>
    </row>
    <row r="11" spans="1:15" x14ac:dyDescent="0.3">
      <c r="C11" s="24" t="s">
        <v>4</v>
      </c>
      <c r="D11" s="8">
        <v>750</v>
      </c>
      <c r="E11" s="19">
        <f>D11-D12</f>
        <v>750</v>
      </c>
      <c r="F11" s="8"/>
      <c r="G11" s="19">
        <f t="shared" ref="G11" si="0">F11-F12+E11</f>
        <v>750</v>
      </c>
      <c r="H11" s="8">
        <v>40</v>
      </c>
      <c r="I11" s="19">
        <f>H11-H12+G11</f>
        <v>10.899999999999977</v>
      </c>
      <c r="J11" s="8">
        <v>86.2</v>
      </c>
      <c r="K11" s="19">
        <f>J11-J12+I11</f>
        <v>97.09999999999998</v>
      </c>
      <c r="L11" s="8"/>
      <c r="M11" s="19">
        <f>L11-L12+K11</f>
        <v>97.09999999999998</v>
      </c>
      <c r="N11" s="12"/>
      <c r="O11" s="41">
        <f>N11-N12+M11</f>
        <v>97.09999999999998</v>
      </c>
    </row>
    <row r="12" spans="1:15" x14ac:dyDescent="0.3">
      <c r="C12" s="24"/>
      <c r="D12" s="9"/>
      <c r="E12" s="19"/>
      <c r="F12" s="9"/>
      <c r="G12" s="19"/>
      <c r="H12" s="9">
        <v>779.1</v>
      </c>
      <c r="I12" s="19"/>
      <c r="J12" s="9"/>
      <c r="K12" s="19"/>
      <c r="L12" s="9"/>
      <c r="M12" s="19"/>
      <c r="N12" s="11"/>
      <c r="O12" s="41"/>
    </row>
    <row r="13" spans="1:15" x14ac:dyDescent="0.3">
      <c r="C13" s="24" t="s">
        <v>5</v>
      </c>
      <c r="D13" s="8">
        <v>292.55</v>
      </c>
      <c r="E13" s="19">
        <f>D13-D14</f>
        <v>292.55</v>
      </c>
      <c r="F13" s="8"/>
      <c r="G13" s="19">
        <f t="shared" ref="G13" si="1">F13-F14+E13</f>
        <v>292.55</v>
      </c>
      <c r="H13" s="8"/>
      <c r="I13" s="19">
        <f>H13-H14+G13</f>
        <v>120</v>
      </c>
      <c r="J13" s="8"/>
      <c r="K13" s="19">
        <f>J13-J14+I13</f>
        <v>120</v>
      </c>
      <c r="L13" s="8"/>
      <c r="M13" s="19">
        <f>L13-L14+K13</f>
        <v>120</v>
      </c>
      <c r="N13" s="12"/>
      <c r="O13" s="41">
        <f>N13-N14+M13</f>
        <v>120</v>
      </c>
    </row>
    <row r="14" spans="1:15" x14ac:dyDescent="0.3">
      <c r="C14" s="24"/>
      <c r="D14" s="9"/>
      <c r="E14" s="19"/>
      <c r="F14" s="9"/>
      <c r="G14" s="19"/>
      <c r="H14" s="9">
        <v>172.55</v>
      </c>
      <c r="I14" s="19"/>
      <c r="J14" s="9"/>
      <c r="K14" s="19"/>
      <c r="L14" s="9"/>
      <c r="M14" s="19"/>
      <c r="N14" s="11"/>
      <c r="O14" s="41"/>
    </row>
    <row r="15" spans="1:15" x14ac:dyDescent="0.3">
      <c r="C15" s="24" t="s">
        <v>6</v>
      </c>
      <c r="D15" s="8">
        <v>800</v>
      </c>
      <c r="E15" s="19">
        <f>D15-D16</f>
        <v>800</v>
      </c>
      <c r="F15" s="8"/>
      <c r="G15" s="19">
        <f t="shared" ref="G15" si="2">F15-F16+E15</f>
        <v>800</v>
      </c>
      <c r="H15" s="8">
        <v>522</v>
      </c>
      <c r="I15" s="19">
        <f>H15-H16+G15</f>
        <v>256.49</v>
      </c>
      <c r="J15" s="8"/>
      <c r="K15" s="19">
        <f>J15-J16+I15</f>
        <v>243.67000000000002</v>
      </c>
      <c r="L15" s="8"/>
      <c r="M15" s="19">
        <f>L15-L16+K15</f>
        <v>243.67000000000002</v>
      </c>
      <c r="N15" s="12"/>
      <c r="O15" s="41">
        <f>N15-N16+M15</f>
        <v>243.67000000000002</v>
      </c>
    </row>
    <row r="16" spans="1:15" x14ac:dyDescent="0.3">
      <c r="C16" s="24"/>
      <c r="D16" s="9"/>
      <c r="E16" s="19"/>
      <c r="F16" s="9"/>
      <c r="G16" s="19"/>
      <c r="H16" s="9">
        <v>1065.51</v>
      </c>
      <c r="I16" s="19"/>
      <c r="J16" s="9">
        <v>12.82</v>
      </c>
      <c r="K16" s="19"/>
      <c r="L16" s="9"/>
      <c r="M16" s="19"/>
      <c r="N16" s="11"/>
      <c r="O16" s="41"/>
    </row>
    <row r="17" spans="2:15" x14ac:dyDescent="0.3">
      <c r="C17" s="24" t="s">
        <v>7</v>
      </c>
      <c r="D17" s="8">
        <v>0</v>
      </c>
      <c r="E17" s="19">
        <f>D17-D18</f>
        <v>0</v>
      </c>
      <c r="F17" s="8"/>
      <c r="G17" s="19">
        <f t="shared" ref="G17" si="3">F17-F18+E17</f>
        <v>0</v>
      </c>
      <c r="H17" s="8">
        <v>602.85</v>
      </c>
      <c r="I17" s="19">
        <f>H17-H18+G17</f>
        <v>101.97000000000003</v>
      </c>
      <c r="J17" s="8">
        <v>25.02</v>
      </c>
      <c r="K17" s="19">
        <f>J17-J18+I17</f>
        <v>126.98000000000002</v>
      </c>
      <c r="L17" s="8"/>
      <c r="M17" s="19">
        <f>L17-L18+K17</f>
        <v>126.98000000000002</v>
      </c>
      <c r="N17" s="12"/>
      <c r="O17" s="41">
        <f>N17-N18+M17</f>
        <v>126.98000000000002</v>
      </c>
    </row>
    <row r="18" spans="2:15" x14ac:dyDescent="0.3">
      <c r="C18" s="24"/>
      <c r="D18" s="9"/>
      <c r="E18" s="19"/>
      <c r="F18" s="9"/>
      <c r="G18" s="19"/>
      <c r="H18" s="9">
        <v>500.88</v>
      </c>
      <c r="I18" s="19"/>
      <c r="J18" s="9">
        <v>0.01</v>
      </c>
      <c r="K18" s="19"/>
      <c r="L18" s="9"/>
      <c r="M18" s="19"/>
      <c r="N18" s="11"/>
      <c r="O18" s="41"/>
    </row>
    <row r="19" spans="2:15" x14ac:dyDescent="0.3">
      <c r="C19" s="24" t="s">
        <v>14</v>
      </c>
      <c r="D19" s="8">
        <v>0</v>
      </c>
      <c r="E19" s="19">
        <f>D19-D20</f>
        <v>0</v>
      </c>
      <c r="F19" s="8"/>
      <c r="G19" s="19">
        <f t="shared" ref="G19" si="4">F19-F20+E19</f>
        <v>0</v>
      </c>
      <c r="H19" s="8">
        <v>693.7</v>
      </c>
      <c r="I19" s="19">
        <f>H19-H20+G19</f>
        <v>196.21000000000004</v>
      </c>
      <c r="J19" s="8">
        <v>75</v>
      </c>
      <c r="K19" s="19">
        <f>J19-J20+I19</f>
        <v>271.21000000000004</v>
      </c>
      <c r="L19" s="8"/>
      <c r="M19" s="19">
        <f>L19-L20+K19</f>
        <v>271.21000000000004</v>
      </c>
      <c r="N19" s="12"/>
      <c r="O19" s="41">
        <f>N19-N20+M19</f>
        <v>271.21000000000004</v>
      </c>
    </row>
    <row r="20" spans="2:15" x14ac:dyDescent="0.3">
      <c r="C20" s="24"/>
      <c r="D20" s="9"/>
      <c r="E20" s="19"/>
      <c r="F20" s="9"/>
      <c r="G20" s="19"/>
      <c r="H20" s="9">
        <v>497.49</v>
      </c>
      <c r="I20" s="19"/>
      <c r="J20" s="9"/>
      <c r="K20" s="19"/>
      <c r="L20" s="9"/>
      <c r="M20" s="19"/>
      <c r="N20" s="11"/>
      <c r="O20" s="41"/>
    </row>
    <row r="21" spans="2:15" x14ac:dyDescent="0.3">
      <c r="C21" s="24" t="s">
        <v>15</v>
      </c>
      <c r="D21" s="8">
        <v>0</v>
      </c>
      <c r="E21" s="19">
        <f>D21-D22</f>
        <v>0</v>
      </c>
      <c r="F21" s="8"/>
      <c r="G21" s="19">
        <f t="shared" ref="G21" si="5">F21-F22+E21</f>
        <v>0</v>
      </c>
      <c r="H21" s="8"/>
      <c r="I21" s="19">
        <f>H21-H22+G21</f>
        <v>-22.25</v>
      </c>
      <c r="J21" s="8"/>
      <c r="K21" s="19">
        <f>J21-J22+I21</f>
        <v>-39.5</v>
      </c>
      <c r="L21" s="8"/>
      <c r="M21" s="19">
        <f>L21-L22+K21</f>
        <v>-39.5</v>
      </c>
      <c r="N21" s="12"/>
      <c r="O21" s="41">
        <f>N21-N22+M21</f>
        <v>-39.5</v>
      </c>
    </row>
    <row r="22" spans="2:15" x14ac:dyDescent="0.3">
      <c r="C22" s="24"/>
      <c r="D22" s="9"/>
      <c r="E22" s="19"/>
      <c r="F22" s="9"/>
      <c r="G22" s="19"/>
      <c r="H22" s="9">
        <v>22.25</v>
      </c>
      <c r="I22" s="19"/>
      <c r="J22" s="9">
        <v>17.25</v>
      </c>
      <c r="K22" s="19"/>
      <c r="L22" s="9"/>
      <c r="M22" s="19"/>
      <c r="N22" s="11"/>
      <c r="O22" s="41"/>
    </row>
    <row r="23" spans="2:15" x14ac:dyDescent="0.3">
      <c r="C23" s="24" t="s">
        <v>16</v>
      </c>
      <c r="D23" s="8">
        <v>500</v>
      </c>
      <c r="E23" s="19">
        <f>D23-D24</f>
        <v>500</v>
      </c>
      <c r="F23" s="8"/>
      <c r="G23" s="19">
        <f t="shared" ref="G23" si="6">F23-F24+E23</f>
        <v>500</v>
      </c>
      <c r="H23" s="8"/>
      <c r="I23" s="19">
        <f>H23-H24+G23</f>
        <v>-22.57000000000005</v>
      </c>
      <c r="J23" s="8"/>
      <c r="K23" s="19">
        <f>J23-J24+I23</f>
        <v>-22.57000000000005</v>
      </c>
      <c r="L23" s="8"/>
      <c r="M23" s="19">
        <f>L23-L24+K23</f>
        <v>-22.57000000000005</v>
      </c>
      <c r="N23" s="12"/>
      <c r="O23" s="41">
        <f>N23-N24+M23</f>
        <v>-22.57000000000005</v>
      </c>
    </row>
    <row r="24" spans="2:15" x14ac:dyDescent="0.3">
      <c r="C24" s="24"/>
      <c r="D24" s="9"/>
      <c r="E24" s="19"/>
      <c r="F24" s="9"/>
      <c r="G24" s="19"/>
      <c r="H24" s="9">
        <v>522.57000000000005</v>
      </c>
      <c r="I24" s="19"/>
      <c r="J24" s="9"/>
      <c r="K24" s="19"/>
      <c r="L24" s="9"/>
      <c r="M24" s="19"/>
      <c r="N24" s="11"/>
      <c r="O24" s="41"/>
    </row>
    <row r="25" spans="2:15" x14ac:dyDescent="0.3">
      <c r="C25" s="24" t="s">
        <v>17</v>
      </c>
      <c r="D25" s="8">
        <v>150</v>
      </c>
      <c r="E25" s="19">
        <f>D25-D26</f>
        <v>150</v>
      </c>
      <c r="F25" s="8"/>
      <c r="G25" s="19">
        <f t="shared" ref="G25" si="7">F25-F26+E25</f>
        <v>150</v>
      </c>
      <c r="H25" s="8"/>
      <c r="I25" s="19">
        <f>H25-H26+G25</f>
        <v>108.55</v>
      </c>
      <c r="J25" s="8"/>
      <c r="K25" s="19">
        <f>J25-J26+I25</f>
        <v>44.55</v>
      </c>
      <c r="L25" s="8"/>
      <c r="M25" s="19">
        <f>L25-L26+K25</f>
        <v>44.55</v>
      </c>
      <c r="N25" s="12"/>
      <c r="O25" s="41">
        <f>N25-N26+M25</f>
        <v>44.55</v>
      </c>
    </row>
    <row r="26" spans="2:15" x14ac:dyDescent="0.3">
      <c r="C26" s="24"/>
      <c r="D26" s="9"/>
      <c r="E26" s="19"/>
      <c r="F26" s="9"/>
      <c r="G26" s="19"/>
      <c r="H26" s="9">
        <v>41.45</v>
      </c>
      <c r="I26" s="19"/>
      <c r="J26" s="9">
        <v>64</v>
      </c>
      <c r="K26" s="19"/>
      <c r="L26" s="9"/>
      <c r="M26" s="19"/>
      <c r="N26" s="11"/>
      <c r="O26" s="41"/>
    </row>
    <row r="27" spans="2:15" x14ac:dyDescent="0.3">
      <c r="C27" s="24" t="s">
        <v>18</v>
      </c>
      <c r="D27" s="8">
        <v>0</v>
      </c>
      <c r="E27" s="19">
        <f>D27-D28</f>
        <v>0</v>
      </c>
      <c r="F27" s="8"/>
      <c r="G27" s="19">
        <f>F27-F28+E27</f>
        <v>0</v>
      </c>
      <c r="H27" s="8">
        <v>137.4</v>
      </c>
      <c r="I27" s="19">
        <f>H27-H28+G27</f>
        <v>0</v>
      </c>
      <c r="J27" s="8">
        <v>381.84</v>
      </c>
      <c r="K27" s="19">
        <f>J27-J28+I27</f>
        <v>0</v>
      </c>
      <c r="L27" s="8"/>
      <c r="M27" s="19">
        <f>L27-L28+K27</f>
        <v>0</v>
      </c>
      <c r="N27" s="12"/>
      <c r="O27" s="41">
        <f>N27-N28+M27</f>
        <v>0</v>
      </c>
    </row>
    <row r="28" spans="2:15" x14ac:dyDescent="0.3">
      <c r="C28" s="24"/>
      <c r="D28" s="9"/>
      <c r="E28" s="19"/>
      <c r="F28" s="9"/>
      <c r="G28" s="40"/>
      <c r="H28" s="9">
        <v>137.4</v>
      </c>
      <c r="I28" s="19"/>
      <c r="J28" s="9">
        <v>381.84</v>
      </c>
      <c r="K28" s="19"/>
      <c r="L28" s="9"/>
      <c r="M28" s="19"/>
      <c r="N28" s="11"/>
      <c r="O28" s="41"/>
    </row>
    <row r="29" spans="2:15" x14ac:dyDescent="0.3">
      <c r="B29" s="25" t="s">
        <v>19</v>
      </c>
      <c r="C29" s="26"/>
      <c r="D29" s="10">
        <f>D31+D33+D35+D37+D39+D41+D43+D45+D47+D49+D51+D53+D55+D57+D59</f>
        <v>3511.1099999999997</v>
      </c>
      <c r="E29" s="20">
        <f>D29-D30</f>
        <v>3511.1099999999997</v>
      </c>
      <c r="F29" s="10">
        <f>F31+F33+F35+F37+F39+F41+F43+F45+F47+F49+F51+F53+F55+F57+F59</f>
        <v>7306.57</v>
      </c>
      <c r="G29" s="20">
        <f>F29-F30+E29</f>
        <v>10817.68</v>
      </c>
      <c r="H29" s="10">
        <f>H31+H33+H35+H37+H39+H41+H43+H45+H47+H49+H51+H53+H55+H57+H59</f>
        <v>2443.1999999999998</v>
      </c>
      <c r="I29" s="20">
        <f>H29-H30+G29</f>
        <v>6925.49</v>
      </c>
      <c r="J29" s="10">
        <f>J31+J33+J35+J37+J39+J41+J43+J45+J49+J51+J53+J55+J57+J59</f>
        <v>234.55</v>
      </c>
      <c r="K29" s="20">
        <f>J29-J30+I29</f>
        <v>5847.1399999999994</v>
      </c>
      <c r="L29" s="10">
        <f>L31+L33+L35+L37+L39+L41+L43+L45+L49+L51+L53+L55+L57+L59</f>
        <v>0</v>
      </c>
      <c r="M29" s="20">
        <f>L29-L30+K29</f>
        <v>5847.1399999999994</v>
      </c>
      <c r="N29" s="10">
        <f>N31+N33+N35+N37+N39+N41+N43+N45+N49+N51+N53+N55+N57+N59</f>
        <v>0</v>
      </c>
      <c r="O29" s="20">
        <f>N29-N30+M29</f>
        <v>5847.1399999999994</v>
      </c>
    </row>
    <row r="30" spans="2:15" x14ac:dyDescent="0.3">
      <c r="B30" s="27"/>
      <c r="C30" s="28"/>
      <c r="D30" s="11">
        <f>D32+D34+D36+D38+D40+D42+D44+D46+D48+D50+D52+D54+D56+D58+D60</f>
        <v>0</v>
      </c>
      <c r="E30" s="21"/>
      <c r="F30" s="11">
        <f>F32+F34+F36+F38+F40+F42+F44+F46+F48+F50+F52+F54+F56+F58+F60</f>
        <v>0</v>
      </c>
      <c r="G30" s="21"/>
      <c r="H30" s="11">
        <f>H32+H34+H36+H38+H40+H42+H44+H46+H48+H50+H52+H54+H56+H58+H62</f>
        <v>6335.39</v>
      </c>
      <c r="I30" s="21"/>
      <c r="J30" s="11">
        <f>J32+J34+J36+J38+J40+J42+J44+J46+J50+J52+J54+J56+J58+J62</f>
        <v>1312.9</v>
      </c>
      <c r="K30" s="21"/>
      <c r="L30" s="11">
        <f>L32+L34+L36+L38+L40+L42+L44+L46+L50+L52+L54+L56+L58+L62</f>
        <v>0</v>
      </c>
      <c r="M30" s="21"/>
      <c r="N30" s="11">
        <f>N32+N34+N36+N38+N40+N42+N44+N46+N50+N52+N54+N56+N58+N62</f>
        <v>0</v>
      </c>
      <c r="O30" s="21"/>
    </row>
    <row r="31" spans="2:15" x14ac:dyDescent="0.3">
      <c r="C31" s="24" t="s">
        <v>22</v>
      </c>
      <c r="D31" s="8">
        <v>47.5</v>
      </c>
      <c r="E31" s="19">
        <f>D31-D32</f>
        <v>47.5</v>
      </c>
      <c r="F31" s="8"/>
      <c r="G31" s="19">
        <f>F31-F32+E31</f>
        <v>47.5</v>
      </c>
      <c r="H31" s="8"/>
      <c r="I31" s="19">
        <f>H31-H32+G31</f>
        <v>0</v>
      </c>
      <c r="J31" s="8"/>
      <c r="K31" s="19">
        <f>J31-J32+I31</f>
        <v>0</v>
      </c>
      <c r="L31" s="8"/>
      <c r="M31" s="19">
        <f>L31-L32+K31</f>
        <v>0</v>
      </c>
      <c r="N31" s="8"/>
      <c r="O31" s="19">
        <f>N31-N32+M31</f>
        <v>0</v>
      </c>
    </row>
    <row r="32" spans="2:15" x14ac:dyDescent="0.3">
      <c r="C32" s="24"/>
      <c r="D32" s="9"/>
      <c r="E32" s="19"/>
      <c r="F32" s="9"/>
      <c r="G32" s="19"/>
      <c r="H32" s="9">
        <v>47.5</v>
      </c>
      <c r="I32" s="19"/>
      <c r="J32" s="9"/>
      <c r="K32" s="19"/>
      <c r="L32" s="9"/>
      <c r="M32" s="19"/>
      <c r="N32" s="9"/>
      <c r="O32" s="19"/>
    </row>
    <row r="33" spans="1:15" x14ac:dyDescent="0.3">
      <c r="C33" s="24" t="s">
        <v>23</v>
      </c>
      <c r="D33" s="8">
        <v>700</v>
      </c>
      <c r="E33" s="19">
        <f>D33-D34</f>
        <v>700</v>
      </c>
      <c r="F33" s="8"/>
      <c r="G33" s="19">
        <f t="shared" ref="G33" si="8">F33-F34+E33</f>
        <v>700</v>
      </c>
      <c r="H33" s="8"/>
      <c r="I33" s="19">
        <f t="shared" ref="I33" si="9">H33-H34+G33</f>
        <v>700</v>
      </c>
      <c r="J33" s="8"/>
      <c r="K33" s="19">
        <f t="shared" ref="K33" si="10">J33-J34+I33</f>
        <v>700</v>
      </c>
      <c r="L33" s="8"/>
      <c r="M33" s="19">
        <f t="shared" ref="M33" si="11">L33-L34+K33</f>
        <v>700</v>
      </c>
      <c r="N33" s="8"/>
      <c r="O33" s="19">
        <f t="shared" ref="O33" si="12">N33-N34+M33</f>
        <v>700</v>
      </c>
    </row>
    <row r="34" spans="1:15" x14ac:dyDescent="0.3">
      <c r="C34" s="24"/>
      <c r="D34" s="9"/>
      <c r="E34" s="19"/>
      <c r="F34" s="9"/>
      <c r="G34" s="19"/>
      <c r="H34" s="9"/>
      <c r="I34" s="19"/>
      <c r="J34" s="9"/>
      <c r="K34" s="19"/>
      <c r="L34" s="9"/>
      <c r="M34" s="19"/>
      <c r="N34" s="9"/>
      <c r="O34" s="19"/>
    </row>
    <row r="35" spans="1:15" x14ac:dyDescent="0.3">
      <c r="C35" s="24" t="s">
        <v>24</v>
      </c>
      <c r="D35" s="8">
        <v>1851.35</v>
      </c>
      <c r="E35" s="19">
        <f>D35-D36</f>
        <v>1851.35</v>
      </c>
      <c r="F35" s="8"/>
      <c r="G35" s="19">
        <f t="shared" ref="G35" si="13">F35-F36+E35</f>
        <v>1851.35</v>
      </c>
      <c r="H35" s="8"/>
      <c r="I35" s="19">
        <f t="shared" ref="I35" si="14">H35-H36+G35</f>
        <v>-177.05000000000018</v>
      </c>
      <c r="J35" s="8">
        <v>177.05</v>
      </c>
      <c r="K35" s="19">
        <f t="shared" ref="K35" si="15">J35-J36+I35</f>
        <v>0</v>
      </c>
      <c r="L35" s="8"/>
      <c r="M35" s="19">
        <f t="shared" ref="M35" si="16">L35-L36+K35</f>
        <v>0</v>
      </c>
      <c r="N35" s="8"/>
      <c r="O35" s="19">
        <f t="shared" ref="O35" si="17">N35-N36+M35</f>
        <v>0</v>
      </c>
    </row>
    <row r="36" spans="1:15" x14ac:dyDescent="0.3">
      <c r="C36" s="24"/>
      <c r="D36" s="9"/>
      <c r="E36" s="19"/>
      <c r="F36" s="9"/>
      <c r="G36" s="19"/>
      <c r="H36" s="9">
        <v>2028.4</v>
      </c>
      <c r="I36" s="19"/>
      <c r="J36" s="9"/>
      <c r="K36" s="19"/>
      <c r="L36" s="9"/>
      <c r="M36" s="19"/>
      <c r="N36" s="9"/>
      <c r="O36" s="19"/>
    </row>
    <row r="37" spans="1:15" x14ac:dyDescent="0.3">
      <c r="C37" s="24" t="s">
        <v>25</v>
      </c>
      <c r="D37" s="8">
        <v>0</v>
      </c>
      <c r="E37" s="19">
        <f>D37-D38</f>
        <v>0</v>
      </c>
      <c r="F37" s="8">
        <v>3472.78</v>
      </c>
      <c r="G37" s="19">
        <f t="shared" ref="G37" si="18">F37-F38+E37</f>
        <v>3472.78</v>
      </c>
      <c r="H37" s="8">
        <v>920.45</v>
      </c>
      <c r="I37" s="19">
        <f>H37-H38+G37</f>
        <v>3576</v>
      </c>
      <c r="J37" s="8"/>
      <c r="K37" s="19">
        <f t="shared" ref="K37" si="19">J37-J38+I37</f>
        <v>3548.43</v>
      </c>
      <c r="L37" s="8"/>
      <c r="M37" s="19">
        <f t="shared" ref="M37" si="20">L37-L38+K37</f>
        <v>3548.43</v>
      </c>
      <c r="N37" s="8"/>
      <c r="O37" s="19">
        <f t="shared" ref="O37" si="21">N37-N38+M37</f>
        <v>3548.43</v>
      </c>
    </row>
    <row r="38" spans="1:15" x14ac:dyDescent="0.3">
      <c r="C38" s="24"/>
      <c r="D38" s="9"/>
      <c r="E38" s="19"/>
      <c r="F38" s="9"/>
      <c r="G38" s="19"/>
      <c r="H38" s="9">
        <v>817.23</v>
      </c>
      <c r="I38" s="19"/>
      <c r="J38" s="9">
        <v>27.57</v>
      </c>
      <c r="K38" s="19"/>
      <c r="L38" s="9"/>
      <c r="M38" s="19"/>
      <c r="N38" s="9"/>
      <c r="O38" s="19"/>
    </row>
    <row r="39" spans="1:15" x14ac:dyDescent="0.3">
      <c r="C39" s="24" t="s">
        <v>26</v>
      </c>
      <c r="D39" s="8">
        <v>50</v>
      </c>
      <c r="E39" s="19">
        <f>D39-D40</f>
        <v>50</v>
      </c>
      <c r="F39" s="8"/>
      <c r="G39" s="19">
        <f t="shared" ref="G39" si="22">F39-F40+E39</f>
        <v>50</v>
      </c>
      <c r="H39" s="8"/>
      <c r="I39" s="19">
        <f t="shared" ref="I39" si="23">H39-H40+G39</f>
        <v>30</v>
      </c>
      <c r="J39" s="8"/>
      <c r="K39" s="19">
        <f t="shared" ref="K39" si="24">J39-J40+I39</f>
        <v>30</v>
      </c>
      <c r="L39" s="8"/>
      <c r="M39" s="19">
        <f t="shared" ref="M39" si="25">L39-L40+K39</f>
        <v>30</v>
      </c>
      <c r="N39" s="8"/>
      <c r="O39" s="19">
        <f t="shared" ref="O39" si="26">N39-N40+M39</f>
        <v>30</v>
      </c>
    </row>
    <row r="40" spans="1:15" x14ac:dyDescent="0.3">
      <c r="C40" s="24"/>
      <c r="D40" s="9"/>
      <c r="E40" s="19"/>
      <c r="F40" s="9"/>
      <c r="G40" s="19"/>
      <c r="H40" s="9">
        <v>20</v>
      </c>
      <c r="I40" s="19"/>
      <c r="J40" s="9"/>
      <c r="K40" s="19"/>
      <c r="L40" s="9"/>
      <c r="M40" s="19"/>
      <c r="N40" s="9"/>
      <c r="O40" s="19"/>
    </row>
    <row r="41" spans="1:15" x14ac:dyDescent="0.3">
      <c r="C41" s="24" t="s">
        <v>27</v>
      </c>
      <c r="D41" s="8">
        <v>0</v>
      </c>
      <c r="E41" s="19">
        <f>D41-D42</f>
        <v>0</v>
      </c>
      <c r="F41" s="8"/>
      <c r="G41" s="19">
        <f t="shared" ref="G41" si="27">F41-F42+E41</f>
        <v>0</v>
      </c>
      <c r="H41" s="8">
        <v>32.35</v>
      </c>
      <c r="I41" s="19">
        <f t="shared" ref="I41" si="28">H41-H42+G41</f>
        <v>0</v>
      </c>
      <c r="J41" s="8"/>
      <c r="K41" s="19">
        <f t="shared" ref="K41" si="29">J41-J42+I41</f>
        <v>0</v>
      </c>
      <c r="L41" s="8"/>
      <c r="M41" s="19">
        <f t="shared" ref="M41" si="30">L41-L42+K41</f>
        <v>0</v>
      </c>
      <c r="N41" s="8"/>
      <c r="O41" s="19">
        <f t="shared" ref="O41" si="31">N41-N42+M41</f>
        <v>0</v>
      </c>
    </row>
    <row r="42" spans="1:15" x14ac:dyDescent="0.3">
      <c r="C42" s="24"/>
      <c r="D42" s="9"/>
      <c r="E42" s="19"/>
      <c r="F42" s="9"/>
      <c r="G42" s="19"/>
      <c r="H42" s="9">
        <v>32.35</v>
      </c>
      <c r="I42" s="19"/>
      <c r="J42" s="9"/>
      <c r="K42" s="19"/>
      <c r="L42" s="9"/>
      <c r="M42" s="19"/>
      <c r="N42" s="9"/>
      <c r="O42" s="19"/>
    </row>
    <row r="43" spans="1:15" x14ac:dyDescent="0.3">
      <c r="C43" s="24"/>
      <c r="D43" s="8">
        <v>0</v>
      </c>
      <c r="E43" s="19">
        <f>D43-D44</f>
        <v>0</v>
      </c>
      <c r="F43" s="8">
        <v>3833.79</v>
      </c>
      <c r="G43" s="19">
        <f t="shared" ref="G43" si="32">F43-F44+E43</f>
        <v>3833.79</v>
      </c>
      <c r="H43" s="8">
        <v>607.4</v>
      </c>
      <c r="I43" s="19">
        <f t="shared" ref="I43" si="33">H43-H44+G43</f>
        <v>3998.69</v>
      </c>
      <c r="J43" s="8">
        <v>44.5</v>
      </c>
      <c r="K43" s="19">
        <f t="shared" ref="K43" si="34">J43-J44+I43</f>
        <v>3643.59</v>
      </c>
      <c r="L43" s="8"/>
      <c r="M43" s="19">
        <f t="shared" ref="M43" si="35">L43-L44+K43</f>
        <v>3643.59</v>
      </c>
      <c r="N43" s="8"/>
      <c r="O43" s="19">
        <f t="shared" ref="O43" si="36">N43-N44+M43</f>
        <v>3643.59</v>
      </c>
    </row>
    <row r="44" spans="1:15" x14ac:dyDescent="0.3">
      <c r="C44" s="24"/>
      <c r="D44" s="9"/>
      <c r="E44" s="19"/>
      <c r="F44" s="9"/>
      <c r="G44" s="19"/>
      <c r="H44" s="9">
        <v>442.5</v>
      </c>
      <c r="I44" s="19"/>
      <c r="J44" s="9">
        <v>399.6</v>
      </c>
      <c r="K44" s="19"/>
      <c r="L44" s="9"/>
      <c r="M44" s="19"/>
      <c r="N44" s="9"/>
      <c r="O44" s="19"/>
    </row>
    <row r="45" spans="1:15" x14ac:dyDescent="0.3">
      <c r="C45" s="24" t="s">
        <v>34</v>
      </c>
      <c r="D45" s="8">
        <v>44.21</v>
      </c>
      <c r="E45" s="19">
        <f>D45-D46</f>
        <v>44.21</v>
      </c>
      <c r="F45" s="8"/>
      <c r="G45" s="19">
        <f t="shared" ref="G45" si="37">F45-F46+E45</f>
        <v>44.21</v>
      </c>
      <c r="H45" s="8"/>
      <c r="I45" s="19">
        <f t="shared" ref="I45" si="38">H45-H46+G45</f>
        <v>0</v>
      </c>
      <c r="J45" s="8"/>
      <c r="K45" s="19">
        <f t="shared" ref="K45" si="39">J45-J46+I45</f>
        <v>0</v>
      </c>
      <c r="L45" s="8"/>
      <c r="M45" s="19">
        <f t="shared" ref="M45" si="40">L45-L46+K45</f>
        <v>0</v>
      </c>
      <c r="N45" s="8"/>
      <c r="O45" s="19">
        <f t="shared" ref="O45" si="41">N45-N46+M45</f>
        <v>0</v>
      </c>
    </row>
    <row r="46" spans="1:15" x14ac:dyDescent="0.3">
      <c r="C46" s="24"/>
      <c r="D46" s="9"/>
      <c r="E46" s="19"/>
      <c r="F46" s="9"/>
      <c r="G46" s="19"/>
      <c r="H46" s="9">
        <v>44.21</v>
      </c>
      <c r="I46" s="19"/>
      <c r="J46" s="9"/>
      <c r="K46" s="19"/>
      <c r="L46" s="9"/>
      <c r="M46" s="19"/>
      <c r="N46" s="9"/>
      <c r="O46" s="19"/>
    </row>
    <row r="47" spans="1:15" s="14" customFormat="1" x14ac:dyDescent="0.3">
      <c r="A47" s="3"/>
      <c r="C47" s="24" t="s">
        <v>33</v>
      </c>
      <c r="D47" s="8">
        <v>0</v>
      </c>
      <c r="E47" s="19">
        <f>D47-D48</f>
        <v>0</v>
      </c>
      <c r="F47" s="8"/>
      <c r="G47" s="19">
        <f t="shared" ref="G47" si="42">F47-F48+E47</f>
        <v>0</v>
      </c>
      <c r="H47" s="8"/>
      <c r="I47" s="19">
        <f t="shared" ref="I47" si="43">H47-H48+G47</f>
        <v>-292.47000000000003</v>
      </c>
      <c r="J47" s="8"/>
      <c r="K47" s="19">
        <f t="shared" ref="K47" si="44">J47-J48+I47</f>
        <v>-292.47000000000003</v>
      </c>
      <c r="L47" s="8"/>
      <c r="M47" s="19">
        <f t="shared" ref="M47" si="45">L47-L48+K47</f>
        <v>-292.47000000000003</v>
      </c>
      <c r="N47" s="8"/>
      <c r="O47" s="19">
        <f t="shared" ref="O47" si="46">N47-N48+M47</f>
        <v>-292.47000000000003</v>
      </c>
    </row>
    <row r="48" spans="1:15" s="14" customFormat="1" x14ac:dyDescent="0.3">
      <c r="A48" s="3"/>
      <c r="C48" s="24"/>
      <c r="D48" s="9"/>
      <c r="E48" s="19"/>
      <c r="F48" s="9"/>
      <c r="G48" s="19"/>
      <c r="H48" s="9">
        <v>292.47000000000003</v>
      </c>
      <c r="I48" s="19"/>
      <c r="J48" s="9"/>
      <c r="K48" s="19"/>
      <c r="L48" s="9"/>
      <c r="M48" s="19"/>
      <c r="N48" s="9"/>
      <c r="O48" s="19"/>
    </row>
    <row r="49" spans="1:15" x14ac:dyDescent="0.3">
      <c r="C49" s="24" t="s">
        <v>28</v>
      </c>
      <c r="D49" s="8">
        <v>818.05</v>
      </c>
      <c r="E49" s="19">
        <f>D49-D50</f>
        <v>818.05</v>
      </c>
      <c r="F49" s="8"/>
      <c r="G49" s="19">
        <f t="shared" ref="G49" si="47">F49-F50+E49</f>
        <v>818.05</v>
      </c>
      <c r="H49" s="8"/>
      <c r="I49" s="19">
        <f t="shared" ref="I49" si="48">H49-H50+G49</f>
        <v>-100</v>
      </c>
      <c r="J49" s="8"/>
      <c r="K49" s="19">
        <f t="shared" ref="K49" si="49">J49-J50+I49</f>
        <v>-100</v>
      </c>
      <c r="L49" s="8"/>
      <c r="M49" s="19">
        <f t="shared" ref="M49" si="50">L49-L50+K49</f>
        <v>-100</v>
      </c>
      <c r="N49" s="8"/>
      <c r="O49" s="19">
        <f t="shared" ref="O49" si="51">N49-N50+M49</f>
        <v>-100</v>
      </c>
    </row>
    <row r="50" spans="1:15" x14ac:dyDescent="0.3">
      <c r="C50" s="24"/>
      <c r="D50" s="9"/>
      <c r="E50" s="19"/>
      <c r="F50" s="9"/>
      <c r="G50" s="19"/>
      <c r="H50" s="9">
        <v>918.05</v>
      </c>
      <c r="I50" s="19"/>
      <c r="J50" s="9"/>
      <c r="K50" s="19"/>
      <c r="L50" s="9"/>
      <c r="M50" s="19"/>
      <c r="N50" s="9"/>
      <c r="O50" s="19"/>
    </row>
    <row r="51" spans="1:15" x14ac:dyDescent="0.3">
      <c r="C51" s="24" t="s">
        <v>29</v>
      </c>
      <c r="D51" s="8">
        <v>0</v>
      </c>
      <c r="E51" s="19">
        <f>D51-D52</f>
        <v>0</v>
      </c>
      <c r="F51" s="8"/>
      <c r="G51" s="19">
        <f t="shared" ref="G51" si="52">F51-F52+E51</f>
        <v>0</v>
      </c>
      <c r="H51" s="8"/>
      <c r="I51" s="19">
        <f t="shared" ref="I51" si="53">H51-H52+G51</f>
        <v>-766.33</v>
      </c>
      <c r="J51" s="8"/>
      <c r="K51" s="19">
        <f t="shared" ref="K51" si="54">J51-J52+I51</f>
        <v>-969.06000000000006</v>
      </c>
      <c r="L51" s="8"/>
      <c r="M51" s="19">
        <f t="shared" ref="M51" si="55">L51-L52+K51</f>
        <v>-969.06000000000006</v>
      </c>
      <c r="N51" s="8"/>
      <c r="O51" s="19">
        <f t="shared" ref="O51" si="56">N51-N52+M51</f>
        <v>-969.06000000000006</v>
      </c>
    </row>
    <row r="52" spans="1:15" x14ac:dyDescent="0.3">
      <c r="C52" s="24"/>
      <c r="D52" s="9"/>
      <c r="E52" s="19"/>
      <c r="F52" s="9"/>
      <c r="G52" s="19"/>
      <c r="H52" s="9">
        <v>766.33</v>
      </c>
      <c r="I52" s="19"/>
      <c r="J52" s="9">
        <v>202.73</v>
      </c>
      <c r="K52" s="19"/>
      <c r="L52" s="9"/>
      <c r="M52" s="19"/>
      <c r="N52" s="9"/>
      <c r="O52" s="19"/>
    </row>
    <row r="53" spans="1:15" x14ac:dyDescent="0.3">
      <c r="C53" s="24"/>
      <c r="D53" s="8">
        <v>0</v>
      </c>
      <c r="E53" s="19">
        <f>D53-D54</f>
        <v>0</v>
      </c>
      <c r="F53" s="8"/>
      <c r="G53" s="19">
        <f t="shared" ref="G53" si="57">F53-F54+E53</f>
        <v>0</v>
      </c>
      <c r="H53" s="8"/>
      <c r="I53" s="19">
        <f t="shared" ref="I53" si="58">H53-H54+G53</f>
        <v>-35</v>
      </c>
      <c r="J53" s="8"/>
      <c r="K53" s="19">
        <f t="shared" ref="K53" si="59">J53-J54+I53</f>
        <v>-505</v>
      </c>
      <c r="L53" s="8"/>
      <c r="M53" s="19">
        <f t="shared" ref="M53" si="60">L53-L54+K53</f>
        <v>-505</v>
      </c>
      <c r="N53" s="8"/>
      <c r="O53" s="19">
        <f t="shared" ref="O53" si="61">N53-N54+M53</f>
        <v>-505</v>
      </c>
    </row>
    <row r="54" spans="1:15" x14ac:dyDescent="0.3">
      <c r="C54" s="24"/>
      <c r="D54" s="9"/>
      <c r="E54" s="19"/>
      <c r="F54" s="9"/>
      <c r="G54" s="19"/>
      <c r="H54" s="9">
        <v>35</v>
      </c>
      <c r="I54" s="19"/>
      <c r="J54" s="9">
        <v>470</v>
      </c>
      <c r="K54" s="19"/>
      <c r="L54" s="9"/>
      <c r="M54" s="19"/>
      <c r="N54" s="9"/>
      <c r="O54" s="19"/>
    </row>
    <row r="55" spans="1:15" x14ac:dyDescent="0.3">
      <c r="C55" s="24" t="s">
        <v>30</v>
      </c>
      <c r="D55" s="8">
        <v>0</v>
      </c>
      <c r="E55" s="19">
        <f>D55-D56</f>
        <v>0</v>
      </c>
      <c r="F55" s="8"/>
      <c r="G55" s="19">
        <f>F55-F56+E55</f>
        <v>0</v>
      </c>
      <c r="H55" s="8"/>
      <c r="I55" s="19">
        <f t="shared" ref="I55" si="62">H55-H56+G55</f>
        <v>-41.25</v>
      </c>
      <c r="J55" s="8"/>
      <c r="K55" s="19">
        <f t="shared" ref="K55" si="63">J55-J56+I55</f>
        <v>-218.05</v>
      </c>
      <c r="L55" s="8"/>
      <c r="M55" s="19">
        <f t="shared" ref="M55" si="64">L55-L56+K55</f>
        <v>-218.05</v>
      </c>
      <c r="N55" s="8"/>
      <c r="O55" s="19">
        <f t="shared" ref="O55" si="65">N55-N56+M55</f>
        <v>-218.05</v>
      </c>
    </row>
    <row r="56" spans="1:15" x14ac:dyDescent="0.3">
      <c r="C56" s="24"/>
      <c r="D56" s="9"/>
      <c r="E56" s="19"/>
      <c r="F56" s="9"/>
      <c r="G56" s="19"/>
      <c r="H56" s="9">
        <v>41.25</v>
      </c>
      <c r="I56" s="19"/>
      <c r="J56" s="9">
        <v>176.8</v>
      </c>
      <c r="K56" s="19"/>
      <c r="L56" s="9"/>
      <c r="M56" s="19"/>
      <c r="N56" s="9"/>
      <c r="O56" s="19"/>
    </row>
    <row r="57" spans="1:15" x14ac:dyDescent="0.3">
      <c r="B57" s="13"/>
      <c r="C57" s="43" t="s">
        <v>31</v>
      </c>
      <c r="D57" s="12">
        <v>0</v>
      </c>
      <c r="E57" s="21">
        <f>D57-D58</f>
        <v>0</v>
      </c>
      <c r="F57" s="12"/>
      <c r="G57" s="19">
        <f t="shared" ref="G57" si="66">F57-F58+E57</f>
        <v>0</v>
      </c>
      <c r="H57" s="12"/>
      <c r="I57" s="19">
        <f t="shared" ref="I57" si="67">H57-H58+G57</f>
        <v>-850.1</v>
      </c>
      <c r="J57" s="12"/>
      <c r="K57" s="19">
        <f t="shared" ref="K57" si="68">J57-J58+I57</f>
        <v>-886.30000000000007</v>
      </c>
      <c r="L57" s="12"/>
      <c r="M57" s="19">
        <f t="shared" ref="M57" si="69">L57-L58+K57</f>
        <v>-886.30000000000007</v>
      </c>
      <c r="N57" s="12"/>
      <c r="O57" s="19">
        <f t="shared" ref="O57" si="70">N57-N58+M57</f>
        <v>-886.30000000000007</v>
      </c>
    </row>
    <row r="58" spans="1:15" x14ac:dyDescent="0.3">
      <c r="B58" s="13"/>
      <c r="C58" s="43"/>
      <c r="D58" s="11"/>
      <c r="E58" s="21"/>
      <c r="F58" s="11"/>
      <c r="G58" s="19"/>
      <c r="H58" s="11">
        <v>850.1</v>
      </c>
      <c r="I58" s="19"/>
      <c r="J58" s="11">
        <v>36.200000000000003</v>
      </c>
      <c r="K58" s="19"/>
      <c r="L58" s="11"/>
      <c r="M58" s="19"/>
      <c r="N58" s="11"/>
      <c r="O58" s="19"/>
    </row>
    <row r="59" spans="1:15" x14ac:dyDescent="0.3">
      <c r="B59" s="13"/>
      <c r="C59" s="43"/>
      <c r="D59" s="12">
        <v>0</v>
      </c>
      <c r="E59" s="21">
        <f>D59-D60</f>
        <v>0</v>
      </c>
      <c r="F59" s="12"/>
      <c r="G59" s="21">
        <f>F59-F60+E59</f>
        <v>0</v>
      </c>
      <c r="H59" s="12">
        <v>883</v>
      </c>
      <c r="I59" s="19">
        <f>H59-H60+G59</f>
        <v>883</v>
      </c>
      <c r="J59" s="12">
        <v>13</v>
      </c>
      <c r="K59" s="19">
        <f>J59-J60+I59</f>
        <v>896</v>
      </c>
      <c r="L59" s="12"/>
      <c r="M59" s="19">
        <f>L59-L60+K59</f>
        <v>896</v>
      </c>
      <c r="N59" s="12"/>
      <c r="O59" s="19">
        <f>N59-N60+M59</f>
        <v>896</v>
      </c>
    </row>
    <row r="60" spans="1:15" s="5" customFormat="1" x14ac:dyDescent="0.3">
      <c r="A60" s="3"/>
      <c r="B60" s="13"/>
      <c r="C60" s="43"/>
      <c r="D60" s="12"/>
      <c r="E60" s="21"/>
      <c r="F60" s="12"/>
      <c r="G60" s="21"/>
      <c r="H60" s="12"/>
      <c r="I60" s="19"/>
      <c r="J60" s="12"/>
      <c r="K60" s="19"/>
      <c r="L60" s="12"/>
      <c r="M60" s="19"/>
      <c r="N60" s="12"/>
      <c r="O60" s="19"/>
    </row>
    <row r="61" spans="1:15" s="5" customFormat="1" x14ac:dyDescent="0.3">
      <c r="A61" s="3"/>
      <c r="B61" s="44" t="s">
        <v>32</v>
      </c>
      <c r="C61" s="45"/>
      <c r="D61" s="22">
        <f>E5+E7+E29</f>
        <v>8919.09</v>
      </c>
      <c r="E61" s="22"/>
      <c r="F61" s="22">
        <f>G5+G7+G29</f>
        <v>16225.66</v>
      </c>
      <c r="G61" s="22"/>
      <c r="H61" s="22">
        <f>I5+I7+I29</f>
        <v>10485.27</v>
      </c>
      <c r="I61" s="22"/>
      <c r="J61" s="22">
        <f>K5+K7+K29</f>
        <v>9223.31</v>
      </c>
      <c r="K61" s="22"/>
      <c r="L61" s="22">
        <f>M5+M7+M29</f>
        <v>9223.31</v>
      </c>
      <c r="M61" s="22"/>
      <c r="N61" s="22">
        <f>O5+O7+O29</f>
        <v>9223.31</v>
      </c>
      <c r="O61" s="22"/>
    </row>
    <row r="62" spans="1:15" x14ac:dyDescent="0.3">
      <c r="B62" s="46"/>
      <c r="C62" s="47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</sheetData>
  <mergeCells count="209">
    <mergeCell ref="M47:M48"/>
    <mergeCell ref="O47:O48"/>
    <mergeCell ref="O45:O46"/>
    <mergeCell ref="O49:O50"/>
    <mergeCell ref="O51:O52"/>
    <mergeCell ref="O53:O54"/>
    <mergeCell ref="O55:O56"/>
    <mergeCell ref="O57:O58"/>
    <mergeCell ref="M57:M58"/>
    <mergeCell ref="M45:M46"/>
    <mergeCell ref="M49:M50"/>
    <mergeCell ref="M51:M52"/>
    <mergeCell ref="M53:M54"/>
    <mergeCell ref="M55:M56"/>
    <mergeCell ref="M59:M60"/>
    <mergeCell ref="K29:K30"/>
    <mergeCell ref="K31:K32"/>
    <mergeCell ref="K33:K34"/>
    <mergeCell ref="K35:K36"/>
    <mergeCell ref="K37:K38"/>
    <mergeCell ref="K39:K40"/>
    <mergeCell ref="O29:O30"/>
    <mergeCell ref="O31:O32"/>
    <mergeCell ref="O33:O34"/>
    <mergeCell ref="O35:O36"/>
    <mergeCell ref="O37:O38"/>
    <mergeCell ref="O39:O40"/>
    <mergeCell ref="O41:O42"/>
    <mergeCell ref="O43:O44"/>
    <mergeCell ref="M43:M44"/>
    <mergeCell ref="M29:M30"/>
    <mergeCell ref="M31:M32"/>
    <mergeCell ref="M33:M34"/>
    <mergeCell ref="M35:M36"/>
    <mergeCell ref="M37:M38"/>
    <mergeCell ref="M39:M40"/>
    <mergeCell ref="M41:M42"/>
    <mergeCell ref="O59:O60"/>
    <mergeCell ref="H61:I62"/>
    <mergeCell ref="E55:E56"/>
    <mergeCell ref="E57:E58"/>
    <mergeCell ref="E59:E60"/>
    <mergeCell ref="D61:E62"/>
    <mergeCell ref="K41:K42"/>
    <mergeCell ref="K43:K44"/>
    <mergeCell ref="K45:K46"/>
    <mergeCell ref="K49:K50"/>
    <mergeCell ref="K51:K52"/>
    <mergeCell ref="K53:K54"/>
    <mergeCell ref="G47:G48"/>
    <mergeCell ref="I47:I48"/>
    <mergeCell ref="K47:K48"/>
    <mergeCell ref="K59:K60"/>
    <mergeCell ref="K55:K56"/>
    <mergeCell ref="K57:K58"/>
    <mergeCell ref="C57:C60"/>
    <mergeCell ref="G59:G60"/>
    <mergeCell ref="F61:G62"/>
    <mergeCell ref="B61:C62"/>
    <mergeCell ref="G51:G52"/>
    <mergeCell ref="G53:G54"/>
    <mergeCell ref="G55:G56"/>
    <mergeCell ref="G57:G58"/>
    <mergeCell ref="C55:C56"/>
    <mergeCell ref="I29:I30"/>
    <mergeCell ref="I31:I32"/>
    <mergeCell ref="I33:I34"/>
    <mergeCell ref="I35:I36"/>
    <mergeCell ref="I37:I38"/>
    <mergeCell ref="I59:I60"/>
    <mergeCell ref="I53:I54"/>
    <mergeCell ref="I55:I56"/>
    <mergeCell ref="I57:I58"/>
    <mergeCell ref="I45:I46"/>
    <mergeCell ref="I49:I50"/>
    <mergeCell ref="I51:I52"/>
    <mergeCell ref="I39:I40"/>
    <mergeCell ref="I41:I42"/>
    <mergeCell ref="I43:I44"/>
    <mergeCell ref="G33:G34"/>
    <mergeCell ref="G35:G36"/>
    <mergeCell ref="G37:G38"/>
    <mergeCell ref="G39:G40"/>
    <mergeCell ref="G41:G42"/>
    <mergeCell ref="G43:G44"/>
    <mergeCell ref="G45:G46"/>
    <mergeCell ref="G49:G50"/>
    <mergeCell ref="C51:C54"/>
    <mergeCell ref="E43:E44"/>
    <mergeCell ref="E45:E46"/>
    <mergeCell ref="E47:E48"/>
    <mergeCell ref="E49:E50"/>
    <mergeCell ref="E51:E52"/>
    <mergeCell ref="E53:E54"/>
    <mergeCell ref="C47:C48"/>
    <mergeCell ref="I25:I26"/>
    <mergeCell ref="O21:O22"/>
    <mergeCell ref="O23:O24"/>
    <mergeCell ref="O25:O26"/>
    <mergeCell ref="O27:O28"/>
    <mergeCell ref="I5:I6"/>
    <mergeCell ref="K5:K6"/>
    <mergeCell ref="M5:M6"/>
    <mergeCell ref="O5:O6"/>
    <mergeCell ref="M23:M24"/>
    <mergeCell ref="M25:M26"/>
    <mergeCell ref="M27:M28"/>
    <mergeCell ref="O7:O8"/>
    <mergeCell ref="O9:O10"/>
    <mergeCell ref="O11:O12"/>
    <mergeCell ref="O13:O14"/>
    <mergeCell ref="O15:O16"/>
    <mergeCell ref="O17:O18"/>
    <mergeCell ref="O19:O20"/>
    <mergeCell ref="K25:K26"/>
    <mergeCell ref="K27:K28"/>
    <mergeCell ref="M7:M8"/>
    <mergeCell ref="M9:M10"/>
    <mergeCell ref="M11:M12"/>
    <mergeCell ref="G27:G28"/>
    <mergeCell ref="G31:G32"/>
    <mergeCell ref="C31:C32"/>
    <mergeCell ref="G29:G30"/>
    <mergeCell ref="G9:G10"/>
    <mergeCell ref="G11:G12"/>
    <mergeCell ref="M15:M16"/>
    <mergeCell ref="M17:M18"/>
    <mergeCell ref="M19:M20"/>
    <mergeCell ref="M21:M22"/>
    <mergeCell ref="I27:I28"/>
    <mergeCell ref="K9:K10"/>
    <mergeCell ref="K11:K12"/>
    <mergeCell ref="K13:K14"/>
    <mergeCell ref="K15:K16"/>
    <mergeCell ref="K17:K18"/>
    <mergeCell ref="K19:K20"/>
    <mergeCell ref="K21:K22"/>
    <mergeCell ref="K23:K24"/>
    <mergeCell ref="I15:I16"/>
    <mergeCell ref="I17:I18"/>
    <mergeCell ref="I19:I20"/>
    <mergeCell ref="I21:I22"/>
    <mergeCell ref="I23:I24"/>
    <mergeCell ref="B2:O2"/>
    <mergeCell ref="F3:G3"/>
    <mergeCell ref="H3:I3"/>
    <mergeCell ref="J3:K3"/>
    <mergeCell ref="L3:M3"/>
    <mergeCell ref="N3:O3"/>
    <mergeCell ref="C13:C14"/>
    <mergeCell ref="C15:C16"/>
    <mergeCell ref="C17:C18"/>
    <mergeCell ref="B4:C4"/>
    <mergeCell ref="B3:C3"/>
    <mergeCell ref="C9:C10"/>
    <mergeCell ref="C11:C12"/>
    <mergeCell ref="B5:C6"/>
    <mergeCell ref="G7:G8"/>
    <mergeCell ref="G5:G6"/>
    <mergeCell ref="I7:I8"/>
    <mergeCell ref="I9:I10"/>
    <mergeCell ref="I11:I12"/>
    <mergeCell ref="I13:I14"/>
    <mergeCell ref="B7:C8"/>
    <mergeCell ref="K7:K8"/>
    <mergeCell ref="M13:M14"/>
    <mergeCell ref="D3:E3"/>
    <mergeCell ref="J61:K62"/>
    <mergeCell ref="L61:M62"/>
    <mergeCell ref="N61:O62"/>
    <mergeCell ref="G13:G14"/>
    <mergeCell ref="G15:G16"/>
    <mergeCell ref="G17:G18"/>
    <mergeCell ref="G19:G20"/>
    <mergeCell ref="C25:C26"/>
    <mergeCell ref="C27:C28"/>
    <mergeCell ref="C19:C20"/>
    <mergeCell ref="C21:C22"/>
    <mergeCell ref="C23:C24"/>
    <mergeCell ref="C45:C46"/>
    <mergeCell ref="C49:C50"/>
    <mergeCell ref="B29:C30"/>
    <mergeCell ref="C41:C44"/>
    <mergeCell ref="C33:C34"/>
    <mergeCell ref="C35:C36"/>
    <mergeCell ref="C37:C38"/>
    <mergeCell ref="C39:C40"/>
    <mergeCell ref="G21:G22"/>
    <mergeCell ref="G23:G24"/>
    <mergeCell ref="G25:G26"/>
    <mergeCell ref="E23:E2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73A9-07F0-441D-854A-DCA59942EB19}">
  <dimension ref="A1:X28"/>
  <sheetViews>
    <sheetView tabSelected="1" topLeftCell="M1" zoomScale="115" zoomScaleNormal="115" workbookViewId="0">
      <selection activeCell="O10" sqref="O10"/>
    </sheetView>
  </sheetViews>
  <sheetFormatPr baseColWidth="10" defaultColWidth="0" defaultRowHeight="19.2" zeroHeight="1" x14ac:dyDescent="0.3"/>
  <cols>
    <col min="1" max="1" width="2.21875" style="3" customWidth="1"/>
    <col min="2" max="2" width="13" style="52" customWidth="1"/>
    <col min="3" max="3" width="72.33203125" style="52" customWidth="1"/>
    <col min="4" max="4" width="85.21875" style="48" customWidth="1"/>
    <col min="5" max="5" width="16.44140625" style="48" customWidth="1"/>
    <col min="6" max="6" width="1.6640625" style="76" customWidth="1"/>
    <col min="7" max="7" width="13" style="49" customWidth="1"/>
    <col min="8" max="8" width="72.33203125" style="48" customWidth="1"/>
    <col min="9" max="9" width="85.21875" style="48" customWidth="1"/>
    <col min="10" max="10" width="16.44140625" style="48" customWidth="1"/>
    <col min="11" max="11" width="1.6640625" style="76" customWidth="1"/>
    <col min="12" max="12" width="13" style="48" customWidth="1"/>
    <col min="13" max="13" width="72.33203125" style="48" customWidth="1"/>
    <col min="14" max="14" width="85.21875" style="48" customWidth="1"/>
    <col min="15" max="15" width="16.44140625" style="48" customWidth="1"/>
    <col min="16" max="16" width="1.6640625" style="76" customWidth="1"/>
    <col min="17" max="17" width="13" style="48" customWidth="1"/>
    <col min="18" max="18" width="72.33203125" style="48" customWidth="1"/>
    <col min="19" max="19" width="85.21875" style="48" customWidth="1"/>
    <col min="20" max="20" width="16.44140625" style="48" customWidth="1"/>
    <col min="21" max="21" width="3.33203125" style="48" customWidth="1"/>
    <col min="22" max="22" width="13" style="48" customWidth="1"/>
    <col min="23" max="23" width="72.33203125" style="48" customWidth="1"/>
    <col min="24" max="24" width="85.21875" style="48" customWidth="1"/>
    <col min="25" max="16384" width="11.5546875" style="16" hidden="1"/>
  </cols>
  <sheetData>
    <row r="1" spans="1:24" s="2" customFormat="1" ht="12" customHeight="1" x14ac:dyDescent="0.3">
      <c r="A1" s="1"/>
      <c r="F1" s="73"/>
      <c r="K1" s="73"/>
      <c r="P1" s="73"/>
    </row>
    <row r="2" spans="1:24" ht="36" customHeight="1" x14ac:dyDescent="0.3">
      <c r="B2" s="29" t="s">
        <v>37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ht="26.4" customHeight="1" x14ac:dyDescent="0.3">
      <c r="B3" s="56" t="s">
        <v>49</v>
      </c>
      <c r="C3" s="57"/>
      <c r="D3" s="57"/>
      <c r="E3" s="57"/>
      <c r="F3" s="74"/>
      <c r="G3" s="56" t="s">
        <v>57</v>
      </c>
      <c r="H3" s="57"/>
      <c r="I3" s="57"/>
      <c r="J3" s="57"/>
      <c r="K3" s="74"/>
      <c r="L3" s="56" t="s">
        <v>60</v>
      </c>
      <c r="M3" s="57"/>
      <c r="N3" s="57"/>
      <c r="O3" s="57"/>
      <c r="P3" s="74"/>
      <c r="Q3" s="51"/>
      <c r="R3" s="51"/>
      <c r="S3" s="51"/>
      <c r="T3" s="51"/>
      <c r="U3" s="55"/>
      <c r="V3" s="51"/>
      <c r="W3" s="51"/>
      <c r="X3" s="51"/>
    </row>
    <row r="4" spans="1:24" ht="19.2" customHeight="1" x14ac:dyDescent="0.3">
      <c r="B4" s="66" t="s">
        <v>50</v>
      </c>
      <c r="C4" s="67" t="s">
        <v>51</v>
      </c>
      <c r="D4" s="68" t="s">
        <v>55</v>
      </c>
      <c r="E4" s="68" t="s">
        <v>52</v>
      </c>
      <c r="F4" s="75"/>
      <c r="G4" s="67" t="s">
        <v>50</v>
      </c>
      <c r="H4" s="67" t="s">
        <v>51</v>
      </c>
      <c r="I4" s="68" t="s">
        <v>55</v>
      </c>
      <c r="J4" s="68" t="s">
        <v>52</v>
      </c>
      <c r="K4" s="75"/>
      <c r="L4" s="67" t="s">
        <v>50</v>
      </c>
      <c r="M4" s="67" t="s">
        <v>51</v>
      </c>
      <c r="N4" s="68" t="s">
        <v>55</v>
      </c>
      <c r="O4" s="68" t="s">
        <v>52</v>
      </c>
      <c r="P4" s="75"/>
      <c r="Q4" s="50"/>
      <c r="R4" s="50"/>
      <c r="S4" s="50"/>
      <c r="T4" s="50"/>
      <c r="U4" s="70"/>
      <c r="V4" s="50"/>
      <c r="W4" s="50"/>
      <c r="X4" s="50"/>
    </row>
    <row r="5" spans="1:24" ht="14.4" customHeight="1" x14ac:dyDescent="0.3">
      <c r="B5" s="58">
        <v>44485</v>
      </c>
      <c r="C5" s="59" t="s">
        <v>38</v>
      </c>
      <c r="D5" s="60" t="s">
        <v>53</v>
      </c>
      <c r="E5" s="64">
        <v>1000</v>
      </c>
      <c r="F5" s="75"/>
      <c r="G5" s="58">
        <v>44485</v>
      </c>
      <c r="H5" s="59" t="s">
        <v>38</v>
      </c>
      <c r="I5" s="60" t="s">
        <v>53</v>
      </c>
      <c r="J5" s="64">
        <v>750</v>
      </c>
      <c r="K5" s="75"/>
      <c r="L5" s="58">
        <v>44485</v>
      </c>
      <c r="M5" s="59" t="s">
        <v>38</v>
      </c>
      <c r="N5" s="60" t="s">
        <v>53</v>
      </c>
      <c r="O5" s="64">
        <v>750</v>
      </c>
      <c r="P5" s="75"/>
      <c r="Q5" s="50"/>
      <c r="R5" s="50"/>
      <c r="S5" s="50"/>
      <c r="T5" s="50"/>
      <c r="U5" s="71"/>
      <c r="V5" s="50"/>
      <c r="W5" s="50"/>
      <c r="X5" s="50"/>
    </row>
    <row r="6" spans="1:24" ht="14.4" customHeight="1" x14ac:dyDescent="0.3">
      <c r="B6" s="62" t="s">
        <v>54</v>
      </c>
      <c r="C6" s="61"/>
      <c r="D6" s="61"/>
      <c r="E6" s="69">
        <f>E5</f>
        <v>1000</v>
      </c>
      <c r="F6" s="75"/>
      <c r="G6" s="62" t="s">
        <v>54</v>
      </c>
      <c r="H6" s="61"/>
      <c r="I6" s="61"/>
      <c r="J6" s="69">
        <f>J5</f>
        <v>750</v>
      </c>
      <c r="K6" s="75"/>
      <c r="L6" s="62" t="s">
        <v>54</v>
      </c>
      <c r="M6" s="61"/>
      <c r="N6" s="61"/>
      <c r="O6" s="69">
        <f>O5</f>
        <v>750</v>
      </c>
      <c r="P6" s="75"/>
      <c r="Q6" s="50"/>
      <c r="R6" s="50"/>
      <c r="S6" s="50"/>
      <c r="T6" s="50"/>
      <c r="U6" s="72"/>
      <c r="V6" s="50"/>
      <c r="W6" s="50"/>
      <c r="X6" s="50"/>
    </row>
    <row r="7" spans="1:24" ht="14.4" customHeight="1" x14ac:dyDescent="0.3">
      <c r="B7" s="58">
        <v>44561</v>
      </c>
      <c r="C7" s="59" t="s">
        <v>39</v>
      </c>
      <c r="D7" s="60" t="s">
        <v>40</v>
      </c>
      <c r="E7" s="64">
        <v>-83.15</v>
      </c>
      <c r="F7" s="75"/>
      <c r="G7" s="58">
        <v>44561</v>
      </c>
      <c r="H7" s="59" t="s">
        <v>43</v>
      </c>
      <c r="I7" s="60" t="s">
        <v>58</v>
      </c>
      <c r="J7" s="64">
        <v>-779.1</v>
      </c>
      <c r="K7" s="75"/>
      <c r="L7" s="58">
        <v>44561</v>
      </c>
      <c r="M7" s="59" t="s">
        <v>43</v>
      </c>
      <c r="N7" s="60" t="s">
        <v>61</v>
      </c>
      <c r="O7" s="64">
        <v>-779.1</v>
      </c>
      <c r="P7" s="75"/>
      <c r="Q7" s="50"/>
      <c r="R7" s="50"/>
      <c r="S7" s="50"/>
      <c r="T7" s="50"/>
      <c r="U7" s="71"/>
      <c r="V7" s="50"/>
      <c r="W7" s="50"/>
      <c r="X7" s="50"/>
    </row>
    <row r="8" spans="1:24" ht="14.4" customHeight="1" x14ac:dyDescent="0.3">
      <c r="B8" s="58">
        <v>44561</v>
      </c>
      <c r="C8" s="59" t="s">
        <v>41</v>
      </c>
      <c r="D8" s="60" t="s">
        <v>42</v>
      </c>
      <c r="E8" s="64">
        <v>-21.8</v>
      </c>
      <c r="F8" s="75"/>
      <c r="G8" s="58">
        <v>44561</v>
      </c>
      <c r="H8" s="59" t="s">
        <v>43</v>
      </c>
      <c r="I8" s="60" t="s">
        <v>59</v>
      </c>
      <c r="J8" s="64">
        <v>40</v>
      </c>
      <c r="K8" s="75"/>
      <c r="L8" s="58">
        <v>44561</v>
      </c>
      <c r="M8" s="59" t="s">
        <v>43</v>
      </c>
      <c r="N8" s="60" t="s">
        <v>62</v>
      </c>
      <c r="O8" s="64">
        <v>40</v>
      </c>
      <c r="P8" s="75"/>
      <c r="Q8" s="50"/>
      <c r="R8" s="50"/>
      <c r="S8" s="50"/>
      <c r="T8" s="50"/>
      <c r="U8" s="71"/>
      <c r="V8" s="50"/>
      <c r="W8" s="50"/>
      <c r="X8" s="50"/>
    </row>
    <row r="9" spans="1:24" ht="14.4" customHeight="1" x14ac:dyDescent="0.3">
      <c r="B9" s="58">
        <v>44561</v>
      </c>
      <c r="C9" s="59" t="s">
        <v>43</v>
      </c>
      <c r="D9" s="60" t="s">
        <v>44</v>
      </c>
      <c r="E9" s="64">
        <v>0</v>
      </c>
      <c r="F9" s="75"/>
      <c r="G9" s="82" t="s">
        <v>9</v>
      </c>
      <c r="H9" s="83"/>
      <c r="I9" s="83"/>
      <c r="J9" s="69">
        <f>SUM(J6:J8)</f>
        <v>10.899999999999977</v>
      </c>
      <c r="K9" s="75"/>
      <c r="L9" s="82" t="s">
        <v>9</v>
      </c>
      <c r="M9" s="83"/>
      <c r="N9" s="83"/>
      <c r="O9" s="69">
        <f>SUM(O6:O8)</f>
        <v>10.899999999999977</v>
      </c>
      <c r="P9" s="75"/>
      <c r="Q9" s="50"/>
      <c r="R9" s="50"/>
      <c r="S9" s="50"/>
      <c r="T9" s="50"/>
      <c r="U9" s="71"/>
      <c r="V9" s="50"/>
      <c r="W9" s="50"/>
      <c r="X9" s="50"/>
    </row>
    <row r="10" spans="1:24" ht="14.4" customHeight="1" x14ac:dyDescent="0.3">
      <c r="B10" s="62" t="s">
        <v>9</v>
      </c>
      <c r="C10" s="63"/>
      <c r="D10" s="63"/>
      <c r="E10" s="69">
        <f>SUM(E6:E9)</f>
        <v>895.05000000000007</v>
      </c>
      <c r="F10" s="75"/>
      <c r="G10" s="58">
        <v>44651</v>
      </c>
      <c r="H10" s="59" t="s">
        <v>56</v>
      </c>
      <c r="I10" s="60" t="s">
        <v>58</v>
      </c>
      <c r="J10" s="64">
        <v>0</v>
      </c>
      <c r="K10" s="75"/>
      <c r="L10" s="58">
        <v>44651</v>
      </c>
      <c r="M10" s="59" t="s">
        <v>56</v>
      </c>
      <c r="N10" s="60" t="s">
        <v>61</v>
      </c>
      <c r="O10" s="64">
        <v>0</v>
      </c>
      <c r="P10" s="75"/>
      <c r="Q10" s="50"/>
      <c r="R10" s="50"/>
      <c r="S10" s="50"/>
      <c r="T10" s="50"/>
      <c r="U10" s="72"/>
      <c r="V10" s="50"/>
      <c r="W10" s="50"/>
      <c r="X10" s="50"/>
    </row>
    <row r="11" spans="1:24" ht="14.4" customHeight="1" x14ac:dyDescent="0.3">
      <c r="B11" s="58">
        <v>44651</v>
      </c>
      <c r="C11" s="59" t="s">
        <v>46</v>
      </c>
      <c r="D11" s="60" t="s">
        <v>40</v>
      </c>
      <c r="E11" s="64">
        <v>0</v>
      </c>
      <c r="F11" s="75"/>
      <c r="G11" s="58">
        <v>44651</v>
      </c>
      <c r="H11" s="59" t="s">
        <v>56</v>
      </c>
      <c r="I11" s="60" t="s">
        <v>59</v>
      </c>
      <c r="J11" s="64">
        <v>86.2</v>
      </c>
      <c r="K11" s="75"/>
      <c r="L11" s="58">
        <v>44651</v>
      </c>
      <c r="M11" s="59" t="s">
        <v>56</v>
      </c>
      <c r="N11" s="60" t="s">
        <v>62</v>
      </c>
      <c r="O11" s="64">
        <v>86.2</v>
      </c>
      <c r="P11" s="75"/>
      <c r="Q11" s="50"/>
      <c r="R11" s="50"/>
      <c r="S11" s="50"/>
      <c r="T11" s="50"/>
      <c r="U11" s="71"/>
      <c r="V11" s="50"/>
      <c r="W11" s="50"/>
      <c r="X11" s="50"/>
    </row>
    <row r="12" spans="1:24" ht="14.4" customHeight="1" x14ac:dyDescent="0.3">
      <c r="B12" s="58">
        <v>44651</v>
      </c>
      <c r="C12" s="59" t="s">
        <v>47</v>
      </c>
      <c r="D12" s="60" t="s">
        <v>42</v>
      </c>
      <c r="E12" s="64">
        <v>-34.200000000000003</v>
      </c>
      <c r="F12" s="75"/>
      <c r="G12" s="62" t="s">
        <v>10</v>
      </c>
      <c r="H12" s="63"/>
      <c r="I12" s="63"/>
      <c r="J12" s="69">
        <f>SUM(J9:J11)</f>
        <v>97.09999999999998</v>
      </c>
      <c r="K12" s="75"/>
      <c r="L12" s="62" t="s">
        <v>10</v>
      </c>
      <c r="M12" s="63"/>
      <c r="N12" s="63"/>
      <c r="O12" s="69">
        <f>SUM(O9:O11)</f>
        <v>97.09999999999998</v>
      </c>
      <c r="P12" s="75"/>
      <c r="Q12" s="50"/>
      <c r="R12" s="50"/>
      <c r="S12" s="50"/>
      <c r="T12" s="50"/>
      <c r="U12" s="71"/>
      <c r="V12" s="50"/>
      <c r="W12" s="50"/>
      <c r="X12" s="50"/>
    </row>
    <row r="13" spans="1:24" ht="14.4" customHeight="1" x14ac:dyDescent="0.3">
      <c r="B13" s="58">
        <v>44651</v>
      </c>
      <c r="C13" s="59" t="s">
        <v>48</v>
      </c>
      <c r="D13" s="60" t="s">
        <v>45</v>
      </c>
      <c r="E13" s="64">
        <v>-390</v>
      </c>
      <c r="F13" s="75"/>
      <c r="G13" s="77"/>
      <c r="H13" s="78"/>
      <c r="I13" s="79"/>
      <c r="J13" s="71"/>
      <c r="K13" s="75"/>
      <c r="L13" s="50"/>
      <c r="M13" s="50"/>
      <c r="N13" s="50"/>
      <c r="O13" s="50"/>
      <c r="P13" s="75"/>
      <c r="Q13" s="50"/>
      <c r="R13" s="50"/>
      <c r="S13" s="50"/>
      <c r="T13" s="50"/>
      <c r="U13" s="71"/>
      <c r="V13" s="50"/>
      <c r="W13" s="50"/>
      <c r="X13" s="50"/>
    </row>
    <row r="14" spans="1:24" ht="14.4" customHeight="1" x14ac:dyDescent="0.3">
      <c r="B14" s="58">
        <v>44651</v>
      </c>
      <c r="C14" s="59" t="s">
        <v>56</v>
      </c>
      <c r="D14" s="60" t="s">
        <v>44</v>
      </c>
      <c r="E14" s="64">
        <v>148.44999999999999</v>
      </c>
      <c r="F14" s="75"/>
      <c r="G14" s="80"/>
      <c r="H14" s="81"/>
      <c r="I14" s="81"/>
      <c r="J14" s="72"/>
      <c r="K14" s="75"/>
      <c r="L14" s="50"/>
      <c r="M14" s="50"/>
      <c r="N14" s="50"/>
      <c r="O14" s="50"/>
      <c r="P14" s="75"/>
      <c r="Q14" s="50"/>
      <c r="R14" s="50"/>
      <c r="S14" s="50"/>
      <c r="T14" s="50"/>
      <c r="U14" s="71"/>
      <c r="V14" s="50"/>
      <c r="W14" s="50"/>
      <c r="X14" s="50"/>
    </row>
    <row r="15" spans="1:24" ht="14.4" customHeight="1" x14ac:dyDescent="0.3">
      <c r="B15" s="62" t="s">
        <v>10</v>
      </c>
      <c r="C15" s="63"/>
      <c r="D15" s="63"/>
      <c r="E15" s="69">
        <f>SUM(E10:E14)</f>
        <v>619.29999999999995</v>
      </c>
      <c r="F15" s="75"/>
      <c r="G15" s="16"/>
      <c r="H15" s="16"/>
      <c r="I15" s="16"/>
      <c r="J15" s="16"/>
      <c r="K15" s="75"/>
      <c r="L15" s="50"/>
      <c r="M15" s="50"/>
      <c r="N15" s="50"/>
      <c r="O15" s="50"/>
      <c r="P15" s="75"/>
      <c r="Q15" s="50"/>
      <c r="R15" s="50"/>
      <c r="S15" s="50"/>
      <c r="T15" s="50"/>
      <c r="U15" s="72"/>
      <c r="V15" s="50"/>
      <c r="W15" s="50"/>
      <c r="X15" s="50"/>
    </row>
    <row r="16" spans="1:24" ht="14.4" customHeight="1" x14ac:dyDescent="0.3">
      <c r="B16" s="53"/>
      <c r="C16" s="54"/>
      <c r="D16" s="50"/>
      <c r="E16" s="50"/>
      <c r="F16" s="75"/>
      <c r="G16" s="50"/>
      <c r="H16" s="50"/>
      <c r="I16" s="50"/>
      <c r="J16" s="50"/>
      <c r="K16" s="75"/>
      <c r="L16" s="50"/>
      <c r="M16" s="50"/>
      <c r="N16" s="50"/>
      <c r="O16" s="50"/>
      <c r="P16" s="75"/>
      <c r="Q16" s="50"/>
      <c r="R16" s="50"/>
      <c r="S16" s="50"/>
      <c r="T16" s="50"/>
      <c r="U16" s="70"/>
      <c r="V16" s="50"/>
      <c r="W16" s="50"/>
      <c r="X16" s="50"/>
    </row>
    <row r="17" spans="2:24" ht="14.4" customHeight="1" x14ac:dyDescent="0.3">
      <c r="B17" s="53"/>
      <c r="C17" s="54"/>
      <c r="D17" s="50"/>
      <c r="E17" s="50"/>
      <c r="F17" s="75"/>
      <c r="G17" s="50"/>
      <c r="H17" s="50"/>
      <c r="I17" s="50"/>
      <c r="J17" s="50"/>
      <c r="K17" s="75"/>
      <c r="L17" s="50"/>
      <c r="M17" s="50"/>
      <c r="N17" s="50"/>
      <c r="O17" s="50"/>
      <c r="P17" s="75"/>
      <c r="Q17" s="50"/>
      <c r="R17" s="50"/>
      <c r="S17" s="50"/>
      <c r="T17" s="50"/>
      <c r="U17" s="50"/>
      <c r="V17" s="50"/>
      <c r="W17" s="50"/>
      <c r="X17" s="50"/>
    </row>
    <row r="18" spans="2:24" ht="14.4" customHeight="1" x14ac:dyDescent="0.3">
      <c r="B18" s="16"/>
      <c r="C18" s="16"/>
      <c r="D18" s="16"/>
      <c r="E18" s="16"/>
      <c r="F18" s="75"/>
      <c r="G18" s="50"/>
      <c r="H18" s="50"/>
      <c r="I18" s="50"/>
      <c r="J18" s="50"/>
      <c r="K18" s="75"/>
      <c r="L18" s="50"/>
      <c r="M18" s="50"/>
      <c r="N18" s="50"/>
      <c r="O18" s="50"/>
      <c r="P18" s="75"/>
      <c r="Q18" s="50"/>
      <c r="R18" s="50"/>
      <c r="S18" s="50"/>
      <c r="T18" s="50"/>
      <c r="U18" s="50"/>
      <c r="V18" s="50"/>
      <c r="W18" s="50"/>
      <c r="X18" s="50"/>
    </row>
    <row r="19" spans="2:24" ht="14.4" customHeight="1" x14ac:dyDescent="0.3">
      <c r="B19" s="53"/>
      <c r="C19" s="54"/>
      <c r="D19" s="65"/>
      <c r="E19" s="50"/>
      <c r="F19" s="75"/>
      <c r="G19" s="50"/>
      <c r="H19" s="50"/>
      <c r="I19" s="50"/>
      <c r="J19" s="50"/>
      <c r="K19" s="75"/>
      <c r="L19" s="50"/>
      <c r="M19" s="50"/>
      <c r="N19" s="50"/>
      <c r="O19" s="50"/>
      <c r="P19" s="75"/>
      <c r="Q19" s="50"/>
      <c r="R19" s="50"/>
      <c r="S19" s="50"/>
      <c r="T19" s="50"/>
      <c r="U19" s="50"/>
      <c r="V19" s="50"/>
      <c r="W19" s="50"/>
      <c r="X19" s="50"/>
    </row>
    <row r="20" spans="2:24" ht="14.4" customHeight="1" x14ac:dyDescent="0.3">
      <c r="B20" s="53"/>
      <c r="C20" s="54"/>
      <c r="D20" s="50"/>
      <c r="E20" s="50"/>
      <c r="F20" s="75"/>
      <c r="G20" s="50"/>
      <c r="H20" s="50"/>
      <c r="I20" s="50"/>
      <c r="J20" s="50"/>
      <c r="K20" s="75"/>
      <c r="L20" s="50"/>
      <c r="M20" s="50"/>
      <c r="N20" s="50"/>
      <c r="O20" s="50"/>
      <c r="P20" s="75"/>
      <c r="Q20" s="50"/>
      <c r="R20" s="50"/>
      <c r="S20" s="50"/>
      <c r="T20" s="50"/>
      <c r="U20" s="50"/>
      <c r="V20" s="50"/>
      <c r="W20" s="50"/>
      <c r="X20" s="50"/>
    </row>
    <row r="21" spans="2:24" ht="14.4" customHeight="1" x14ac:dyDescent="0.3">
      <c r="B21" s="53"/>
      <c r="C21" s="54"/>
      <c r="D21" s="50"/>
      <c r="E21" s="50"/>
      <c r="F21" s="75"/>
      <c r="G21" s="50"/>
      <c r="H21" s="50"/>
      <c r="I21" s="50"/>
      <c r="J21" s="50"/>
      <c r="K21" s="75"/>
      <c r="L21" s="50"/>
      <c r="M21" s="50"/>
      <c r="N21" s="50"/>
      <c r="O21" s="50"/>
      <c r="P21" s="75"/>
      <c r="Q21" s="50"/>
      <c r="R21" s="50"/>
      <c r="S21" s="50"/>
      <c r="T21" s="50"/>
      <c r="U21" s="50"/>
      <c r="V21" s="50"/>
      <c r="W21" s="50"/>
      <c r="X21" s="50"/>
    </row>
    <row r="22" spans="2:24" ht="14.4" customHeight="1" x14ac:dyDescent="0.3">
      <c r="B22" s="53"/>
      <c r="C22" s="54"/>
      <c r="D22" s="50"/>
      <c r="E22" s="50"/>
      <c r="F22" s="75"/>
      <c r="G22" s="50"/>
      <c r="H22" s="50"/>
      <c r="I22" s="50"/>
      <c r="J22" s="50"/>
      <c r="K22" s="75"/>
      <c r="L22" s="50"/>
      <c r="M22" s="50"/>
      <c r="N22" s="50"/>
      <c r="O22" s="50"/>
      <c r="P22" s="75"/>
      <c r="Q22" s="50"/>
      <c r="R22" s="50"/>
      <c r="S22" s="50"/>
      <c r="T22" s="50"/>
      <c r="U22" s="50"/>
      <c r="V22" s="50"/>
      <c r="W22" s="50"/>
      <c r="X22" s="50"/>
    </row>
    <row r="23" spans="2:24" ht="14.4" customHeight="1" x14ac:dyDescent="0.3">
      <c r="B23" s="53"/>
      <c r="C23" s="54"/>
      <c r="D23" s="50"/>
      <c r="E23" s="50"/>
      <c r="F23" s="75"/>
      <c r="G23" s="50"/>
      <c r="H23" s="50"/>
      <c r="I23" s="50"/>
      <c r="J23" s="50"/>
      <c r="K23" s="75"/>
      <c r="L23" s="50"/>
      <c r="M23" s="50"/>
      <c r="N23" s="50"/>
      <c r="O23" s="50"/>
      <c r="P23" s="75"/>
      <c r="Q23" s="50"/>
      <c r="R23" s="50"/>
      <c r="S23" s="50"/>
      <c r="T23" s="50"/>
      <c r="U23" s="50"/>
      <c r="V23" s="50"/>
      <c r="W23" s="50"/>
      <c r="X23" s="50"/>
    </row>
    <row r="24" spans="2:24" ht="14.4" customHeight="1" x14ac:dyDescent="0.3">
      <c r="B24" s="53"/>
      <c r="C24" s="54"/>
      <c r="D24" s="50"/>
      <c r="E24" s="50"/>
      <c r="F24" s="75"/>
      <c r="G24" s="50"/>
      <c r="H24" s="50"/>
      <c r="I24" s="50"/>
      <c r="J24" s="50"/>
      <c r="K24" s="75"/>
      <c r="L24" s="50"/>
      <c r="M24" s="50"/>
      <c r="N24" s="50"/>
      <c r="O24" s="50"/>
      <c r="P24" s="75"/>
      <c r="Q24" s="50"/>
      <c r="R24" s="50"/>
      <c r="S24" s="50"/>
      <c r="T24" s="50"/>
      <c r="U24" s="50"/>
      <c r="V24" s="50"/>
      <c r="W24" s="50"/>
      <c r="X24" s="50"/>
    </row>
    <row r="25" spans="2:24" ht="14.4" customHeight="1" x14ac:dyDescent="0.3">
      <c r="B25" s="53"/>
      <c r="C25" s="54"/>
      <c r="D25" s="50"/>
      <c r="E25" s="50"/>
      <c r="F25" s="75"/>
      <c r="G25" s="50"/>
      <c r="H25" s="50"/>
      <c r="I25" s="50"/>
      <c r="J25" s="50"/>
      <c r="K25" s="75"/>
      <c r="L25" s="50"/>
      <c r="M25" s="50"/>
      <c r="N25" s="50"/>
      <c r="O25" s="50"/>
      <c r="P25" s="75"/>
      <c r="Q25" s="50"/>
      <c r="R25" s="50"/>
      <c r="S25" s="50"/>
      <c r="T25" s="50"/>
      <c r="U25" s="50"/>
      <c r="V25" s="50"/>
      <c r="W25" s="50"/>
      <c r="X25" s="50"/>
    </row>
    <row r="26" spans="2:24" ht="14.4" customHeight="1" x14ac:dyDescent="0.3">
      <c r="B26" s="53"/>
      <c r="C26" s="54"/>
      <c r="D26" s="50"/>
      <c r="E26" s="50"/>
      <c r="F26" s="75"/>
      <c r="G26" s="50"/>
      <c r="H26" s="50"/>
      <c r="I26" s="50"/>
      <c r="J26" s="50"/>
      <c r="K26" s="75"/>
      <c r="L26" s="50"/>
      <c r="M26" s="50"/>
      <c r="N26" s="50"/>
      <c r="O26" s="50"/>
      <c r="P26" s="75"/>
      <c r="Q26" s="50"/>
      <c r="R26" s="50"/>
      <c r="S26" s="50"/>
      <c r="T26" s="50"/>
      <c r="U26" s="50"/>
      <c r="V26" s="50"/>
      <c r="W26" s="50"/>
      <c r="X26" s="50"/>
    </row>
    <row r="27" spans="2:24" ht="14.4" customHeight="1" x14ac:dyDescent="0.3">
      <c r="B27" s="53"/>
      <c r="C27" s="54"/>
      <c r="D27" s="50"/>
      <c r="E27" s="50"/>
      <c r="F27" s="75"/>
      <c r="G27" s="50"/>
      <c r="H27" s="50"/>
      <c r="I27" s="50"/>
      <c r="J27" s="50"/>
      <c r="K27" s="75"/>
      <c r="L27" s="50"/>
      <c r="M27" s="50"/>
      <c r="N27" s="50"/>
      <c r="O27" s="50"/>
      <c r="P27" s="75"/>
      <c r="Q27" s="50"/>
      <c r="R27" s="50"/>
      <c r="S27" s="50"/>
      <c r="T27" s="50"/>
      <c r="U27" s="50"/>
      <c r="V27" s="50"/>
      <c r="W27" s="50"/>
      <c r="X27" s="50"/>
    </row>
    <row r="28" spans="2:24" ht="14.4" customHeight="1" x14ac:dyDescent="0.3">
      <c r="B28" s="53"/>
      <c r="C28" s="54"/>
      <c r="D28" s="50"/>
      <c r="E28" s="50"/>
      <c r="F28" s="75"/>
      <c r="G28" s="50"/>
      <c r="H28" s="50"/>
      <c r="I28" s="50"/>
      <c r="J28" s="50"/>
      <c r="K28" s="75"/>
      <c r="L28" s="50"/>
      <c r="M28" s="50"/>
      <c r="N28" s="50"/>
      <c r="O28" s="50"/>
      <c r="P28" s="75"/>
      <c r="Q28" s="50"/>
      <c r="R28" s="50"/>
      <c r="S28" s="50"/>
      <c r="T28" s="50"/>
      <c r="U28" s="50"/>
      <c r="V28" s="50"/>
      <c r="W28" s="50"/>
      <c r="X28" s="50"/>
    </row>
  </sheetData>
  <mergeCells count="14">
    <mergeCell ref="L3:O3"/>
    <mergeCell ref="L6:N6"/>
    <mergeCell ref="L9:N9"/>
    <mergeCell ref="L12:N12"/>
    <mergeCell ref="B3:E3"/>
    <mergeCell ref="B10:D10"/>
    <mergeCell ref="B6:D6"/>
    <mergeCell ref="B15:D15"/>
    <mergeCell ref="G3:J3"/>
    <mergeCell ref="G6:I6"/>
    <mergeCell ref="G14:I14"/>
    <mergeCell ref="G12:I12"/>
    <mergeCell ref="G9:I9"/>
    <mergeCell ref="B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Bilan</vt:lpstr>
      <vt:lpstr>Détails Comité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2022-03-04T10:29:30Z</dcterms:created>
  <dcterms:modified xsi:type="dcterms:W3CDTF">2022-04-15T16:38:50Z</dcterms:modified>
</cp:coreProperties>
</file>