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s0\data\bornet\My Documents\UNIPOLY\Subventions\"/>
    </mc:Choice>
  </mc:AlternateContent>
  <bookViews>
    <workbookView xWindow="0" yWindow="0" windowWidth="21015" windowHeight="9030" activeTab="1"/>
  </bookViews>
  <sheets>
    <sheet name="Menu - Explications" sheetId="2" r:id="rId1"/>
    <sheet name="Profits et Pertes" sheetId="1" r:id="rId2"/>
    <sheet name="Bilan" sheetId="3" r:id="rId3"/>
  </sheets>
  <externalReferences>
    <externalReference r:id="rId4"/>
  </externalReferences>
  <definedNames>
    <definedName name="_se1" localSheetId="1">'Profits et Pertes'!#REF!</definedName>
    <definedName name="_se1">'[1]Proposition OFISA'!#REF!</definedName>
    <definedName name="_se2" localSheetId="1">'Profits et Pertes'!#REF!</definedName>
    <definedName name="_se2">'[1]Proposition OFISA'!#REF!</definedName>
    <definedName name="_ZI1" localSheetId="1">'Profits et Pertes'!$A$1:$E$3,'Profits et Pertes'!#REF!,'Profits et Pertes'!$A$4:$E$57</definedName>
    <definedName name="_ZI1">'[1]Proposition OFISA'!$A$1:$E$58,'[1]Proposition OFISA'!#REF!,'[1]Proposition OFISA'!$A$59:$E$100</definedName>
    <definedName name="ACTCIR" localSheetId="1">'Profits et Pertes'!#REF!</definedName>
    <definedName name="ACTCIRprec">'Profits et Pertes'!#REF!</definedName>
    <definedName name="ACTDIS" localSheetId="1">'Profits et Pertes'!#REF!</definedName>
    <definedName name="ACTDISprec">'Profits et Pertes'!#REF!</definedName>
    <definedName name="actif" localSheetId="1">'Profits et Pertes'!$A$1:$E$3</definedName>
    <definedName name="ACTIMM" localSheetId="1">'Profits et Pertes'!#REF!</definedName>
    <definedName name="ACTIMMprec">'Profits et Pertes'!#REF!</definedName>
    <definedName name="ACTREA" localSheetId="1">'Profits et Pertes'!#REF!</definedName>
    <definedName name="ACTREAprec">'Profits et Pertes'!#REF!</definedName>
    <definedName name="AMORTI" localSheetId="1">'Profits et Pertes'!#REF!</definedName>
    <definedName name="AMORTI">'[1]Proposition OFISA'!#REF!</definedName>
    <definedName name="annexe" localSheetId="1">'Profits et Pertes'!$A$4:$E$57</definedName>
    <definedName name="AREPAR" localSheetId="1">'Profits et Pertes'!#REF!</definedName>
    <definedName name="AREPAR">'[1]Proposition OFISA'!#REF!</definedName>
    <definedName name="ATRELE" localSheetId="1">'Profits et Pertes'!#REF!</definedName>
    <definedName name="ATRELE">'[1]Proposition OFISA'!#REF!</definedName>
    <definedName name="AUGMACT" localSheetId="1">'Profits et Pertes'!#REF!</definedName>
    <definedName name="AUGMACT">'[1]Proposition OFISA'!#REF!</definedName>
    <definedName name="AUTDEB" localSheetId="1">'Profits et Pertes'!#REF!</definedName>
    <definedName name="AUTDEB">'[1]Proposition OFISA'!#REF!</definedName>
    <definedName name="BANACT" localSheetId="1">'Profits et Pertes'!#REF!</definedName>
    <definedName name="BANACT">'[1]Proposition OFISA'!#REF!</definedName>
    <definedName name="BEAVIT" localSheetId="1">'Profits et Pertes'!#REF!</definedName>
    <definedName name="BEAVIT">'[1]Proposition OFISA'!#REF!</definedName>
    <definedName name="BENAVI" localSheetId="1">'Profits et Pertes'!#REF!</definedName>
    <definedName name="BENAVI">'[1]Proposition OFISA'!#REF!</definedName>
    <definedName name="BENEXE" localSheetId="1">'Profits et Pertes'!#REF!</definedName>
    <definedName name="BENEXE">'[1]Proposition OFISA'!#REF!</definedName>
    <definedName name="BENEXP" localSheetId="1">'Profits et Pertes'!#REF!</definedName>
    <definedName name="BENEXP">'[1]Proposition OFISA'!#REF!</definedName>
    <definedName name="BENPER" localSheetId="1">'Profits et Pertes'!#REF!</definedName>
    <definedName name="BENPER">'[1]Proposition OFISA'!#REF!</definedName>
    <definedName name="BEREBI" localSheetId="1">'Profits et Pertes'!#REF!</definedName>
    <definedName name="BEREBIprec">'Profits et Pertes'!#REF!</definedName>
    <definedName name="BEREBIpreced">'Profits et Pertes'!#REF!</definedName>
    <definedName name="bilan" localSheetId="1">'Profits et Pertes'!$A$1:$E$3</definedName>
    <definedName name="bildet" localSheetId="1">'Profits et Pertes'!#REF!</definedName>
    <definedName name="bildet">'[1]Proposition OFISA'!#REF!</definedName>
    <definedName name="CAPACT" localSheetId="1">'Profits et Pertes'!#REF!</definedName>
    <definedName name="CAPACT">'[1]Proposition OFISA'!#REF!</definedName>
    <definedName name="CAPITAL" localSheetId="1">'Profits et Pertes'!#REF!</definedName>
    <definedName name="CAPITALprec">'Profits et Pertes'!#REF!</definedName>
    <definedName name="CAPITALpreced">'Profits et Pertes'!#REF!</definedName>
    <definedName name="CAPRES" localSheetId="1">'Profits et Pertes'!#REF!</definedName>
    <definedName name="CAPRES">'[1]Proposition OFISA'!#REF!</definedName>
    <definedName name="CASFLO" localSheetId="1">'Profits et Pertes'!#REF!</definedName>
    <definedName name="CASFLO">'[1]Proposition OFISA'!#REF!</definedName>
    <definedName name="CHABRU" localSheetId="1">'Profits et Pertes'!#REF!</definedName>
    <definedName name="CHABRU">'[1]Proposition OFISA'!#REF!</definedName>
    <definedName name="CHADIV">'Profits et Pertes'!#REF!</definedName>
    <definedName name="CHADIVprec">'Profits et Pertes'!#REF!</definedName>
    <definedName name="CHANET" localSheetId="1">'Profits et Pertes'!#REF!</definedName>
    <definedName name="CHANET">'[1]Proposition OFISA'!#REF!</definedName>
    <definedName name="CHASOUT">'Profits et Pertes'!$E$24</definedName>
    <definedName name="CHASOUTprec">'Profits et Pertes'!#REF!</definedName>
    <definedName name="Compte_de_profits_et_pertes_1997" localSheetId="1">'Profits et Pertes'!#REF!</definedName>
    <definedName name="Compte_de_profits_et_pertes_1997">'[1]Proposition OFISA'!#REF!</definedName>
    <definedName name="DATARR" localSheetId="1">'Profits et Pertes'!#REF!</definedName>
    <definedName name="DATEBIL" localSheetId="1">'Profits et Pertes'!#REF!</definedName>
    <definedName name="DATEPEP" localSheetId="1">'Profits et Pertes'!#REF!</definedName>
    <definedName name="DATEPEP">'[1]Proposition OFISA'!#REF!</definedName>
    <definedName name="DEACTprec">'Profits et Pertes'!#REF!</definedName>
    <definedName name="DETACT" localSheetId="1">'Profits et Pertes'!#REF!</definedName>
    <definedName name="DETACTprec">'Profits et Pertes'!#REF!</definedName>
    <definedName name="DETALT" localSheetId="1">'Profits et Pertes'!#REF!</definedName>
    <definedName name="DETALT">'[1]Proposition OFISA'!#REF!</definedName>
    <definedName name="DIMIDETT" localSheetId="1">'Profits et Pertes'!#REF!</definedName>
    <definedName name="DIMIDETT">'[1]Proposition OFISA'!#REF!</definedName>
    <definedName name="DIVIDE" localSheetId="1">'Profits et Pertes'!#REF!</definedName>
    <definedName name="DIVIDE">'[1]Proposition OFISA'!#REF!</definedName>
    <definedName name="EMLOTE" localSheetId="1">'Profits et Pertes'!#REF!</definedName>
    <definedName name="EMLOTE">'[1]Proposition OFISA'!#REF!</definedName>
    <definedName name="EMPHYP" localSheetId="1">'Profits et Pertes'!#REF!</definedName>
    <definedName name="EMPHYP">'[1]Proposition OFISA'!#REF!</definedName>
    <definedName name="EXCEDE" localSheetId="1">'Profits et Pertes'!#REF!</definedName>
    <definedName name="EXCEDE">'[1]Proposition OFISA'!#REF!</definedName>
    <definedName name="FINEXT" localSheetId="1">'Profits et Pertes'!#REF!</definedName>
    <definedName name="FINEXT">'[1]Proposition OFISA'!#REF!</definedName>
    <definedName name="FININT" localSheetId="1">'Profits et Pertes'!#REF!</definedName>
    <definedName name="FININT">'[1]Proposition OFISA'!#REF!</definedName>
    <definedName name="FONETR" localSheetId="1">'Profits et Pertes'!#REF!</definedName>
    <definedName name="FONETRprec">'Profits et Pertes'!#REF!</definedName>
    <definedName name="FONPRO" localSheetId="1">'Profits et Pertes'!#REF!</definedName>
    <definedName name="FONPROprec">'Profits et Pertes'!#REF!</definedName>
    <definedName name="FRADCO" localSheetId="1">'Profits et Pertes'!#REF!</definedName>
    <definedName name="FRADCO">'[1]Proposition OFISA'!#REF!</definedName>
    <definedName name="FRAPER" localSheetId="1">'Profits et Pertes'!#REF!</definedName>
    <definedName name="FRAPER">'[1]Proposition OFISA'!#REF!</definedName>
    <definedName name="FRDIGE" localSheetId="1">'Profits et Pertes'!#REF!</definedName>
    <definedName name="FRDIGE">'[1]Proposition OFISA'!#REF!</definedName>
    <definedName name="IMMCOR" localSheetId="1">'Profits et Pertes'!#REF!</definedName>
    <definedName name="IMMCORprec">'Profits et Pertes'!#REF!</definedName>
    <definedName name="IMMFIN" localSheetId="1">'Profits et Pertes'!#REF!</definedName>
    <definedName name="IMMFIN">'[1]Proposition OFISA'!#REF!</definedName>
    <definedName name="IMMINC" localSheetId="1">'Profits et Pertes'!#REF!</definedName>
    <definedName name="IMMINC">'[1]Proposition OFISA'!#REF!</definedName>
    <definedName name="MARBRU" localSheetId="1">'Profits et Pertes'!#REF!</definedName>
    <definedName name="MARBRU">'[1]Proposition OFISA'!#REF!</definedName>
    <definedName name="page_de_garde" localSheetId="1">'Profits et Pertes'!#REF!</definedName>
    <definedName name="page_de_garde">'[1]Proposition OFISA'!#REF!</definedName>
    <definedName name="passif" localSheetId="1">'Profits et Pertes'!#REF!</definedName>
    <definedName name="PEPREP" localSheetId="1">'Profits et Pertes'!#REF!</definedName>
    <definedName name="PP" localSheetId="1">'Profits et Pertes'!#REF!</definedName>
    <definedName name="PP">'[1]Proposition OFISA'!#REF!</definedName>
    <definedName name="ppbis" localSheetId="1">'Profits et Pertes'!#REF!</definedName>
    <definedName name="ppbis">'[1]Proposition OFISA'!#REF!</definedName>
    <definedName name="ppdet" localSheetId="1">'Profits et Pertes'!#REF!</definedName>
    <definedName name="ppdet">'[1]Proposition OFISA'!#REF!</definedName>
    <definedName name="PPPSDD" localSheetId="1">'Profits et Pertes'!#REF!</definedName>
    <definedName name="PPPSDD">'[1]Proposition OFISA'!#REF!</definedName>
    <definedName name="_xlnm.Print_Area" localSheetId="2">Bilan!$A$1:$G$55</definedName>
    <definedName name="_xlnm.Print_Area" localSheetId="1">'Profits et Pertes'!$A$1:$E$57</definedName>
    <definedName name="_xlnm.Print_Titles" localSheetId="1">'Profits et Pertes'!$1:$2</definedName>
    <definedName name="PRMAVE" localSheetId="1">'Profits et Pertes'!#REF!</definedName>
    <definedName name="PRMAVE">'[1]Proposition OFISA'!#REF!</definedName>
    <definedName name="pro" localSheetId="1">'Profits et Pertes'!#REF!</definedName>
    <definedName name="pro">'[1]Proposition OFISA'!#REF!</definedName>
    <definedName name="PRODAUT">'Profits et Pertes'!#REF!</definedName>
    <definedName name="PRODAUTprec">'Profits et Pertes'!#REF!</definedName>
    <definedName name="PRODFIN">'Profits et Pertes'!$E$9</definedName>
    <definedName name="PRODFINprec">'Profits et Pertes'!#REF!</definedName>
    <definedName name="PROVIS" localSheetId="1">'Profits et Pertes'!#REF!</definedName>
    <definedName name="PROVISprec">'Profits et Pertes'!#REF!</definedName>
    <definedName name="RAISOC" localSheetId="1">'Profits et Pertes'!$A$1</definedName>
    <definedName name="RAISOC1" localSheetId="1">'Profits et Pertes'!$A$2:$E$2</definedName>
    <definedName name="REPART" localSheetId="1">'Profits et Pertes'!#REF!</definedName>
    <definedName name="REPART">'[1]Proposition OFISA'!#REF!</definedName>
    <definedName name="se" localSheetId="1">'Profits et Pertes'!#REF!</definedName>
    <definedName name="se">'[1]Proposition OFISA'!#REF!</definedName>
    <definedName name="SEREXT" localSheetId="1">'Profits et Pertes'!#REF!</definedName>
    <definedName name="SEREXT">'[1]Proposition OFISA'!#REF!</definedName>
    <definedName name="SLTEXT" localSheetId="1">'Profits et Pertes'!#REF!</definedName>
    <definedName name="SLTEXT">'[1]Proposition OFISA'!#REF!</definedName>
    <definedName name="TITANNEXE" localSheetId="1">'Profits et Pertes'!#REF!</definedName>
    <definedName name="TITBILAN" localSheetId="1">'Profits et Pertes'!#REF!</definedName>
    <definedName name="TITPP" localSheetId="1">'Profits et Pertes'!#REF!</definedName>
    <definedName name="TITPP">'[1]Proposition OFISA'!#REF!</definedName>
    <definedName name="TITPPBIS" localSheetId="1">'Profits et Pertes'!#REF!</definedName>
    <definedName name="TITPPBIS">'[1]Proposition OFISA'!#REF!</definedName>
    <definedName name="TITPRO" localSheetId="1">'Profits et Pertes'!#REF!</definedName>
    <definedName name="TITPRO">'[1]Proposition OFISA'!#REF!</definedName>
    <definedName name="TITSE" localSheetId="1">'Profits et Pertes'!#REF!</definedName>
    <definedName name="TITSE">'[1]Proposition OFISA'!#REF!</definedName>
    <definedName name="TOTACT" localSheetId="1">'Profits et Pertes'!#REF!</definedName>
    <definedName name="TOTACTprec">'Profits et Pertes'!#REF!</definedName>
    <definedName name="TOTCHA">'Profits et Pertes'!$E$39</definedName>
    <definedName name="TOTCHAprec">'Profits et Pertes'!#REF!</definedName>
    <definedName name="TOTEMP" localSheetId="1">'Profits et Pertes'!#REF!</definedName>
    <definedName name="TOTEMP">'[1]Proposition OFISA'!#REF!</definedName>
    <definedName name="TOTPAS" localSheetId="1">'Profits et Pertes'!#REF!</definedName>
    <definedName name="TOTPASprec">'Profits et Pertes'!#REF!</definedName>
    <definedName name="TOTPROD">'Profits et Pertes'!$E$21</definedName>
    <definedName name="TOTPRODprec">'Profits et Pertes'!#REF!</definedName>
    <definedName name="TOTSOU" localSheetId="1">'Profits et Pertes'!#REF!</definedName>
    <definedName name="TOTSOU">'[1]Proposition OFISA'!#REF!</definedName>
    <definedName name="TRADEP" localSheetId="1">'Profits et Pertes'!#REF!</definedName>
    <definedName name="TRADEP">'[1]Proposition OFISA'!#REF!</definedName>
    <definedName name="VARIFR" localSheetId="1">'Profits et Pertes'!#REF!</definedName>
    <definedName name="VARIFR">'[1]Proposition OFISA'!#REF!</definedName>
    <definedName name="Z_4DD812B0_0CE4_4712_BE3B_6D951AD1EC9E_.wvu.PrintArea" localSheetId="1" hidden="1">'Profits et Pertes'!$A$1:$E$42</definedName>
    <definedName name="Z_4DD812B0_0CE4_4712_BE3B_6D951AD1EC9E_.wvu.PrintTitles" localSheetId="1" hidden="1">'Profits et Pertes'!$1:$2</definedName>
    <definedName name="Z_4DD812B0_0CE4_4712_BE3B_6D951AD1EC9E_.wvu.Rows" localSheetId="1" hidden="1">'Profits et Pertes'!#REF!,'Profits et Pertes'!#REF!</definedName>
    <definedName name="Z_5AA83601_D342_4A40_961E_3F472B3C3A80_.wvu.PrintArea" localSheetId="1" hidden="1">'Profits et Pertes'!$A$1:$E$42</definedName>
    <definedName name="Z_5AA83601_D342_4A40_961E_3F472B3C3A80_.wvu.PrintTitles" localSheetId="1" hidden="1">'Profits et Pertes'!$1:$2</definedName>
    <definedName name="Z_5AA83601_D342_4A40_961E_3F472B3C3A80_.wvu.Rows" localSheetId="1" hidden="1">'Profits et Pertes'!#REF!,'Profits et Pertes'!#REF!</definedName>
    <definedName name="Z_A035189C_C4C8_477A_B8CF_33A16CD08E43_.wvu.PrintArea" localSheetId="1" hidden="1">'Profits et Pertes'!$A$1:$E$42</definedName>
    <definedName name="Z_A035189C_C4C8_477A_B8CF_33A16CD08E43_.wvu.PrintTitles" localSheetId="1" hidden="1">'Profits et Pertes'!$1:$2</definedName>
    <definedName name="Z_A035189C_C4C8_477A_B8CF_33A16CD08E43_.wvu.Rows" localSheetId="1" hidden="1">'Profits et Pertes'!#REF!,'Profits et Pertes'!#REF!</definedName>
    <definedName name="Z_BFDCD700_5607_11D7_98B8_0001020B4F98_.wvu.PrintArea" localSheetId="1" hidden="1">'Profits et Pertes'!$A$1:$E$42</definedName>
    <definedName name="Z_BFDCD700_5607_11D7_98B8_0001020B4F98_.wvu.PrintTitles" localSheetId="1" hidden="1">'Profits et Pertes'!$1:$2</definedName>
    <definedName name="Z_BFDCD700_5607_11D7_98B8_0001020B4F98_.wvu.Rows" localSheetId="1" hidden="1">'Profits et Pertes'!#REF!,'Profits et Pertes'!#REF!</definedName>
  </definedNames>
  <calcPr calcId="162913"/>
</workbook>
</file>

<file path=xl/calcChain.xml><?xml version="1.0" encoding="utf-8"?>
<calcChain xmlns="http://schemas.openxmlformats.org/spreadsheetml/2006/main">
  <c r="D38" i="3" l="1"/>
  <c r="B17" i="1" l="1"/>
  <c r="B18" i="1"/>
  <c r="B11" i="1"/>
  <c r="B14" i="1"/>
  <c r="B10" i="1"/>
  <c r="B15" i="1"/>
  <c r="B35" i="1"/>
  <c r="B27" i="1"/>
  <c r="B26" i="1"/>
  <c r="C4" i="2" l="1"/>
  <c r="D10" i="3" l="1"/>
  <c r="A4" i="1" l="1"/>
  <c r="B32" i="3" l="1"/>
  <c r="B20" i="3" l="1"/>
  <c r="D20" i="3"/>
  <c r="D15" i="3"/>
  <c r="B15" i="3" l="1"/>
  <c r="B10" i="3"/>
  <c r="D32" i="3"/>
  <c r="D55" i="3"/>
  <c r="C21" i="1"/>
  <c r="E21" i="1"/>
  <c r="B9" i="3" l="1"/>
  <c r="E7" i="1"/>
  <c r="D6" i="3" s="1"/>
  <c r="C7" i="1"/>
  <c r="B6" i="3" s="1"/>
  <c r="A5" i="1"/>
  <c r="B55" i="3" l="1"/>
  <c r="D46" i="3"/>
  <c r="B46" i="3"/>
  <c r="D31" i="3"/>
  <c r="B31" i="3"/>
  <c r="B16" i="1"/>
  <c r="C39" i="1"/>
  <c r="B54" i="1"/>
  <c r="B52" i="1"/>
  <c r="B51" i="1"/>
  <c r="B50" i="1"/>
  <c r="B49" i="1"/>
  <c r="B47" i="1"/>
  <c r="B46" i="1"/>
  <c r="B44" i="1"/>
  <c r="B43" i="1"/>
  <c r="B42" i="1"/>
  <c r="B40" i="1"/>
  <c r="B38" i="1"/>
  <c r="B37" i="1"/>
  <c r="B36" i="1"/>
  <c r="B34" i="1"/>
  <c r="B33" i="1"/>
  <c r="B30" i="1"/>
  <c r="B29" i="1"/>
  <c r="B28" i="1"/>
  <c r="B25" i="1"/>
  <c r="B24" i="1"/>
  <c r="B23" i="1"/>
  <c r="B22" i="1"/>
  <c r="B19" i="1"/>
  <c r="E39" i="1"/>
  <c r="D9" i="3" l="1"/>
  <c r="D27" i="3"/>
  <c r="C41" i="1"/>
  <c r="C48" i="1" s="1"/>
  <c r="C53" i="1" s="1"/>
  <c r="B39" i="1"/>
  <c r="B45" i="1"/>
  <c r="B37" i="3" l="1"/>
  <c r="B38" i="3"/>
  <c r="B27" i="3"/>
  <c r="D36" i="3"/>
  <c r="D40" i="3" s="1"/>
  <c r="E41" i="1"/>
  <c r="B21" i="1"/>
  <c r="B36" i="3" l="1"/>
  <c r="B40" i="3" s="1"/>
  <c r="E48" i="1"/>
  <c r="B41" i="1"/>
  <c r="E53" i="1" l="1"/>
  <c r="B48" i="1"/>
  <c r="B53" i="1" l="1"/>
</calcChain>
</file>

<file path=xl/comments1.xml><?xml version="1.0" encoding="utf-8"?>
<comments xmlns="http://schemas.openxmlformats.org/spreadsheetml/2006/main">
  <authors>
    <author>Paolo Brillo</author>
  </authors>
  <commentList>
    <comment ref="B44" authorId="0" shapeId="0">
      <text>
        <r>
          <rPr>
            <sz val="9"/>
            <color indexed="81"/>
            <rFont val="Tahoma"/>
            <family val="2"/>
          </rPr>
          <t>A compléter si d'éventuels investissements sont prévus durant l'année</t>
        </r>
      </text>
    </comment>
  </commentList>
</comments>
</file>

<file path=xl/sharedStrings.xml><?xml version="1.0" encoding="utf-8"?>
<sst xmlns="http://schemas.openxmlformats.org/spreadsheetml/2006/main" count="142" uniqueCount="121">
  <si>
    <t>Association EPFL</t>
  </si>
  <si>
    <t>Ecublens</t>
  </si>
  <si>
    <t>A c t i f</t>
  </si>
  <si>
    <t>CHF</t>
  </si>
  <si>
    <t>Actifs circulants</t>
  </si>
  <si>
    <t>Actifs disponibles</t>
  </si>
  <si>
    <t>Actifs réalisables</t>
  </si>
  <si>
    <t>Actifs immobilisés</t>
  </si>
  <si>
    <t>Total de l'actif</t>
  </si>
  <si>
    <t>P a s s i f</t>
  </si>
  <si>
    <t>Fonds étrangers</t>
  </si>
  <si>
    <t>Dettes à court terme</t>
  </si>
  <si>
    <t xml:space="preserve">Créanciers </t>
  </si>
  <si>
    <t>Fortune de l'association</t>
  </si>
  <si>
    <t>Fortune</t>
  </si>
  <si>
    <t>Résultat de l'exercice</t>
  </si>
  <si>
    <t>Total du passif</t>
  </si>
  <si>
    <t>Produits de l'association</t>
  </si>
  <si>
    <t>Cotisations étudiants</t>
  </si>
  <si>
    <t>Autres recettes</t>
  </si>
  <si>
    <t>Total des produits</t>
  </si>
  <si>
    <t>Charges de l'association</t>
  </si>
  <si>
    <t>Frais de publicité et de promotion</t>
  </si>
  <si>
    <t>Frais de logistique</t>
  </si>
  <si>
    <t>Frais informatiques</t>
  </si>
  <si>
    <t>Autres charges administratives</t>
  </si>
  <si>
    <t>Participation projets autres EPFL</t>
  </si>
  <si>
    <t>Total des charges</t>
  </si>
  <si>
    <t>Résultat avant amortissements et provisions</t>
  </si>
  <si>
    <t>Amortissements et attributions aux provisions</t>
  </si>
  <si>
    <t>Amortissements des immobilisations corporelles</t>
  </si>
  <si>
    <t>Attribution à la provision sur débiteurs (II)</t>
  </si>
  <si>
    <t>Résultat avant produits et charges financiers</t>
  </si>
  <si>
    <t>Produits financiers</t>
  </si>
  <si>
    <t>Charges financières</t>
  </si>
  <si>
    <t>Résultat avant impôts</t>
  </si>
  <si>
    <t>Investissements</t>
  </si>
  <si>
    <t>Mobilier exposition</t>
  </si>
  <si>
    <t>Mobilier et matériel bureau</t>
  </si>
  <si>
    <t>Hardware</t>
  </si>
  <si>
    <t>Software</t>
  </si>
  <si>
    <t>Autres actifs immobilisés</t>
  </si>
  <si>
    <t>Total</t>
  </si>
  <si>
    <t>Ecart% Bud vs N-1</t>
  </si>
  <si>
    <t>Justification</t>
  </si>
  <si>
    <t>Sponsoring</t>
  </si>
  <si>
    <t xml:space="preserve">Explications </t>
  </si>
  <si>
    <t>Date</t>
  </si>
  <si>
    <t>Menu</t>
  </si>
  <si>
    <t>Période</t>
  </si>
  <si>
    <t>de</t>
  </si>
  <si>
    <t>à</t>
  </si>
  <si>
    <t>Onglet Bilan</t>
  </si>
  <si>
    <t>Libellé des natures de produits et charges</t>
  </si>
  <si>
    <t>Il est possible ajouter une/des ligne(s) supplémentaire(s) si nécessaire</t>
  </si>
  <si>
    <t>Mesure les écarts entre le budget et le réalisé de l'année précédente (N-1)</t>
  </si>
  <si>
    <t xml:space="preserve">Le calcul est automatique </t>
  </si>
  <si>
    <t>Il faut insérer le budget demandé par ligne pour la période concernée</t>
  </si>
  <si>
    <t>Le montant doit ensuite être justifié et détaillé dans la partie "Justification"</t>
  </si>
  <si>
    <t>Colonne B (Ecart%)</t>
  </si>
  <si>
    <t xml:space="preserve">Il faut insérer les chiffres de l'exercice comptable précédent, du moins la dernière </t>
  </si>
  <si>
    <t>Les totaux sont calculés automatiquement</t>
  </si>
  <si>
    <t>projection si la période concernée n'est pas encore terminée/bouclée</t>
  </si>
  <si>
    <t>Le but est de comparer ces chiffres avec ceux du budget et d'expliquer la raison des écarts</t>
  </si>
  <si>
    <t>Colonne A (Libellé)</t>
  </si>
  <si>
    <t>Colonne C (Budget)</t>
  </si>
  <si>
    <t>Colonne D (Réalisé/projection)</t>
  </si>
  <si>
    <t xml:space="preserve">Pour chaque ligne il faut indiquer les hypothèses retenues, les facteurs quantités et </t>
  </si>
  <si>
    <t>prix unitaire (PU) ou % supplémentaire par rapport à l'exercice précédent et pourquoi</t>
  </si>
  <si>
    <t>Le but est de justifier et de rendre le plus plausible possible chaque ligne du budget</t>
  </si>
  <si>
    <t>Colonne E (Réalisé/projection)</t>
  </si>
  <si>
    <t>Colonne F (Justification)</t>
  </si>
  <si>
    <t>Libellé des natures des Actifs et des Passifs du Bilan</t>
  </si>
  <si>
    <t>Colonne B (Budget)</t>
  </si>
  <si>
    <t>Débiteurs nets</t>
  </si>
  <si>
    <t>On peut trouver également l'addition de plusieurs montants par founisseurs</t>
  </si>
  <si>
    <t>Automatique + 12 mois</t>
  </si>
  <si>
    <t>Change les dates/années automatiquement dans les onglets Profits et Pertes et Bilan</t>
  </si>
  <si>
    <t>Année</t>
  </si>
  <si>
    <t>Onglet Profits et Pertes (PP)</t>
  </si>
  <si>
    <t>Caisse</t>
  </si>
  <si>
    <t xml:space="preserve">Il est possible d'ajouter une/des ligne(s) supplémentaire(s) si nécessaire ou de </t>
  </si>
  <si>
    <t>Les totaux et la fortune sont calculés automatiquement</t>
  </si>
  <si>
    <t>Banque</t>
  </si>
  <si>
    <t>Mobilier</t>
  </si>
  <si>
    <t>Informatique (HW-SW)</t>
  </si>
  <si>
    <t>Modifier le libellé en fonction des activités propres à votre association</t>
  </si>
  <si>
    <t>Poste/CCP</t>
  </si>
  <si>
    <t>Subvention DAF</t>
  </si>
  <si>
    <t>Subvention Agepoly</t>
  </si>
  <si>
    <t>Frais Généraux</t>
  </si>
  <si>
    <t>Evenements</t>
  </si>
  <si>
    <t>Ventes</t>
  </si>
  <si>
    <t>Caisse des années précédentes</t>
  </si>
  <si>
    <t>Frais animation</t>
  </si>
  <si>
    <t>Frais projets</t>
  </si>
  <si>
    <t>Frais d'évenements</t>
  </si>
  <si>
    <t>Frais d'events + bars et stand + Cautions</t>
  </si>
  <si>
    <t>Mobility</t>
  </si>
  <si>
    <t>T-shirts + Calendrier</t>
  </si>
  <si>
    <t>Frais d'année antérieure</t>
  </si>
  <si>
    <t>Concours U Change</t>
  </si>
  <si>
    <t>Unipoly gère le projet Place Nord de Campus Farmers ayant gagné un financement publique</t>
  </si>
  <si>
    <t>Plus d'évènements et conférences de prévu</t>
  </si>
  <si>
    <t>Plus de vie associative pour souder les équipes</t>
  </si>
  <si>
    <t>Frais bancaires et carte de débit plus amende (non prévue pour 2018)</t>
  </si>
  <si>
    <t>Toutes les facture de l'année 2017 sont payées</t>
  </si>
  <si>
    <t>Sponsoring EnergyNight 2.0 non prévu pour 2018</t>
  </si>
  <si>
    <t xml:space="preserve">Infomaniak </t>
  </si>
  <si>
    <t>Frais Swiss Sustainability Week</t>
  </si>
  <si>
    <t>Frais Campus Farmers</t>
  </si>
  <si>
    <t>Bilan au 26 septembre</t>
  </si>
  <si>
    <t>Valeur a la banque au moment de l'ag 2017</t>
  </si>
  <si>
    <t>Bourse à recevoir (U-Change)</t>
  </si>
  <si>
    <t>Les mille francs de l'année 2017 a été obtenu après l'AG et donc n'apparait pas dans la comptabilité 2016-2017</t>
  </si>
  <si>
    <t>Baisse de la cotisation mais diminution du non paiement</t>
  </si>
  <si>
    <t>Contrat avec forum non reconduit</t>
  </si>
  <si>
    <t>Relancement marché (660.-) + lancement du repair café(500.-) + augmentation du pôle conférence (+500.-)</t>
  </si>
  <si>
    <t>Subvention FAE (pour la Semaine Durable)</t>
  </si>
  <si>
    <t>Subvention Swiss Sustainability Week (Semaine Durable)</t>
  </si>
  <si>
    <t>Pas de vente de calendrier mais reste des T-shirts à vendre et vente lors de la semaine durable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</si>
</sst>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#,##0.00\ ;\(#,##0.00\)"/>
    <numFmt numFmtId="165" formatCode="0.0\ "/>
    <numFmt numFmtId="166" formatCode="0.0%"/>
  </numFmts>
  <fonts count="33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Trebuchet MS"/>
      <family val="2"/>
    </font>
    <font>
      <b/>
      <sz val="15"/>
      <name val="Times New Roman"/>
      <family val="1"/>
    </font>
    <font>
      <b/>
      <sz val="16"/>
      <name val="Trebuchet MS"/>
      <family val="2"/>
    </font>
    <font>
      <b/>
      <sz val="14"/>
      <name val="Trebuchet MS"/>
      <family val="2"/>
    </font>
    <font>
      <sz val="10"/>
      <name val="CG Times"/>
      <family val="1"/>
    </font>
    <font>
      <b/>
      <i/>
      <sz val="11"/>
      <name val="Trebuchet MS"/>
      <family val="2"/>
    </font>
    <font>
      <b/>
      <u/>
      <sz val="14"/>
      <name val="Times New Roman"/>
      <family val="1"/>
    </font>
    <font>
      <b/>
      <u/>
      <sz val="12"/>
      <name val="Times New Roman"/>
      <family val="1"/>
    </font>
    <font>
      <b/>
      <sz val="11"/>
      <name val="Trebuchet MS"/>
      <family val="2"/>
    </font>
    <font>
      <sz val="9"/>
      <name val="Trebuchet MS"/>
      <family val="2"/>
    </font>
    <font>
      <b/>
      <sz val="14"/>
      <name val="Times New Roman"/>
      <family val="1"/>
    </font>
    <font>
      <b/>
      <i/>
      <sz val="10"/>
      <name val="Trebuchet MS"/>
      <family val="2"/>
    </font>
    <font>
      <i/>
      <sz val="11"/>
      <name val="Trebuchet MS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b/>
      <u/>
      <sz val="11"/>
      <name val="Trebuchet MS"/>
      <family val="2"/>
    </font>
    <font>
      <sz val="11"/>
      <color indexed="9"/>
      <name val="Trebuchet MS"/>
      <family val="2"/>
    </font>
    <font>
      <b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i/>
      <sz val="9"/>
      <name val="Trebuchet MS"/>
      <family val="2"/>
    </font>
    <font>
      <b/>
      <sz val="9"/>
      <name val="Trebuchet MS"/>
      <family val="2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7"/>
      <color theme="6" tint="-0.249977111117893"/>
      <name val="Calibri"/>
      <family val="2"/>
      <scheme val="minor"/>
    </font>
    <font>
      <sz val="9"/>
      <color indexed="81"/>
      <name val="Tahoma"/>
      <family val="2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3">
    <xf numFmtId="0" fontId="0" fillId="0" borderId="0"/>
    <xf numFmtId="9" fontId="20" fillId="0" borderId="0" applyFont="0" applyFill="0" applyBorder="0" applyAlignment="0" applyProtection="0"/>
    <xf numFmtId="164" fontId="1" fillId="0" borderId="0"/>
    <xf numFmtId="0" fontId="3" fillId="0" borderId="0">
      <alignment horizontal="centerContinuous"/>
      <protection locked="0"/>
    </xf>
    <xf numFmtId="164" fontId="1" fillId="0" borderId="0" applyFill="0"/>
    <xf numFmtId="4" fontId="6" fillId="0" borderId="0" applyFont="0" applyFill="0" applyBorder="0" applyAlignment="0" applyProtection="0"/>
    <xf numFmtId="0" fontId="8" fillId="0" borderId="0">
      <alignment horizontal="center"/>
      <protection locked="0"/>
    </xf>
    <xf numFmtId="1" fontId="9" fillId="0" borderId="0" applyFill="0">
      <alignment horizontal="center"/>
    </xf>
    <xf numFmtId="164" fontId="12" fillId="0" borderId="0" applyProtection="0">
      <protection locked="0"/>
    </xf>
    <xf numFmtId="164" fontId="1" fillId="2" borderId="1"/>
    <xf numFmtId="164" fontId="15" fillId="0" borderId="1">
      <protection locked="0"/>
    </xf>
    <xf numFmtId="164" fontId="16" fillId="1" borderId="1"/>
    <xf numFmtId="164" fontId="1" fillId="2" borderId="0" applyBorder="0">
      <protection locked="0"/>
    </xf>
  </cellStyleXfs>
  <cellXfs count="133">
    <xf numFmtId="0" fontId="0" fillId="0" borderId="0" xfId="0"/>
    <xf numFmtId="164" fontId="2" fillId="0" borderId="0" xfId="2" applyFont="1" applyBorder="1"/>
    <xf numFmtId="164" fontId="2" fillId="0" borderId="0" xfId="2" applyNumberFormat="1" applyFont="1" applyBorder="1"/>
    <xf numFmtId="3" fontId="7" fillId="0" borderId="0" xfId="5" applyNumberFormat="1" applyFont="1" applyBorder="1" applyAlignment="1">
      <alignment horizontal="center"/>
    </xf>
    <xf numFmtId="43" fontId="2" fillId="0" borderId="0" xfId="2" applyNumberFormat="1" applyFont="1" applyFill="1" applyBorder="1"/>
    <xf numFmtId="43" fontId="2" fillId="0" borderId="0" xfId="2" applyNumberFormat="1" applyFont="1" applyFill="1" applyBorder="1" applyProtection="1">
      <protection locked="0"/>
    </xf>
    <xf numFmtId="0" fontId="10" fillId="0" borderId="0" xfId="7" quotePrefix="1" applyNumberFormat="1" applyFont="1" applyFill="1" applyBorder="1">
      <alignment horizontal="center"/>
    </xf>
    <xf numFmtId="43" fontId="7" fillId="0" borderId="0" xfId="5" applyNumberFormat="1" applyFont="1" applyFill="1" applyBorder="1" applyAlignment="1" applyProtection="1">
      <alignment horizontal="center"/>
      <protection locked="0"/>
    </xf>
    <xf numFmtId="43" fontId="2" fillId="0" borderId="0" xfId="2" applyNumberFormat="1" applyFont="1" applyFill="1" applyBorder="1" applyAlignment="1" applyProtection="1">
      <alignment horizontal="center"/>
      <protection locked="0"/>
    </xf>
    <xf numFmtId="43" fontId="10" fillId="0" borderId="0" xfId="8" applyNumberFormat="1" applyFont="1" applyFill="1" applyBorder="1" applyProtection="1">
      <protection locked="0"/>
    </xf>
    <xf numFmtId="43" fontId="13" fillId="0" borderId="0" xfId="5" applyNumberFormat="1" applyFont="1" applyFill="1" applyBorder="1" applyAlignment="1" applyProtection="1">
      <alignment horizontal="center"/>
      <protection locked="0"/>
    </xf>
    <xf numFmtId="43" fontId="10" fillId="0" borderId="0" xfId="9" applyNumberFormat="1" applyFont="1" applyFill="1" applyBorder="1"/>
    <xf numFmtId="43" fontId="7" fillId="0" borderId="0" xfId="5" applyNumberFormat="1" applyFont="1" applyFill="1" applyBorder="1" applyAlignment="1">
      <alignment horizontal="center"/>
    </xf>
    <xf numFmtId="164" fontId="2" fillId="0" borderId="0" xfId="2" applyNumberFormat="1" applyFont="1" applyFill="1" applyBorder="1"/>
    <xf numFmtId="43" fontId="14" fillId="0" borderId="0" xfId="10" applyNumberFormat="1" applyFont="1" applyFill="1" applyBorder="1" applyProtection="1">
      <protection locked="0"/>
    </xf>
    <xf numFmtId="43" fontId="14" fillId="0" borderId="0" xfId="10" applyNumberFormat="1" applyFont="1" applyFill="1" applyBorder="1">
      <protection locked="0"/>
    </xf>
    <xf numFmtId="164" fontId="14" fillId="0" borderId="0" xfId="2" applyNumberFormat="1" applyFont="1" applyBorder="1"/>
    <xf numFmtId="43" fontId="2" fillId="0" borderId="0" xfId="4" applyNumberFormat="1" applyFont="1" applyFill="1" applyBorder="1"/>
    <xf numFmtId="43" fontId="13" fillId="0" borderId="0" xfId="5" applyNumberFormat="1" applyFont="1" applyFill="1" applyBorder="1" applyAlignment="1">
      <alignment horizontal="center"/>
    </xf>
    <xf numFmtId="43" fontId="10" fillId="0" borderId="0" xfId="11" applyNumberFormat="1" applyFont="1" applyFill="1" applyBorder="1"/>
    <xf numFmtId="43" fontId="10" fillId="0" borderId="2" xfId="11" applyNumberFormat="1" applyFont="1" applyFill="1" applyBorder="1"/>
    <xf numFmtId="43" fontId="17" fillId="0" borderId="0" xfId="7" applyNumberFormat="1" applyFont="1" applyFill="1" applyBorder="1">
      <alignment horizontal="center"/>
    </xf>
    <xf numFmtId="43" fontId="18" fillId="0" borderId="0" xfId="4" quotePrefix="1" applyNumberFormat="1" applyFont="1" applyFill="1" applyBorder="1" applyAlignment="1">
      <alignment horizontal="left"/>
    </xf>
    <xf numFmtId="43" fontId="5" fillId="0" borderId="0" xfId="6" applyNumberFormat="1" applyFont="1" applyFill="1" applyBorder="1" applyAlignment="1">
      <protection locked="0"/>
    </xf>
    <xf numFmtId="43" fontId="2" fillId="0" borderId="0" xfId="2" applyNumberFormat="1" applyFont="1" applyBorder="1"/>
    <xf numFmtId="164" fontId="2" fillId="0" borderId="0" xfId="2" applyNumberFormat="1" applyFont="1" applyBorder="1" applyProtection="1">
      <protection locked="0"/>
    </xf>
    <xf numFmtId="164" fontId="10" fillId="0" borderId="0" xfId="2" applyNumberFormat="1" applyFont="1" applyBorder="1"/>
    <xf numFmtId="43" fontId="14" fillId="0" borderId="0" xfId="2" applyNumberFormat="1" applyFont="1" applyBorder="1" applyProtection="1">
      <protection locked="0"/>
    </xf>
    <xf numFmtId="43" fontId="2" fillId="0" borderId="0" xfId="2" applyNumberFormat="1" applyFont="1" applyBorder="1" applyProtection="1">
      <protection locked="0"/>
    </xf>
    <xf numFmtId="43" fontId="10" fillId="0" borderId="0" xfId="2" applyNumberFormat="1" applyFont="1" applyBorder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3" fontId="7" fillId="0" borderId="0" xfId="5" applyNumberFormat="1" applyFont="1" applyBorder="1" applyAlignment="1" applyProtection="1">
      <alignment horizontal="center"/>
      <protection locked="0"/>
    </xf>
    <xf numFmtId="164" fontId="10" fillId="0" borderId="3" xfId="2" applyNumberFormat="1" applyFont="1" applyBorder="1" applyProtection="1">
      <protection locked="0"/>
    </xf>
    <xf numFmtId="164" fontId="10" fillId="0" borderId="3" xfId="2" applyNumberFormat="1" applyFont="1" applyFill="1" applyBorder="1" applyProtection="1">
      <protection locked="0"/>
    </xf>
    <xf numFmtId="164" fontId="2" fillId="0" borderId="0" xfId="2" applyFont="1" applyFill="1" applyBorder="1"/>
    <xf numFmtId="164" fontId="2" fillId="0" borderId="0" xfId="2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164" fontId="2" fillId="0" borderId="0" xfId="2" applyNumberFormat="1" applyFont="1" applyFill="1" applyBorder="1" applyAlignment="1">
      <alignment horizontal="left"/>
    </xf>
    <xf numFmtId="164" fontId="2" fillId="0" borderId="0" xfId="2" applyNumberFormat="1" applyFont="1" applyBorder="1" applyAlignment="1" applyProtection="1">
      <alignment horizontal="left"/>
      <protection locked="0"/>
    </xf>
    <xf numFmtId="164" fontId="10" fillId="0" borderId="0" xfId="2" applyNumberFormat="1" applyFont="1" applyBorder="1" applyAlignment="1">
      <alignment horizontal="left"/>
    </xf>
    <xf numFmtId="165" fontId="2" fillId="0" borderId="0" xfId="2" applyNumberFormat="1" applyFont="1" applyBorder="1" applyAlignment="1" applyProtection="1">
      <alignment horizontal="left"/>
      <protection locked="0"/>
    </xf>
    <xf numFmtId="165" fontId="2" fillId="0" borderId="0" xfId="2" applyNumberFormat="1" applyFont="1" applyBorder="1" applyAlignment="1">
      <alignment horizontal="left"/>
    </xf>
    <xf numFmtId="43" fontId="7" fillId="0" borderId="0" xfId="10" applyNumberFormat="1" applyFont="1" applyFill="1" applyBorder="1" applyProtection="1">
      <protection locked="0"/>
    </xf>
    <xf numFmtId="43" fontId="10" fillId="0" borderId="3" xfId="11" applyNumberFormat="1" applyFont="1" applyFill="1" applyBorder="1"/>
    <xf numFmtId="43" fontId="10" fillId="0" borderId="4" xfId="11" applyNumberFormat="1" applyFont="1" applyFill="1" applyBorder="1"/>
    <xf numFmtId="43" fontId="10" fillId="0" borderId="4" xfId="2" applyNumberFormat="1" applyFont="1" applyFill="1" applyBorder="1" applyProtection="1">
      <protection locked="0"/>
    </xf>
    <xf numFmtId="164" fontId="10" fillId="0" borderId="0" xfId="2" applyNumberFormat="1" applyFont="1" applyBorder="1" applyAlignment="1" applyProtection="1">
      <alignment horizontal="left"/>
      <protection locked="0"/>
    </xf>
    <xf numFmtId="43" fontId="11" fillId="0" borderId="0" xfId="9" applyNumberFormat="1" applyFont="1" applyFill="1" applyBorder="1"/>
    <xf numFmtId="43" fontId="22" fillId="0" borderId="0" xfId="10" applyNumberFormat="1" applyFont="1" applyFill="1" applyBorder="1" applyProtection="1">
      <protection locked="0"/>
    </xf>
    <xf numFmtId="166" fontId="11" fillId="0" borderId="0" xfId="1" applyNumberFormat="1" applyFont="1" applyFill="1" applyBorder="1"/>
    <xf numFmtId="166" fontId="23" fillId="0" borderId="3" xfId="1" applyNumberFormat="1" applyFont="1" applyFill="1" applyBorder="1"/>
    <xf numFmtId="166" fontId="23" fillId="0" borderId="4" xfId="1" applyNumberFormat="1" applyFont="1" applyFill="1" applyBorder="1"/>
    <xf numFmtId="0" fontId="26" fillId="0" borderId="0" xfId="0" applyFont="1"/>
    <xf numFmtId="0" fontId="27" fillId="0" borderId="0" xfId="0" applyFont="1"/>
    <xf numFmtId="0" fontId="27" fillId="3" borderId="0" xfId="0" applyFont="1" applyFill="1"/>
    <xf numFmtId="0" fontId="0" fillId="3" borderId="0" xfId="0" applyFill="1"/>
    <xf numFmtId="14" fontId="0" fillId="3" borderId="0" xfId="0" applyNumberFormat="1" applyFill="1"/>
    <xf numFmtId="43" fontId="2" fillId="0" borderId="5" xfId="2" applyNumberFormat="1" applyFont="1" applyFill="1" applyBorder="1"/>
    <xf numFmtId="43" fontId="7" fillId="0" borderId="5" xfId="5" applyNumberFormat="1" applyFont="1" applyFill="1" applyBorder="1" applyAlignment="1" applyProtection="1">
      <alignment horizontal="center"/>
      <protection locked="0"/>
    </xf>
    <xf numFmtId="43" fontId="7" fillId="0" borderId="5" xfId="5" applyNumberFormat="1" applyFont="1" applyFill="1" applyBorder="1" applyAlignment="1" applyProtection="1">
      <alignment horizontal="left"/>
      <protection locked="0"/>
    </xf>
    <xf numFmtId="43" fontId="2" fillId="0" borderId="0" xfId="2" applyNumberFormat="1" applyFont="1" applyFill="1" applyBorder="1" applyAlignment="1" applyProtection="1">
      <alignment horizontal="right"/>
      <protection locked="0"/>
    </xf>
    <xf numFmtId="43" fontId="11" fillId="0" borderId="5" xfId="2" applyNumberFormat="1" applyFont="1" applyFill="1" applyBorder="1" applyAlignment="1" applyProtection="1">
      <alignment horizontal="right" wrapText="1"/>
      <protection locked="0"/>
    </xf>
    <xf numFmtId="0" fontId="10" fillId="0" borderId="5" xfId="7" quotePrefix="1" applyNumberFormat="1" applyFont="1" applyFill="1" applyBorder="1" applyAlignment="1">
      <alignment horizontal="right" wrapText="1"/>
    </xf>
    <xf numFmtId="0" fontId="24" fillId="0" borderId="0" xfId="0" applyFont="1"/>
    <xf numFmtId="0" fontId="0" fillId="0" borderId="0" xfId="0" applyFont="1"/>
    <xf numFmtId="0" fontId="28" fillId="0" borderId="0" xfId="0" applyFont="1"/>
    <xf numFmtId="0" fontId="28" fillId="0" borderId="0" xfId="0" applyFont="1" applyAlignment="1">
      <alignment horizontal="left" indent="1"/>
    </xf>
    <xf numFmtId="43" fontId="2" fillId="0" borderId="6" xfId="4" applyNumberFormat="1" applyFont="1" applyFill="1" applyBorder="1"/>
    <xf numFmtId="166" fontId="11" fillId="0" borderId="6" xfId="1" applyNumberFormat="1" applyFont="1" applyFill="1" applyBorder="1"/>
    <xf numFmtId="43" fontId="13" fillId="0" borderId="6" xfId="5" applyNumberFormat="1" applyFont="1" applyFill="1" applyBorder="1" applyAlignment="1">
      <alignment horizontal="center"/>
    </xf>
    <xf numFmtId="164" fontId="2" fillId="0" borderId="6" xfId="2" applyNumberFormat="1" applyFont="1" applyBorder="1" applyAlignment="1" applyProtection="1">
      <alignment horizontal="left"/>
      <protection locked="0"/>
    </xf>
    <xf numFmtId="43" fontId="2" fillId="0" borderId="7" xfId="4" applyNumberFormat="1" applyFont="1" applyFill="1" applyBorder="1"/>
    <xf numFmtId="166" fontId="11" fillId="0" borderId="7" xfId="1" applyNumberFormat="1" applyFont="1" applyFill="1" applyBorder="1"/>
    <xf numFmtId="164" fontId="2" fillId="0" borderId="7" xfId="2" applyNumberFormat="1" applyFont="1" applyBorder="1" applyAlignment="1" applyProtection="1">
      <alignment horizontal="left"/>
      <protection locked="0"/>
    </xf>
    <xf numFmtId="164" fontId="2" fillId="0" borderId="7" xfId="2" applyNumberFormat="1" applyFont="1" applyBorder="1" applyAlignment="1">
      <alignment horizontal="left"/>
    </xf>
    <xf numFmtId="164" fontId="2" fillId="0" borderId="6" xfId="2" applyNumberFormat="1" applyFont="1" applyBorder="1" applyAlignment="1">
      <alignment horizontal="left"/>
    </xf>
    <xf numFmtId="43" fontId="2" fillId="0" borderId="6" xfId="2" applyNumberFormat="1" applyFont="1" applyBorder="1" applyProtection="1">
      <protection locked="0"/>
    </xf>
    <xf numFmtId="43" fontId="2" fillId="0" borderId="7" xfId="2" applyNumberFormat="1" applyFont="1" applyBorder="1" applyProtection="1">
      <protection locked="0"/>
    </xf>
    <xf numFmtId="43" fontId="2" fillId="0" borderId="7" xfId="2" applyNumberFormat="1" applyFont="1" applyFill="1" applyBorder="1" applyProtection="1">
      <protection locked="0"/>
    </xf>
    <xf numFmtId="0" fontId="0" fillId="3" borderId="5" xfId="0" applyFill="1" applyBorder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 indent="1"/>
    </xf>
    <xf numFmtId="0" fontId="25" fillId="3" borderId="0" xfId="0" applyFont="1" applyFill="1"/>
    <xf numFmtId="0" fontId="0" fillId="3" borderId="0" xfId="0" applyNumberFormat="1" applyFill="1"/>
    <xf numFmtId="43" fontId="11" fillId="3" borderId="5" xfId="2" applyNumberFormat="1" applyFont="1" applyFill="1" applyBorder="1" applyAlignment="1" applyProtection="1">
      <alignment horizontal="right" wrapText="1"/>
      <protection locked="0"/>
    </xf>
    <xf numFmtId="43" fontId="2" fillId="3" borderId="0" xfId="2" applyNumberFormat="1" applyFont="1" applyFill="1" applyBorder="1" applyAlignment="1" applyProtection="1">
      <alignment horizontal="right"/>
      <protection locked="0"/>
    </xf>
    <xf numFmtId="43" fontId="2" fillId="3" borderId="0" xfId="2" applyNumberFormat="1" applyFont="1" applyFill="1" applyBorder="1" applyProtection="1">
      <protection locked="0"/>
    </xf>
    <xf numFmtId="43" fontId="10" fillId="3" borderId="0" xfId="9" applyNumberFormat="1" applyFont="1" applyFill="1" applyBorder="1"/>
    <xf numFmtId="43" fontId="14" fillId="3" borderId="0" xfId="10" applyNumberFormat="1" applyFont="1" applyFill="1" applyBorder="1">
      <protection locked="0"/>
    </xf>
    <xf numFmtId="43" fontId="13" fillId="3" borderId="6" xfId="5" applyNumberFormat="1" applyFont="1" applyFill="1" applyBorder="1" applyAlignment="1">
      <alignment horizontal="center"/>
    </xf>
    <xf numFmtId="43" fontId="2" fillId="3" borderId="0" xfId="4" applyNumberFormat="1" applyFont="1" applyFill="1" applyBorder="1"/>
    <xf numFmtId="43" fontId="10" fillId="3" borderId="0" xfId="11" applyNumberFormat="1" applyFont="1" applyFill="1" applyBorder="1"/>
    <xf numFmtId="43" fontId="14" fillId="3" borderId="0" xfId="10" applyNumberFormat="1" applyFont="1" applyFill="1" applyBorder="1" applyProtection="1">
      <protection locked="0"/>
    </xf>
    <xf numFmtId="43" fontId="18" fillId="3" borderId="0" xfId="4" quotePrefix="1" applyNumberFormat="1" applyFont="1" applyFill="1" applyBorder="1" applyAlignment="1">
      <alignment horizontal="left"/>
    </xf>
    <xf numFmtId="166" fontId="2" fillId="3" borderId="0" xfId="1" applyNumberFormat="1" applyFont="1" applyFill="1" applyBorder="1"/>
    <xf numFmtId="43" fontId="5" fillId="3" borderId="0" xfId="6" applyNumberFormat="1" applyFont="1" applyFill="1" applyBorder="1" applyAlignment="1">
      <protection locked="0"/>
    </xf>
    <xf numFmtId="164" fontId="2" fillId="3" borderId="0" xfId="2" applyNumberFormat="1" applyFont="1" applyFill="1" applyBorder="1" applyProtection="1">
      <protection locked="0"/>
    </xf>
    <xf numFmtId="164" fontId="2" fillId="3" borderId="0" xfId="2" applyNumberFormat="1" applyFont="1" applyFill="1" applyBorder="1"/>
    <xf numFmtId="164" fontId="10" fillId="3" borderId="3" xfId="2" applyNumberFormat="1" applyFont="1" applyFill="1" applyBorder="1" applyProtection="1">
      <protection locked="0"/>
    </xf>
    <xf numFmtId="164" fontId="2" fillId="3" borderId="0" xfId="2" applyFont="1" applyFill="1" applyBorder="1"/>
    <xf numFmtId="164" fontId="14" fillId="3" borderId="0" xfId="2" applyNumberFormat="1" applyFont="1" applyFill="1" applyBorder="1"/>
    <xf numFmtId="3" fontId="7" fillId="3" borderId="0" xfId="5" applyNumberFormat="1" applyFont="1" applyFill="1" applyBorder="1" applyAlignment="1">
      <alignment horizontal="center"/>
    </xf>
    <xf numFmtId="43" fontId="7" fillId="3" borderId="0" xfId="5" applyNumberFormat="1" applyFont="1" applyFill="1" applyBorder="1" applyAlignment="1" applyProtection="1">
      <alignment horizontal="center"/>
      <protection locked="0"/>
    </xf>
    <xf numFmtId="43" fontId="7" fillId="3" borderId="5" xfId="5" applyNumberFormat="1" applyFont="1" applyFill="1" applyBorder="1" applyAlignment="1" applyProtection="1">
      <alignment horizontal="right"/>
      <protection locked="0"/>
    </xf>
    <xf numFmtId="43" fontId="13" fillId="3" borderId="0" xfId="5" applyNumberFormat="1" applyFont="1" applyFill="1" applyBorder="1" applyAlignment="1">
      <alignment horizontal="right"/>
    </xf>
    <xf numFmtId="43" fontId="13" fillId="3" borderId="0" xfId="5" applyNumberFormat="1" applyFont="1" applyFill="1" applyBorder="1" applyAlignment="1" applyProtection="1">
      <alignment horizontal="center"/>
      <protection locked="0"/>
    </xf>
    <xf numFmtId="43" fontId="13" fillId="3" borderId="7" xfId="5" applyNumberFormat="1" applyFont="1" applyFill="1" applyBorder="1" applyAlignment="1">
      <alignment horizontal="center"/>
    </xf>
    <xf numFmtId="43" fontId="13" fillId="3" borderId="0" xfId="5" applyNumberFormat="1" applyFont="1" applyFill="1" applyBorder="1" applyAlignment="1">
      <alignment horizontal="center"/>
    </xf>
    <xf numFmtId="43" fontId="13" fillId="3" borderId="3" xfId="5" applyNumberFormat="1" applyFont="1" applyFill="1" applyBorder="1" applyAlignment="1">
      <alignment horizontal="center"/>
    </xf>
    <xf numFmtId="43" fontId="21" fillId="3" borderId="0" xfId="2" applyNumberFormat="1" applyFont="1" applyFill="1" applyBorder="1"/>
    <xf numFmtId="43" fontId="13" fillId="3" borderId="4" xfId="5" applyNumberFormat="1" applyFont="1" applyFill="1" applyBorder="1" applyAlignment="1">
      <alignment horizontal="center"/>
    </xf>
    <xf numFmtId="43" fontId="7" fillId="3" borderId="6" xfId="5" applyNumberFormat="1" applyFont="1" applyFill="1" applyBorder="1" applyAlignment="1" applyProtection="1">
      <alignment horizontal="center"/>
      <protection locked="0"/>
    </xf>
    <xf numFmtId="43" fontId="7" fillId="3" borderId="7" xfId="5" applyNumberFormat="1" applyFont="1" applyFill="1" applyBorder="1" applyAlignment="1" applyProtection="1">
      <alignment horizontal="center"/>
      <protection locked="0"/>
    </xf>
    <xf numFmtId="43" fontId="7" fillId="3" borderId="4" xfId="5" applyNumberFormat="1" applyFont="1" applyFill="1" applyBorder="1" applyAlignment="1" applyProtection="1">
      <alignment horizontal="center"/>
      <protection locked="0"/>
    </xf>
    <xf numFmtId="3" fontId="7" fillId="3" borderId="0" xfId="5" applyNumberFormat="1" applyFont="1" applyFill="1" applyBorder="1" applyAlignment="1" applyProtection="1">
      <alignment horizontal="center"/>
      <protection locked="0"/>
    </xf>
    <xf numFmtId="164" fontId="10" fillId="3" borderId="0" xfId="2" applyNumberFormat="1" applyFont="1" applyFill="1" applyBorder="1"/>
    <xf numFmtId="14" fontId="29" fillId="3" borderId="0" xfId="0" applyNumberFormat="1" applyFont="1" applyFill="1"/>
    <xf numFmtId="0" fontId="30" fillId="3" borderId="0" xfId="0" applyFont="1" applyFill="1" applyAlignment="1">
      <alignment horizontal="left" vertical="top"/>
    </xf>
    <xf numFmtId="43" fontId="2" fillId="0" borderId="6" xfId="2" applyNumberFormat="1" applyFont="1" applyBorder="1"/>
    <xf numFmtId="43" fontId="14" fillId="3" borderId="6" xfId="10" applyNumberFormat="1" applyFont="1" applyFill="1" applyBorder="1">
      <protection locked="0"/>
    </xf>
    <xf numFmtId="164" fontId="2" fillId="0" borderId="6" xfId="2" applyNumberFormat="1" applyFont="1" applyBorder="1"/>
    <xf numFmtId="43" fontId="2" fillId="0" borderId="0" xfId="10" applyNumberFormat="1" applyFont="1" applyFill="1" applyBorder="1" applyProtection="1">
      <protection locked="0"/>
    </xf>
    <xf numFmtId="4" fontId="32" fillId="0" borderId="0" xfId="0" applyNumberFormat="1" applyFont="1"/>
    <xf numFmtId="164" fontId="2" fillId="0" borderId="6" xfId="2" applyNumberFormat="1" applyFont="1" applyBorder="1" applyAlignment="1" applyProtection="1">
      <alignment vertical="center" wrapText="1"/>
      <protection locked="0"/>
    </xf>
    <xf numFmtId="164" fontId="2" fillId="0" borderId="7" xfId="2" applyNumberFormat="1" applyFont="1" applyBorder="1" applyAlignment="1">
      <alignment horizontal="left" wrapText="1"/>
    </xf>
    <xf numFmtId="164" fontId="2" fillId="0" borderId="7" xfId="2" applyNumberFormat="1" applyFont="1" applyBorder="1" applyAlignment="1">
      <alignment horizontal="left" shrinkToFit="1"/>
    </xf>
    <xf numFmtId="0" fontId="0" fillId="3" borderId="0" xfId="0" applyFill="1" applyAlignment="1">
      <alignment horizontal="center"/>
    </xf>
    <xf numFmtId="43" fontId="5" fillId="0" borderId="0" xfId="6" applyNumberFormat="1" applyFont="1" applyFill="1" applyBorder="1" applyAlignment="1">
      <alignment horizontal="center"/>
      <protection locked="0"/>
    </xf>
    <xf numFmtId="0" fontId="4" fillId="0" borderId="0" xfId="3" applyFont="1" applyFill="1" applyBorder="1" applyAlignment="1">
      <alignment horizontal="center"/>
      <protection locked="0"/>
    </xf>
    <xf numFmtId="0" fontId="5" fillId="0" borderId="0" xfId="3" applyFont="1" applyFill="1" applyBorder="1" applyAlignment="1">
      <alignment horizontal="center"/>
      <protection locked="0"/>
    </xf>
    <xf numFmtId="43" fontId="19" fillId="0" borderId="0" xfId="6" applyNumberFormat="1" applyFont="1" applyFill="1" applyBorder="1" applyAlignment="1">
      <alignment horizontal="center"/>
      <protection locked="0"/>
    </xf>
    <xf numFmtId="164" fontId="2" fillId="0" borderId="0" xfId="2" applyNumberFormat="1" applyFont="1" applyBorder="1" applyAlignment="1" applyProtection="1">
      <alignment horizontal="center"/>
      <protection locked="0"/>
    </xf>
    <xf numFmtId="0" fontId="5" fillId="0" borderId="0" xfId="6" applyFont="1" applyFill="1" applyBorder="1" applyAlignment="1">
      <alignment horizontal="center"/>
      <protection locked="0"/>
    </xf>
  </cellXfs>
  <cellStyles count="13">
    <cellStyle name="Exercice" xfId="7"/>
    <cellStyle name="Font ombré" xfId="12"/>
    <cellStyle name="Milliers 2" xfId="5"/>
    <cellStyle name="Niveau1" xfId="11"/>
    <cellStyle name="Niveau2" xfId="9"/>
    <cellStyle name="Niveau3" xfId="10"/>
    <cellStyle name="Niveau4" xfId="4"/>
    <cellStyle name="Nom" xfId="3"/>
    <cellStyle name="Normal" xfId="0" builtinId="0"/>
    <cellStyle name="Normal 2" xfId="2"/>
    <cellStyle name="Percent" xfId="1" builtinId="5"/>
    <cellStyle name="Sous-titre" xfId="8"/>
    <cellStyle name="Titre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104971</xdr:rowOff>
    </xdr:from>
    <xdr:to>
      <xdr:col>4</xdr:col>
      <xdr:colOff>11866</xdr:colOff>
      <xdr:row>53</xdr:row>
      <xdr:rowOff>59532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189065"/>
          <a:ext cx="6000710" cy="3740748"/>
        </a:xfrm>
        <a:prstGeom prst="rect">
          <a:avLst/>
        </a:prstGeom>
      </xdr:spPr>
    </xdr:pic>
    <xdr:clientData/>
  </xdr:twoCellAnchor>
  <xdr:twoCellAnchor>
    <xdr:from>
      <xdr:col>4</xdr:col>
      <xdr:colOff>197525</xdr:colOff>
      <xdr:row>33</xdr:row>
      <xdr:rowOff>122466</xdr:rowOff>
    </xdr:from>
    <xdr:to>
      <xdr:col>6</xdr:col>
      <xdr:colOff>136072</xdr:colOff>
      <xdr:row>64</xdr:row>
      <xdr:rowOff>40003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4668" y="6177645"/>
          <a:ext cx="6157011" cy="57958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Fond.Soc.EPFL\COMPTES%202003\Bilan%20au%2001.01.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exe"/>
      <sheetName val="Proposition validée par OFISA"/>
      <sheetName val="Proposition OFISA"/>
    </sheetNames>
    <sheetDataSet>
      <sheetData sheetId="0"/>
      <sheetData sheetId="1"/>
      <sheetData sheetId="2">
        <row r="2">
          <cell r="A2" t="str">
            <v>FONDATION SOCIALE EN FAVEUR</v>
          </cell>
        </row>
        <row r="3">
          <cell r="A3" t="str">
            <v>DES ETUDIANTS DE L'EPFL, à Lausanne</v>
          </cell>
        </row>
        <row r="5">
          <cell r="A5" t="str">
            <v>Bilan au 1er janvier 2003</v>
          </cell>
        </row>
        <row r="7">
          <cell r="E7">
            <v>37622</v>
          </cell>
        </row>
        <row r="8">
          <cell r="E8" t="str">
            <v>Fr.</v>
          </cell>
        </row>
        <row r="9">
          <cell r="A9" t="str">
            <v>A c t i f</v>
          </cell>
        </row>
        <row r="11">
          <cell r="A11" t="str">
            <v>Actifs circulants</v>
          </cell>
          <cell r="E11">
            <v>6480992.7400000002</v>
          </cell>
        </row>
        <row r="13">
          <cell r="A13" t="str">
            <v>Actifs disponibles</v>
          </cell>
          <cell r="E13">
            <v>256120.7</v>
          </cell>
        </row>
        <row r="14">
          <cell r="A14" t="str">
            <v>Banque Cantonale Vaudoise, c/ R0302.20.50</v>
          </cell>
          <cell r="E14">
            <v>256120.7</v>
          </cell>
        </row>
        <row r="16">
          <cell r="A16" t="str">
            <v>Actifs réalisables</v>
          </cell>
          <cell r="E16">
            <v>6224872.04</v>
          </cell>
        </row>
        <row r="17">
          <cell r="A17" t="str">
            <v>Titres (au prix d'achat)</v>
          </cell>
          <cell r="E17">
            <v>6082761.1500000004</v>
          </cell>
        </row>
        <row r="18">
          <cell r="A18" t="str">
            <v>Prêt "Jeunesse An 2000 S.A."</v>
          </cell>
          <cell r="E18">
            <v>25000</v>
          </cell>
        </row>
        <row r="19">
          <cell r="A19" t="str">
            <v>AFC, Impôt anticipé à récupérer</v>
          </cell>
          <cell r="E19">
            <v>57706.720000000001</v>
          </cell>
        </row>
        <row r="20">
          <cell r="A20" t="str">
            <v>Actifs transitoires</v>
          </cell>
          <cell r="E20">
            <v>59404.17</v>
          </cell>
        </row>
        <row r="22">
          <cell r="A22" t="str">
            <v>Actifs immobilisés</v>
          </cell>
          <cell r="E22">
            <v>0</v>
          </cell>
        </row>
        <row r="24">
          <cell r="A24" t="str">
            <v>Immobilisations corporelles</v>
          </cell>
          <cell r="E24">
            <v>0</v>
          </cell>
        </row>
        <row r="25">
          <cell r="A25" t="str">
            <v>Mobilier</v>
          </cell>
        </row>
        <row r="27">
          <cell r="A27" t="str">
            <v>Total de l'actif</v>
          </cell>
          <cell r="E27">
            <v>6480992.7400000002</v>
          </cell>
        </row>
        <row r="31">
          <cell r="A31" t="str">
            <v>P a s s i f</v>
          </cell>
        </row>
        <row r="33">
          <cell r="A33" t="str">
            <v>Fonds étrangers</v>
          </cell>
          <cell r="E33">
            <v>2000</v>
          </cell>
        </row>
        <row r="35">
          <cell r="A35" t="str">
            <v>Dettes à court terme</v>
          </cell>
          <cell r="E35">
            <v>2000</v>
          </cell>
        </row>
        <row r="36">
          <cell r="A36" t="str">
            <v>Passifs transitoires</v>
          </cell>
          <cell r="E36">
            <v>2000</v>
          </cell>
        </row>
        <row r="37">
          <cell r="A37" t="str">
            <v>Provisions</v>
          </cell>
          <cell r="E37">
            <v>0</v>
          </cell>
        </row>
        <row r="38">
          <cell r="A38" t="str">
            <v>Provision pour fluctuation cours titres</v>
          </cell>
        </row>
        <row r="41">
          <cell r="A41" t="str">
            <v>Fonds propres</v>
          </cell>
          <cell r="E41">
            <v>6478992.7400000002</v>
          </cell>
        </row>
        <row r="43">
          <cell r="A43" t="str">
            <v xml:space="preserve">Capital </v>
          </cell>
          <cell r="E43">
            <v>250000</v>
          </cell>
        </row>
        <row r="44">
          <cell r="A44" t="str">
            <v>Capital de fondation</v>
          </cell>
          <cell r="E44">
            <v>250000</v>
          </cell>
        </row>
        <row r="45">
          <cell r="A45" t="str">
            <v>Réserve statutaire</v>
          </cell>
          <cell r="E45">
            <v>0</v>
          </cell>
        </row>
        <row r="47">
          <cell r="A47" t="str">
            <v>Fonds gérés</v>
          </cell>
          <cell r="E47">
            <v>6228992.7400000002</v>
          </cell>
        </row>
        <row r="48">
          <cell r="A48" t="str">
            <v>Fonds logement</v>
          </cell>
          <cell r="E48">
            <v>1732523.59</v>
          </cell>
        </row>
        <row r="49">
          <cell r="A49" t="str">
            <v>Fonds commission sociale</v>
          </cell>
          <cell r="E49">
            <v>3423314</v>
          </cell>
        </row>
        <row r="50">
          <cell r="A50" t="str">
            <v>Fonds médico-social</v>
          </cell>
          <cell r="E50">
            <v>763286.9</v>
          </cell>
        </row>
        <row r="51">
          <cell r="A51" t="str">
            <v>Fonds libres</v>
          </cell>
        </row>
        <row r="52">
          <cell r="A52" t="str">
            <v>Fonds des bourses (Stucky, Biazzi, Brazzola, Tschumi, Pittet)</v>
          </cell>
          <cell r="E52">
            <v>309868.25</v>
          </cell>
        </row>
        <row r="55">
          <cell r="A55" t="str">
            <v>Total du passif</v>
          </cell>
          <cell r="E55">
            <v>6480992.7400000002</v>
          </cell>
        </row>
        <row r="56">
          <cell r="E56" t="str">
            <v xml:space="preserve"> </v>
          </cell>
        </row>
        <row r="58">
          <cell r="A58" t="str">
            <v>Lausanne, le 6 mars 2003/AY</v>
          </cell>
        </row>
        <row r="60">
          <cell r="A60" t="str">
            <v>FONDATION SOCIALE EN FAVEUR</v>
          </cell>
        </row>
        <row r="61">
          <cell r="A61" t="str">
            <v>DES ETUDIANTS DE L'EPFL, à Lausanne</v>
          </cell>
        </row>
        <row r="65">
          <cell r="A65" t="str">
            <v>Annexe au bilan d'entrée au 01.01.2003</v>
          </cell>
        </row>
        <row r="67">
          <cell r="A67" t="str">
            <v>1. Informations et explications générales sur la fondation</v>
          </cell>
        </row>
        <row r="69">
          <cell r="B69" t="str">
            <v>a. Forme juridique et but</v>
          </cell>
        </row>
        <row r="71">
          <cell r="C71" t="str">
            <v xml:space="preserve">La Fondation sociale en faveur des étudiants de l'EPFL  est une fondation, au sens des </v>
          </cell>
        </row>
        <row r="72">
          <cell r="C72" t="str">
            <v xml:space="preserve">art 80 et suivants du Code civil suisse (CCS), dont le but est </v>
          </cell>
        </row>
        <row r="75">
          <cell r="B75" t="str">
            <v>b. Organisation</v>
          </cell>
        </row>
        <row r="77">
          <cell r="C77" t="str">
            <v>La fondation est administrée par le Conseil de fondation composé de       membres au</v>
          </cell>
        </row>
        <row r="78">
          <cell r="C78" t="str">
            <v>au plus. Les fondateurs, qui font partie de droit du conseil de fondation, désignent librement</v>
          </cell>
        </row>
        <row r="79">
          <cell r="C79" t="str">
            <v>les membres.</v>
          </cell>
        </row>
        <row r="81">
          <cell r="C81" t="str">
            <v>La tenue de la comptabilité est confiée au Trésorier. M. Marc Chambaz.</v>
          </cell>
        </row>
        <row r="82">
          <cell r="C82" t="str">
            <v>L'organe de révision est OFISA.</v>
          </cell>
        </row>
        <row r="84">
          <cell r="B84" t="str">
            <v>c. Structures</v>
          </cell>
        </row>
        <row r="86">
          <cell r="C86" t="str">
            <v>Conseil de fondation</v>
          </cell>
        </row>
        <row r="87">
          <cell r="C87" t="str">
            <v>Mme Nathalie Pichard, présidente</v>
          </cell>
        </row>
        <row r="88">
          <cell r="C88" t="str">
            <v>Madame Susan KILLIAS, Vice-Présidente</v>
          </cell>
        </row>
        <row r="89">
          <cell r="C89" t="str">
            <v>Monsieur Marc CHAMBAZ, Trésorier</v>
          </cell>
        </row>
        <row r="90">
          <cell r="C90" t="str">
            <v>Monsieur Jean-François RICCI, membre</v>
          </cell>
        </row>
        <row r="91">
          <cell r="C91" t="str">
            <v>Madame Catherine VINCKENBOSCH, membre</v>
          </cell>
        </row>
        <row r="93">
          <cell r="A93" t="str">
            <v>2. Autres indications</v>
          </cell>
        </row>
        <row r="95">
          <cell r="B95" t="str">
            <v>Par acte de donation pris en séance de direction de l'EPFL du 17 mars 2003, la Commission sociale fait don de l'entier de sa fortune à la Fondation</v>
          </cell>
        </row>
        <row r="96">
          <cell r="B96" t="str">
            <v>Sociale en faveur des étudiants de l'EPFL, à Lausanne.</v>
          </cell>
        </row>
        <row r="100">
          <cell r="A100" t="str">
            <v>Lausanne, le 6 mars 2003/AY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zoomScale="70" zoomScaleNormal="70" workbookViewId="0">
      <selection activeCell="B4" sqref="B4"/>
    </sheetView>
  </sheetViews>
  <sheetFormatPr defaultColWidth="0" defaultRowHeight="15"/>
  <cols>
    <col min="1" max="1" width="11.42578125" customWidth="1"/>
    <col min="2" max="2" width="12.28515625" customWidth="1"/>
    <col min="3" max="3" width="11.42578125" customWidth="1"/>
    <col min="4" max="4" width="55.5703125" customWidth="1"/>
    <col min="5" max="5" width="3" style="55" customWidth="1"/>
    <col min="6" max="6" width="90.28515625" customWidth="1"/>
    <col min="7" max="7" width="3" style="55" customWidth="1"/>
    <col min="8" max="16384" width="10.7109375" hidden="1"/>
  </cols>
  <sheetData>
    <row r="1" spans="1:6" s="55" customFormat="1" ht="18.75">
      <c r="A1" s="54" t="s">
        <v>48</v>
      </c>
    </row>
    <row r="2" spans="1:6" s="55" customFormat="1">
      <c r="B2" s="126" t="s">
        <v>49</v>
      </c>
      <c r="C2" s="126"/>
    </row>
    <row r="3" spans="1:6" s="55" customFormat="1">
      <c r="B3" s="79" t="s">
        <v>50</v>
      </c>
      <c r="C3" s="79" t="s">
        <v>51</v>
      </c>
    </row>
    <row r="4" spans="1:6" s="55" customFormat="1">
      <c r="A4" s="55" t="s">
        <v>47</v>
      </c>
      <c r="B4" s="56">
        <v>43006</v>
      </c>
      <c r="C4" s="116">
        <f>EOMONTH(B4,11)</f>
        <v>43343</v>
      </c>
      <c r="D4" s="82" t="s">
        <v>77</v>
      </c>
    </row>
    <row r="5" spans="1:6" s="55" customFormat="1">
      <c r="A5" s="55" t="s">
        <v>78</v>
      </c>
      <c r="B5" s="83">
        <v>2018</v>
      </c>
      <c r="C5" s="117" t="s">
        <v>76</v>
      </c>
      <c r="D5" s="82"/>
    </row>
    <row r="6" spans="1:6" s="55" customFormat="1"/>
    <row r="7" spans="1:6" ht="27" customHeight="1">
      <c r="A7" s="53" t="s">
        <v>46</v>
      </c>
      <c r="F7" s="53" t="s">
        <v>46</v>
      </c>
    </row>
    <row r="8" spans="1:6">
      <c r="A8" s="80" t="s">
        <v>61</v>
      </c>
      <c r="F8" s="80" t="s">
        <v>82</v>
      </c>
    </row>
    <row r="9" spans="1:6" ht="23.25" customHeight="1">
      <c r="A9" s="52" t="s">
        <v>79</v>
      </c>
      <c r="F9" s="52" t="s">
        <v>52</v>
      </c>
    </row>
    <row r="10" spans="1:6" ht="10.5" customHeight="1">
      <c r="A10" s="64"/>
    </row>
    <row r="11" spans="1:6" ht="14.25" customHeight="1">
      <c r="A11" s="63" t="s">
        <v>64</v>
      </c>
      <c r="F11" s="63" t="s">
        <v>64</v>
      </c>
    </row>
    <row r="12" spans="1:6" ht="14.25" customHeight="1">
      <c r="A12" s="65" t="s">
        <v>53</v>
      </c>
      <c r="F12" s="65" t="s">
        <v>72</v>
      </c>
    </row>
    <row r="13" spans="1:6" ht="14.25" customHeight="1">
      <c r="A13" s="66" t="s">
        <v>81</v>
      </c>
      <c r="F13" s="66" t="s">
        <v>54</v>
      </c>
    </row>
    <row r="14" spans="1:6" ht="14.25" customHeight="1">
      <c r="A14" s="66" t="s">
        <v>86</v>
      </c>
      <c r="F14" s="66" t="s">
        <v>86</v>
      </c>
    </row>
    <row r="15" spans="1:6" ht="14.25" customHeight="1">
      <c r="A15" s="65"/>
      <c r="F15" s="65"/>
    </row>
    <row r="16" spans="1:6" ht="14.25" customHeight="1">
      <c r="A16" s="63" t="s">
        <v>59</v>
      </c>
      <c r="F16" s="63" t="s">
        <v>73</v>
      </c>
    </row>
    <row r="17" spans="1:6" ht="14.25" customHeight="1">
      <c r="A17" s="65" t="s">
        <v>55</v>
      </c>
      <c r="F17" s="65" t="s">
        <v>57</v>
      </c>
    </row>
    <row r="18" spans="1:6" ht="14.25" customHeight="1">
      <c r="A18" s="81" t="s">
        <v>56</v>
      </c>
      <c r="F18" s="66" t="s">
        <v>58</v>
      </c>
    </row>
    <row r="19" spans="1:6" ht="14.25" customHeight="1">
      <c r="A19" s="65"/>
      <c r="F19" s="65"/>
    </row>
    <row r="20" spans="1:6" ht="14.25" customHeight="1">
      <c r="A20" s="63" t="s">
        <v>65</v>
      </c>
      <c r="F20" s="63" t="s">
        <v>66</v>
      </c>
    </row>
    <row r="21" spans="1:6" ht="14.25" customHeight="1">
      <c r="A21" s="65" t="s">
        <v>57</v>
      </c>
      <c r="F21" s="65" t="s">
        <v>60</v>
      </c>
    </row>
    <row r="22" spans="1:6" ht="14.25" customHeight="1">
      <c r="A22" s="66" t="s">
        <v>58</v>
      </c>
      <c r="F22" s="65" t="s">
        <v>62</v>
      </c>
    </row>
    <row r="23" spans="1:6" ht="14.25" customHeight="1">
      <c r="A23" s="65"/>
      <c r="F23" s="66" t="s">
        <v>63</v>
      </c>
    </row>
    <row r="24" spans="1:6" ht="14.25" customHeight="1">
      <c r="A24" s="63" t="s">
        <v>70</v>
      </c>
    </row>
    <row r="25" spans="1:6" ht="14.25" customHeight="1">
      <c r="A25" s="65" t="s">
        <v>60</v>
      </c>
      <c r="F25" s="63" t="s">
        <v>71</v>
      </c>
    </row>
    <row r="26" spans="1:6" ht="14.25" customHeight="1">
      <c r="A26" s="65" t="s">
        <v>62</v>
      </c>
      <c r="F26" s="65" t="s">
        <v>67</v>
      </c>
    </row>
    <row r="27" spans="1:6" ht="14.25" customHeight="1">
      <c r="A27" s="66" t="s">
        <v>63</v>
      </c>
      <c r="F27" s="65" t="s">
        <v>68</v>
      </c>
    </row>
    <row r="28" spans="1:6" ht="14.25" customHeight="1">
      <c r="A28" s="65"/>
      <c r="F28" s="66" t="s">
        <v>69</v>
      </c>
    </row>
    <row r="29" spans="1:6" ht="14.25" customHeight="1">
      <c r="A29" s="63" t="s">
        <v>71</v>
      </c>
    </row>
    <row r="30" spans="1:6" ht="14.25" customHeight="1">
      <c r="A30" s="65" t="s">
        <v>67</v>
      </c>
    </row>
    <row r="31" spans="1:6" ht="14.25" customHeight="1">
      <c r="A31" s="65" t="s">
        <v>68</v>
      </c>
    </row>
    <row r="32" spans="1:6" ht="14.25" customHeight="1">
      <c r="A32" s="65" t="s">
        <v>75</v>
      </c>
    </row>
    <row r="33" spans="1:1" ht="14.25" customHeight="1">
      <c r="A33" s="66" t="s">
        <v>69</v>
      </c>
    </row>
    <row r="34" spans="1:1" ht="14.25" customHeight="1">
      <c r="A34" s="65"/>
    </row>
    <row r="35" spans="1:1" ht="14.25" customHeight="1">
      <c r="A35" s="65"/>
    </row>
  </sheetData>
  <mergeCells count="1">
    <mergeCell ref="B2:C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tabSelected="1" zoomScale="85" zoomScaleNormal="85" zoomScaleSheetLayoutView="100" workbookViewId="0">
      <selection activeCell="F20" sqref="F20"/>
    </sheetView>
  </sheetViews>
  <sheetFormatPr defaultColWidth="0" defaultRowHeight="16.5"/>
  <cols>
    <col min="1" max="1" width="49.140625" style="2" bestFit="1" customWidth="1"/>
    <col min="2" max="2" width="9.85546875" style="2" customWidth="1"/>
    <col min="3" max="3" width="17.42578125" style="13" customWidth="1"/>
    <col min="4" max="4" width="3.28515625" style="101" customWidth="1"/>
    <col min="5" max="5" width="19.85546875" style="13" customWidth="1"/>
    <col min="6" max="6" width="86.7109375" style="41" customWidth="1"/>
    <col min="7" max="7" width="4.42578125" style="97" customWidth="1"/>
    <col min="8" max="16384" width="11.42578125" style="2" hidden="1"/>
  </cols>
  <sheetData>
    <row r="1" spans="1:7" ht="21">
      <c r="A1" s="128" t="s">
        <v>0</v>
      </c>
      <c r="B1" s="128"/>
      <c r="C1" s="128"/>
      <c r="D1" s="128"/>
      <c r="E1" s="128"/>
      <c r="F1" s="35"/>
    </row>
    <row r="2" spans="1:7" ht="18.75" customHeight="1">
      <c r="A2" s="129" t="s">
        <v>1</v>
      </c>
      <c r="B2" s="129"/>
      <c r="C2" s="129"/>
      <c r="D2" s="129"/>
      <c r="E2" s="129"/>
      <c r="F2" s="35"/>
    </row>
    <row r="3" spans="1:7">
      <c r="A3" s="131"/>
      <c r="B3" s="131"/>
      <c r="C3" s="131"/>
      <c r="D3" s="131"/>
      <c r="E3" s="131"/>
      <c r="F3" s="35"/>
    </row>
    <row r="4" spans="1:7" ht="18.75">
      <c r="A4" s="127" t="str">
        <f>"Compte de profits et pertes budget "&amp;'Menu - Explications'!$B$5</f>
        <v>Compte de profits et pertes budget 2018</v>
      </c>
      <c r="B4" s="127"/>
      <c r="C4" s="127"/>
      <c r="D4" s="127"/>
      <c r="E4" s="127"/>
      <c r="F4" s="35"/>
    </row>
    <row r="5" spans="1:7" ht="18">
      <c r="A5" s="130" t="str">
        <f>"avec comparaison du compte d'exploitation "&amp;'Menu - Explications'!$B$5-1</f>
        <v>avec comparaison du compte d'exploitation 2017</v>
      </c>
      <c r="B5" s="130"/>
      <c r="C5" s="130"/>
      <c r="D5" s="130"/>
      <c r="E5" s="130"/>
      <c r="F5" s="35"/>
    </row>
    <row r="6" spans="1:7" ht="18.75">
      <c r="A6" s="127"/>
      <c r="B6" s="127"/>
      <c r="C6" s="127"/>
      <c r="D6" s="127"/>
      <c r="E6" s="127"/>
      <c r="F6" s="35"/>
    </row>
    <row r="7" spans="1:7" ht="33.75">
      <c r="A7" s="57"/>
      <c r="B7" s="61" t="s">
        <v>43</v>
      </c>
      <c r="C7" s="62" t="str">
        <f>"Budget "
&amp;'Menu - Explications'!$B$5</f>
        <v>Budget 2018</v>
      </c>
      <c r="D7" s="103"/>
      <c r="E7" s="62" t="str">
        <f>"Réalisé/projection "&amp;'Menu - Explications'!$B$5-1</f>
        <v>Réalisé/projection 2017</v>
      </c>
      <c r="F7" s="59" t="s">
        <v>44</v>
      </c>
    </row>
    <row r="8" spans="1:7" s="13" customFormat="1" ht="17.25">
      <c r="A8" s="42" t="s">
        <v>17</v>
      </c>
      <c r="B8" s="47"/>
      <c r="C8" s="60" t="s">
        <v>3</v>
      </c>
      <c r="D8" s="104"/>
      <c r="E8" s="60" t="s">
        <v>3</v>
      </c>
      <c r="F8" s="37"/>
      <c r="G8" s="97"/>
    </row>
    <row r="9" spans="1:7" s="16" customFormat="1" ht="9" customHeight="1">
      <c r="A9" s="42"/>
      <c r="B9" s="48"/>
      <c r="C9" s="15"/>
      <c r="D9" s="105"/>
      <c r="E9" s="15"/>
      <c r="F9" s="38"/>
      <c r="G9" s="100"/>
    </row>
    <row r="10" spans="1:7" ht="33" customHeight="1">
      <c r="A10" s="67" t="s">
        <v>88</v>
      </c>
      <c r="B10" s="72" t="str">
        <f>IFERROR((E10-#REF!)/#REF!,"")</f>
        <v/>
      </c>
      <c r="C10" s="13">
        <v>4300</v>
      </c>
      <c r="D10" s="89"/>
      <c r="E10" s="67">
        <v>1000</v>
      </c>
      <c r="F10" s="123" t="s">
        <v>114</v>
      </c>
    </row>
    <row r="11" spans="1:7" ht="18.75" customHeight="1">
      <c r="A11" s="67" t="s">
        <v>89</v>
      </c>
      <c r="B11" s="72" t="str">
        <f t="shared" ref="B11:B14" si="0">IFERROR((C11-E11)/E11,"")</f>
        <v/>
      </c>
      <c r="C11" s="67">
        <v>3300</v>
      </c>
      <c r="D11" s="89"/>
      <c r="E11" s="67">
        <v>0</v>
      </c>
      <c r="F11" s="70"/>
    </row>
    <row r="12" spans="1:7" ht="18.75" customHeight="1">
      <c r="A12" s="67" t="s">
        <v>118</v>
      </c>
      <c r="B12" s="72"/>
      <c r="C12" s="67">
        <v>2000</v>
      </c>
      <c r="D12" s="89"/>
      <c r="E12" s="67"/>
      <c r="F12" s="70"/>
    </row>
    <row r="13" spans="1:7" ht="18.75" customHeight="1">
      <c r="A13" s="67" t="s">
        <v>119</v>
      </c>
      <c r="B13" s="72"/>
      <c r="C13" s="67">
        <v>3333</v>
      </c>
      <c r="D13" s="89"/>
      <c r="E13" s="67"/>
      <c r="F13" s="70"/>
    </row>
    <row r="14" spans="1:7" ht="18.75" customHeight="1">
      <c r="A14" s="67" t="s">
        <v>101</v>
      </c>
      <c r="B14" s="72" t="str">
        <f t="shared" si="0"/>
        <v/>
      </c>
      <c r="C14" s="67">
        <v>20000</v>
      </c>
      <c r="D14" s="89"/>
      <c r="E14" s="67">
        <v>0</v>
      </c>
      <c r="F14" s="70" t="s">
        <v>102</v>
      </c>
    </row>
    <row r="15" spans="1:7" ht="18.75" customHeight="1">
      <c r="A15" s="71" t="s">
        <v>18</v>
      </c>
      <c r="B15" s="72">
        <f>IFERROR((C15-E15)/E15,"")</f>
        <v>0.31362889983579639</v>
      </c>
      <c r="C15" s="71">
        <v>800</v>
      </c>
      <c r="D15" s="106"/>
      <c r="E15" s="71">
        <v>609</v>
      </c>
      <c r="F15" s="73" t="s">
        <v>115</v>
      </c>
    </row>
    <row r="16" spans="1:7" ht="18.75" customHeight="1">
      <c r="A16" s="71" t="s">
        <v>45</v>
      </c>
      <c r="B16" s="72">
        <f>IFERROR((C16-E16)/E16,"")</f>
        <v>-1</v>
      </c>
      <c r="C16" s="71">
        <v>0</v>
      </c>
      <c r="D16" s="106"/>
      <c r="E16" s="71">
        <v>3500</v>
      </c>
      <c r="F16" s="74" t="s">
        <v>116</v>
      </c>
    </row>
    <row r="17" spans="1:7" ht="18.75" customHeight="1">
      <c r="A17" s="71" t="s">
        <v>91</v>
      </c>
      <c r="B17" s="72">
        <f t="shared" ref="B17:B18" si="1">IFERROR((C17-E17)/E17,"")</f>
        <v>-7.1430229588875696E-2</v>
      </c>
      <c r="C17" s="71">
        <v>2000</v>
      </c>
      <c r="D17" s="106"/>
      <c r="E17" s="71">
        <v>2153.85</v>
      </c>
      <c r="F17" s="74"/>
    </row>
    <row r="18" spans="1:7" ht="18.75" customHeight="1">
      <c r="A18" s="71" t="s">
        <v>92</v>
      </c>
      <c r="B18" s="72">
        <f t="shared" si="1"/>
        <v>-0.54684490766964999</v>
      </c>
      <c r="C18" s="71">
        <v>800</v>
      </c>
      <c r="D18" s="106"/>
      <c r="E18" s="71">
        <v>1765.4</v>
      </c>
      <c r="F18" s="125" t="s">
        <v>120</v>
      </c>
    </row>
    <row r="19" spans="1:7" ht="18.75" customHeight="1">
      <c r="A19" s="71" t="s">
        <v>19</v>
      </c>
      <c r="B19" s="72">
        <f t="shared" ref="B19:B54" si="2">IFERROR((C19-E19)/E19,"")</f>
        <v>-1</v>
      </c>
      <c r="C19" s="71">
        <v>0</v>
      </c>
      <c r="D19" s="106"/>
      <c r="E19" s="71">
        <v>1756.6</v>
      </c>
      <c r="F19" s="74" t="s">
        <v>93</v>
      </c>
    </row>
    <row r="20" spans="1:7" ht="12" customHeight="1">
      <c r="A20" s="17"/>
      <c r="B20" s="49"/>
      <c r="C20" s="17"/>
      <c r="D20" s="107"/>
      <c r="E20" s="17"/>
      <c r="F20" s="36"/>
    </row>
    <row r="21" spans="1:7" s="26" customFormat="1" ht="17.25">
      <c r="A21" s="19" t="s">
        <v>20</v>
      </c>
      <c r="B21" s="50">
        <f t="shared" si="2"/>
        <v>2.387437006541584</v>
      </c>
      <c r="C21" s="43">
        <f>SUM(C10:C19)</f>
        <v>36533</v>
      </c>
      <c r="D21" s="108"/>
      <c r="E21" s="43">
        <f>SUM(E10:E19)</f>
        <v>10784.85</v>
      </c>
      <c r="F21" s="46"/>
      <c r="G21" s="115"/>
    </row>
    <row r="22" spans="1:7" ht="12.75" customHeight="1">
      <c r="A22" s="5"/>
      <c r="B22" s="49" t="str">
        <f t="shared" si="2"/>
        <v/>
      </c>
      <c r="C22" s="8"/>
      <c r="D22" s="105"/>
      <c r="E22" s="8"/>
      <c r="F22" s="38"/>
    </row>
    <row r="23" spans="1:7" s="26" customFormat="1" ht="17.25">
      <c r="A23" s="42" t="s">
        <v>21</v>
      </c>
      <c r="B23" s="49" t="str">
        <f t="shared" si="2"/>
        <v/>
      </c>
      <c r="C23" s="11"/>
      <c r="D23" s="107"/>
      <c r="E23" s="11"/>
      <c r="F23" s="39"/>
      <c r="G23" s="115"/>
    </row>
    <row r="24" spans="1:7" ht="13.5" customHeight="1">
      <c r="A24" s="42"/>
      <c r="B24" s="49" t="str">
        <f t="shared" si="2"/>
        <v/>
      </c>
      <c r="C24" s="15"/>
      <c r="D24" s="105"/>
      <c r="E24" s="15"/>
      <c r="F24" s="36"/>
    </row>
    <row r="25" spans="1:7" ht="18.75" customHeight="1">
      <c r="A25" s="67" t="s">
        <v>90</v>
      </c>
      <c r="B25" s="68">
        <f t="shared" si="2"/>
        <v>-1</v>
      </c>
      <c r="C25" s="67">
        <v>0</v>
      </c>
      <c r="D25" s="89"/>
      <c r="E25" s="67">
        <v>-2126.5</v>
      </c>
      <c r="F25" s="75" t="s">
        <v>99</v>
      </c>
    </row>
    <row r="26" spans="1:7" ht="18.75" customHeight="1">
      <c r="A26" s="71" t="s">
        <v>22</v>
      </c>
      <c r="B26" s="72">
        <f>IFERROR((C26-E26)/E26,"")</f>
        <v>0.19502868068833659</v>
      </c>
      <c r="C26" s="71">
        <v>-250</v>
      </c>
      <c r="D26" s="106"/>
      <c r="E26" s="71">
        <v>-209.2</v>
      </c>
      <c r="F26" s="74" t="s">
        <v>103</v>
      </c>
    </row>
    <row r="27" spans="1:7" ht="18.75" customHeight="1">
      <c r="A27" s="71" t="s">
        <v>96</v>
      </c>
      <c r="B27" s="72">
        <f>IFERROR((C27-E27)/E27,"")</f>
        <v>-8.7580140877626264E-2</v>
      </c>
      <c r="C27" s="71">
        <v>-3000</v>
      </c>
      <c r="D27" s="106"/>
      <c r="E27" s="71">
        <v>-3287.96</v>
      </c>
      <c r="F27" s="74" t="s">
        <v>97</v>
      </c>
    </row>
    <row r="28" spans="1:7" ht="18.75" customHeight="1">
      <c r="A28" s="71" t="s">
        <v>23</v>
      </c>
      <c r="B28" s="72">
        <f t="shared" si="2"/>
        <v>-3.5520405632560793E-2</v>
      </c>
      <c r="C28" s="71">
        <v>-350</v>
      </c>
      <c r="D28" s="106"/>
      <c r="E28" s="71">
        <v>-362.89</v>
      </c>
      <c r="F28" s="74" t="s">
        <v>98</v>
      </c>
    </row>
    <row r="29" spans="1:7" ht="18.75" customHeight="1">
      <c r="A29" s="71" t="s">
        <v>94</v>
      </c>
      <c r="B29" s="72">
        <f t="shared" si="2"/>
        <v>0.39742873113471211</v>
      </c>
      <c r="C29" s="71">
        <v>-250</v>
      </c>
      <c r="D29" s="106"/>
      <c r="E29" s="71">
        <v>-178.9</v>
      </c>
      <c r="F29" s="74" t="s">
        <v>104</v>
      </c>
    </row>
    <row r="30" spans="1:7" ht="39" customHeight="1">
      <c r="A30" s="71" t="s">
        <v>95</v>
      </c>
      <c r="B30" s="72">
        <f t="shared" si="2"/>
        <v>1.4423951117330576</v>
      </c>
      <c r="C30" s="71">
        <v>-2810</v>
      </c>
      <c r="D30" s="106"/>
      <c r="E30" s="71">
        <v>-1150.51</v>
      </c>
      <c r="F30" s="124" t="s">
        <v>117</v>
      </c>
    </row>
    <row r="31" spans="1:7" ht="18.75" customHeight="1">
      <c r="A31" s="71" t="s">
        <v>109</v>
      </c>
      <c r="B31" s="72"/>
      <c r="C31" s="71">
        <v>-11500</v>
      </c>
      <c r="D31" s="106"/>
      <c r="E31" s="71"/>
      <c r="F31" s="74"/>
    </row>
    <row r="32" spans="1:7" ht="18.75" customHeight="1">
      <c r="A32" s="71" t="s">
        <v>110</v>
      </c>
      <c r="B32" s="72"/>
      <c r="C32" s="71">
        <v>-21000</v>
      </c>
      <c r="D32" s="106"/>
      <c r="E32" s="71"/>
      <c r="F32" s="74"/>
    </row>
    <row r="33" spans="1:7" ht="18.75" customHeight="1">
      <c r="A33" s="71" t="s">
        <v>24</v>
      </c>
      <c r="B33" s="72">
        <f t="shared" si="2"/>
        <v>-1</v>
      </c>
      <c r="C33" s="71">
        <v>0</v>
      </c>
      <c r="D33" s="106"/>
      <c r="E33" s="71">
        <v>-8.9</v>
      </c>
      <c r="F33" s="74" t="s">
        <v>108</v>
      </c>
    </row>
    <row r="34" spans="1:7" ht="18.75" customHeight="1">
      <c r="A34" s="71" t="s">
        <v>25</v>
      </c>
      <c r="B34" s="72">
        <f t="shared" si="2"/>
        <v>-0.63662790697674421</v>
      </c>
      <c r="C34" s="71">
        <v>-100</v>
      </c>
      <c r="D34" s="106"/>
      <c r="E34" s="71">
        <v>-275.2</v>
      </c>
      <c r="F34" s="74" t="s">
        <v>105</v>
      </c>
    </row>
    <row r="35" spans="1:7" ht="18.75" customHeight="1">
      <c r="A35" s="71" t="s">
        <v>100</v>
      </c>
      <c r="B35" s="72">
        <f t="shared" si="2"/>
        <v>-1</v>
      </c>
      <c r="C35" s="71">
        <v>0</v>
      </c>
      <c r="D35" s="106"/>
      <c r="E35" s="71">
        <v>-822</v>
      </c>
      <c r="F35" s="74" t="s">
        <v>106</v>
      </c>
    </row>
    <row r="36" spans="1:7" ht="18.75" customHeight="1">
      <c r="A36" s="71" t="s">
        <v>26</v>
      </c>
      <c r="B36" s="72">
        <f t="shared" si="2"/>
        <v>-1</v>
      </c>
      <c r="C36" s="71">
        <v>0</v>
      </c>
      <c r="D36" s="106"/>
      <c r="E36" s="71">
        <v>-50</v>
      </c>
      <c r="F36" s="74" t="s">
        <v>107</v>
      </c>
    </row>
    <row r="37" spans="1:7" ht="18.75" customHeight="1">
      <c r="A37" s="71"/>
      <c r="B37" s="72" t="str">
        <f t="shared" si="2"/>
        <v/>
      </c>
      <c r="C37" s="71">
        <v>0</v>
      </c>
      <c r="D37" s="106"/>
      <c r="E37" s="71">
        <v>0</v>
      </c>
      <c r="F37" s="74"/>
    </row>
    <row r="38" spans="1:7" ht="10.5" customHeight="1">
      <c r="A38" s="24"/>
      <c r="B38" s="49" t="str">
        <f t="shared" si="2"/>
        <v/>
      </c>
      <c r="C38" s="4"/>
      <c r="D38" s="109"/>
      <c r="E38" s="4"/>
      <c r="F38" s="36"/>
    </row>
    <row r="39" spans="1:7" s="26" customFormat="1" ht="17.25">
      <c r="A39" s="19" t="s">
        <v>27</v>
      </c>
      <c r="B39" s="50">
        <f t="shared" si="2"/>
        <v>3.6340559438908606</v>
      </c>
      <c r="C39" s="43">
        <f>SUM(C24:C38)</f>
        <v>-39260</v>
      </c>
      <c r="D39" s="108"/>
      <c r="E39" s="43">
        <f>SUM(E24:E38)</f>
        <v>-8472.06</v>
      </c>
      <c r="F39" s="39"/>
      <c r="G39" s="115"/>
    </row>
    <row r="40" spans="1:7" ht="17.25">
      <c r="A40" s="19"/>
      <c r="B40" s="49" t="str">
        <f t="shared" si="2"/>
        <v/>
      </c>
      <c r="C40" s="19"/>
      <c r="D40" s="107"/>
      <c r="E40" s="19"/>
      <c r="F40" s="36"/>
    </row>
    <row r="41" spans="1:7" s="26" customFormat="1" ht="17.25">
      <c r="A41" s="19" t="s">
        <v>28</v>
      </c>
      <c r="B41" s="51">
        <f t="shared" si="2"/>
        <v>-2.1790953783093143</v>
      </c>
      <c r="C41" s="44">
        <f>C21+C39</f>
        <v>-2727</v>
      </c>
      <c r="D41" s="110"/>
      <c r="E41" s="44">
        <f>E21+E39</f>
        <v>2312.7900000000009</v>
      </c>
      <c r="F41" s="39"/>
      <c r="G41" s="115"/>
    </row>
    <row r="42" spans="1:7" ht="17.25">
      <c r="A42" s="19"/>
      <c r="B42" s="49" t="str">
        <f t="shared" si="2"/>
        <v/>
      </c>
      <c r="C42" s="19"/>
      <c r="D42" s="107"/>
      <c r="E42" s="19"/>
      <c r="F42" s="36"/>
    </row>
    <row r="43" spans="1:7" ht="17.25">
      <c r="A43" s="27" t="s">
        <v>29</v>
      </c>
      <c r="B43" s="49" t="str">
        <f t="shared" si="2"/>
        <v/>
      </c>
      <c r="C43" s="5"/>
      <c r="D43" s="102"/>
      <c r="E43" s="5"/>
      <c r="F43" s="36"/>
    </row>
    <row r="44" spans="1:7" ht="10.5" customHeight="1">
      <c r="A44" s="27"/>
      <c r="B44" s="49" t="str">
        <f t="shared" si="2"/>
        <v/>
      </c>
      <c r="C44" s="5"/>
      <c r="D44" s="102"/>
      <c r="E44" s="5"/>
      <c r="F44" s="36"/>
    </row>
    <row r="45" spans="1:7" ht="18.75" customHeight="1">
      <c r="A45" s="76" t="s">
        <v>30</v>
      </c>
      <c r="B45" s="68" t="str">
        <f t="shared" si="2"/>
        <v/>
      </c>
      <c r="C45" s="67">
        <v>0</v>
      </c>
      <c r="D45" s="111"/>
      <c r="E45" s="67">
        <v>0</v>
      </c>
      <c r="F45" s="75"/>
    </row>
    <row r="46" spans="1:7" ht="18.75" customHeight="1">
      <c r="A46" s="77" t="s">
        <v>31</v>
      </c>
      <c r="B46" s="72" t="str">
        <f t="shared" si="2"/>
        <v/>
      </c>
      <c r="C46" s="78">
        <v>0</v>
      </c>
      <c r="D46" s="112"/>
      <c r="E46" s="78">
        <v>0</v>
      </c>
      <c r="F46" s="74"/>
    </row>
    <row r="47" spans="1:7" ht="11.25" customHeight="1">
      <c r="A47" s="28"/>
      <c r="B47" s="49" t="str">
        <f t="shared" si="2"/>
        <v/>
      </c>
      <c r="C47" s="5"/>
      <c r="D47" s="102"/>
      <c r="E47" s="5"/>
      <c r="F47" s="36"/>
    </row>
    <row r="48" spans="1:7" s="26" customFormat="1" ht="17.25">
      <c r="A48" s="29" t="s">
        <v>32</v>
      </c>
      <c r="B48" s="51">
        <f t="shared" si="2"/>
        <v>-2.1790953783093143</v>
      </c>
      <c r="C48" s="45">
        <f>C41+C45+C46</f>
        <v>-2727</v>
      </c>
      <c r="D48" s="113"/>
      <c r="E48" s="45">
        <f>E41+E45+E46</f>
        <v>2312.7900000000009</v>
      </c>
      <c r="F48" s="39"/>
      <c r="G48" s="115"/>
    </row>
    <row r="49" spans="1:7" ht="17.25">
      <c r="A49" s="28"/>
      <c r="B49" s="49" t="str">
        <f t="shared" si="2"/>
        <v/>
      </c>
      <c r="C49" s="5"/>
      <c r="D49" s="102"/>
      <c r="E49" s="5"/>
      <c r="F49" s="36"/>
    </row>
    <row r="50" spans="1:7" ht="18.75" customHeight="1">
      <c r="A50" s="76" t="s">
        <v>33</v>
      </c>
      <c r="B50" s="68" t="str">
        <f t="shared" si="2"/>
        <v/>
      </c>
      <c r="C50" s="67">
        <v>0</v>
      </c>
      <c r="D50" s="111"/>
      <c r="E50" s="67">
        <v>0</v>
      </c>
      <c r="F50" s="75"/>
    </row>
    <row r="51" spans="1:7" ht="18.75" customHeight="1">
      <c r="A51" s="77" t="s">
        <v>34</v>
      </c>
      <c r="B51" s="72" t="str">
        <f t="shared" si="2"/>
        <v/>
      </c>
      <c r="C51" s="78">
        <v>0</v>
      </c>
      <c r="D51" s="112"/>
      <c r="E51" s="78">
        <v>0</v>
      </c>
      <c r="F51" s="74"/>
    </row>
    <row r="52" spans="1:7" ht="10.5" customHeight="1">
      <c r="A52" s="28"/>
      <c r="B52" s="49" t="str">
        <f t="shared" si="2"/>
        <v/>
      </c>
      <c r="C52" s="5"/>
      <c r="D52" s="102"/>
      <c r="E52" s="5"/>
      <c r="F52" s="36"/>
    </row>
    <row r="53" spans="1:7" s="26" customFormat="1" ht="17.25">
      <c r="A53" s="29" t="s">
        <v>35</v>
      </c>
      <c r="B53" s="51">
        <f t="shared" si="2"/>
        <v>-2.1790953783093143</v>
      </c>
      <c r="C53" s="45">
        <f>C48+C51+C50</f>
        <v>-2727</v>
      </c>
      <c r="D53" s="113"/>
      <c r="E53" s="45">
        <f>E48+E51+E50</f>
        <v>2312.7900000000009</v>
      </c>
      <c r="F53" s="39"/>
      <c r="G53" s="115"/>
    </row>
    <row r="54" spans="1:7" ht="17.25">
      <c r="A54" s="28"/>
      <c r="B54" s="49" t="str">
        <f t="shared" si="2"/>
        <v/>
      </c>
      <c r="C54" s="5"/>
      <c r="D54" s="102"/>
      <c r="E54" s="5"/>
      <c r="F54" s="36"/>
    </row>
    <row r="55" spans="1:7" ht="17.25" customHeight="1">
      <c r="A55" s="28"/>
      <c r="B55" s="49"/>
      <c r="C55" s="5"/>
      <c r="D55" s="102"/>
      <c r="E55" s="5"/>
      <c r="F55" s="40"/>
    </row>
    <row r="56" spans="1:7" ht="17.25">
      <c r="A56" s="25"/>
      <c r="B56" s="49"/>
      <c r="C56" s="30"/>
      <c r="D56" s="114"/>
      <c r="E56" s="30"/>
      <c r="F56" s="40"/>
    </row>
    <row r="57" spans="1:7" ht="20.25" customHeight="1">
      <c r="A57" s="25"/>
      <c r="B57" s="49"/>
      <c r="C57" s="30"/>
      <c r="D57" s="114"/>
      <c r="E57" s="30"/>
      <c r="F57" s="40"/>
    </row>
    <row r="58" spans="1:7">
      <c r="A58" s="1"/>
      <c r="B58" s="1"/>
      <c r="C58" s="34"/>
      <c r="E58" s="34"/>
    </row>
    <row r="59" spans="1:7">
      <c r="A59" s="1"/>
      <c r="B59" s="1"/>
      <c r="C59" s="34"/>
      <c r="E59" s="34"/>
    </row>
    <row r="60" spans="1:7">
      <c r="A60" s="1"/>
      <c r="B60" s="1"/>
      <c r="C60" s="34"/>
      <c r="E60" s="34"/>
    </row>
    <row r="61" spans="1:7">
      <c r="A61" s="1"/>
      <c r="B61" s="1"/>
      <c r="C61" s="34"/>
      <c r="E61" s="34"/>
    </row>
    <row r="62" spans="1:7">
      <c r="A62" s="1"/>
      <c r="B62" s="1"/>
      <c r="C62" s="34"/>
      <c r="E62" s="34"/>
    </row>
    <row r="63" spans="1:7">
      <c r="A63" s="1"/>
      <c r="B63" s="1"/>
      <c r="C63" s="34"/>
      <c r="E63" s="34"/>
    </row>
    <row r="64" spans="1:7">
      <c r="A64" s="1"/>
      <c r="B64" s="1"/>
      <c r="C64" s="34"/>
      <c r="E64" s="34"/>
    </row>
    <row r="65" spans="1:5">
      <c r="A65" s="1"/>
      <c r="B65" s="1"/>
      <c r="C65" s="34"/>
      <c r="E65" s="34"/>
    </row>
    <row r="66" spans="1:5">
      <c r="A66" s="1"/>
      <c r="B66" s="1"/>
      <c r="C66" s="34"/>
      <c r="E66" s="34"/>
    </row>
    <row r="67" spans="1:5">
      <c r="A67" s="1"/>
      <c r="B67" s="1"/>
      <c r="C67" s="34"/>
      <c r="E67" s="34"/>
    </row>
    <row r="68" spans="1:5">
      <c r="A68" s="1"/>
      <c r="B68" s="1"/>
      <c r="C68" s="34"/>
      <c r="E68" s="34"/>
    </row>
    <row r="69" spans="1:5">
      <c r="A69" s="1"/>
      <c r="B69" s="1"/>
      <c r="C69" s="34"/>
      <c r="E69" s="34"/>
    </row>
    <row r="70" spans="1:5">
      <c r="C70" s="34"/>
      <c r="E70" s="34"/>
    </row>
  </sheetData>
  <mergeCells count="6">
    <mergeCell ref="A6:E6"/>
    <mergeCell ref="A1:E1"/>
    <mergeCell ref="A2:E2"/>
    <mergeCell ref="A4:E4"/>
    <mergeCell ref="A5:E5"/>
    <mergeCell ref="A3:E3"/>
  </mergeCells>
  <printOptions horizontalCentered="1"/>
  <pageMargins left="0.39370078740157483" right="0.39370078740157483" top="0.78740157480314965" bottom="0.58770833333333339" header="0.19685039370078741" footer="0.19685039370078741"/>
  <pageSetup paperSize="9" scale="72" fitToWidth="0" fitToHeight="0" orientation="portrait" r:id="rId1"/>
  <headerFooter alignWithMargins="0">
    <oddFooter>&amp;L&amp;"Trebuchet MS,Normal"Lausanne, le &amp;D&amp;R&amp;"Trebuchet MS,Gras"&amp;10&amp;P/&amp;N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0"/>
  <sheetViews>
    <sheetView showGridLines="0" topLeftCell="A13" zoomScale="85" zoomScaleNormal="85" workbookViewId="0">
      <selection activeCell="D37" sqref="D37"/>
    </sheetView>
  </sheetViews>
  <sheetFormatPr defaultColWidth="0" defaultRowHeight="16.5"/>
  <cols>
    <col min="1" max="1" width="47.140625" style="2" customWidth="1"/>
    <col min="2" max="2" width="17.28515625" style="2" customWidth="1"/>
    <col min="3" max="3" width="3.140625" style="97" customWidth="1"/>
    <col min="4" max="4" width="19.42578125" style="13" customWidth="1"/>
    <col min="5" max="5" width="7" style="3" customWidth="1"/>
    <col min="6" max="6" width="70.85546875" style="41" customWidth="1"/>
    <col min="7" max="7" width="4.28515625" style="97" customWidth="1"/>
    <col min="8" max="16384" width="11.42578125" style="2" hidden="1"/>
  </cols>
  <sheetData>
    <row r="1" spans="1:7" ht="21">
      <c r="A1" s="128" t="s">
        <v>0</v>
      </c>
      <c r="B1" s="128"/>
      <c r="C1" s="128"/>
      <c r="D1" s="128"/>
      <c r="E1" s="128"/>
      <c r="F1" s="35"/>
    </row>
    <row r="2" spans="1:7" ht="18.75" customHeight="1">
      <c r="A2" s="129" t="s">
        <v>1</v>
      </c>
      <c r="B2" s="129"/>
      <c r="C2" s="129"/>
      <c r="D2" s="129"/>
      <c r="E2" s="129"/>
      <c r="F2" s="35"/>
    </row>
    <row r="3" spans="1:7">
      <c r="A3" s="131"/>
      <c r="B3" s="131"/>
      <c r="C3" s="131"/>
      <c r="D3" s="131"/>
      <c r="E3" s="131"/>
      <c r="F3" s="35"/>
    </row>
    <row r="4" spans="1:7" ht="18.75" customHeight="1">
      <c r="A4" s="132" t="s">
        <v>111</v>
      </c>
      <c r="B4" s="132"/>
      <c r="C4" s="132"/>
      <c r="D4" s="132"/>
      <c r="E4" s="132"/>
      <c r="F4" s="35"/>
    </row>
    <row r="5" spans="1:7" ht="18.75" customHeight="1">
      <c r="A5" s="132"/>
      <c r="B5" s="132"/>
      <c r="C5" s="132"/>
      <c r="D5" s="132"/>
      <c r="E5" s="132"/>
      <c r="F5" s="35"/>
    </row>
    <row r="6" spans="1:7" ht="33.75">
      <c r="A6" s="57"/>
      <c r="B6" s="62" t="str">
        <f>'Profits et Pertes'!C7</f>
        <v>Budget 2018</v>
      </c>
      <c r="C6" s="84"/>
      <c r="D6" s="62" t="str">
        <f>'Profits et Pertes'!E7</f>
        <v>Réalisé/projection 2017</v>
      </c>
      <c r="E6" s="58"/>
      <c r="F6" s="59" t="s">
        <v>44</v>
      </c>
    </row>
    <row r="7" spans="1:7">
      <c r="A7" s="9" t="s">
        <v>2</v>
      </c>
      <c r="B7" s="60" t="s">
        <v>3</v>
      </c>
      <c r="C7" s="85"/>
      <c r="D7" s="60" t="s">
        <v>3</v>
      </c>
      <c r="E7" s="10"/>
    </row>
    <row r="8" spans="1:7" ht="15" customHeight="1">
      <c r="A8" s="5"/>
      <c r="B8" s="8"/>
      <c r="C8" s="86"/>
      <c r="D8" s="8"/>
      <c r="E8" s="7"/>
    </row>
    <row r="9" spans="1:7" s="13" customFormat="1">
      <c r="A9" s="11" t="s">
        <v>4</v>
      </c>
      <c r="B9" s="11">
        <f>B10+B15</f>
        <v>0</v>
      </c>
      <c r="C9" s="87"/>
      <c r="D9" s="11">
        <f>D10+D15</f>
        <v>14045.59</v>
      </c>
      <c r="E9" s="12"/>
      <c r="F9" s="37"/>
      <c r="G9" s="97"/>
    </row>
    <row r="10" spans="1:7" s="16" customFormat="1">
      <c r="A10" s="14" t="s">
        <v>5</v>
      </c>
      <c r="B10" s="15">
        <f>SUM(B11:B13)</f>
        <v>0</v>
      </c>
      <c r="C10" s="88"/>
      <c r="D10" s="15">
        <f>SUM(D11:D13)</f>
        <v>14045.59</v>
      </c>
      <c r="E10" s="10"/>
      <c r="F10" s="38"/>
      <c r="G10" s="100"/>
    </row>
    <row r="11" spans="1:7">
      <c r="A11" s="17" t="s">
        <v>83</v>
      </c>
      <c r="B11" s="118"/>
      <c r="C11" s="119"/>
      <c r="D11" s="122">
        <v>14045.59</v>
      </c>
      <c r="E11" s="120" t="s">
        <v>112</v>
      </c>
      <c r="F11" s="120"/>
    </row>
    <row r="12" spans="1:7">
      <c r="A12" s="17" t="s">
        <v>87</v>
      </c>
      <c r="B12" s="118">
        <v>0</v>
      </c>
      <c r="C12" s="119"/>
      <c r="D12" s="69">
        <v>0</v>
      </c>
      <c r="E12" s="120"/>
      <c r="F12" s="120"/>
    </row>
    <row r="13" spans="1:7">
      <c r="A13" s="17" t="s">
        <v>80</v>
      </c>
      <c r="B13" s="69">
        <v>0</v>
      </c>
      <c r="C13" s="89"/>
      <c r="D13" s="69">
        <v>0</v>
      </c>
      <c r="E13" s="67"/>
      <c r="F13" s="75"/>
    </row>
    <row r="14" spans="1:7" ht="15" customHeight="1">
      <c r="A14" s="5"/>
      <c r="B14" s="5"/>
      <c r="C14" s="86"/>
      <c r="D14" s="5"/>
      <c r="E14" s="10"/>
      <c r="F14" s="38"/>
    </row>
    <row r="15" spans="1:7" s="16" customFormat="1">
      <c r="A15" s="14" t="s">
        <v>6</v>
      </c>
      <c r="B15" s="15">
        <f>SUM(B18:B18)</f>
        <v>0</v>
      </c>
      <c r="C15" s="88"/>
      <c r="D15" s="15">
        <f>SUM(D18:D18)</f>
        <v>0</v>
      </c>
      <c r="E15" s="10"/>
      <c r="F15" s="36"/>
      <c r="G15" s="100"/>
    </row>
    <row r="16" spans="1:7" s="16" customFormat="1">
      <c r="A16" s="121" t="s">
        <v>113</v>
      </c>
      <c r="B16" s="15"/>
      <c r="C16" s="88"/>
      <c r="D16" s="15"/>
      <c r="E16" s="10"/>
      <c r="F16" s="36"/>
      <c r="G16" s="100"/>
    </row>
    <row r="17" spans="1:7" s="16" customFormat="1">
      <c r="A17" s="121"/>
      <c r="B17" s="15"/>
      <c r="C17" s="88"/>
      <c r="D17" s="15"/>
      <c r="E17" s="10"/>
      <c r="F17" s="36"/>
      <c r="G17" s="100"/>
    </row>
    <row r="18" spans="1:7">
      <c r="A18" s="17" t="s">
        <v>74</v>
      </c>
      <c r="B18" s="69"/>
      <c r="C18" s="89"/>
      <c r="D18" s="69">
        <v>0</v>
      </c>
      <c r="E18" s="67"/>
      <c r="F18" s="75"/>
    </row>
    <row r="19" spans="1:7">
      <c r="A19" s="17"/>
      <c r="B19" s="17"/>
      <c r="C19" s="90"/>
      <c r="D19" s="17"/>
      <c r="E19" s="18"/>
      <c r="F19" s="46"/>
    </row>
    <row r="20" spans="1:7">
      <c r="A20" s="14" t="s">
        <v>7</v>
      </c>
      <c r="B20" s="15">
        <f>SUM(B21:B23)</f>
        <v>0</v>
      </c>
      <c r="C20" s="88"/>
      <c r="D20" s="15">
        <f>SUM(D21:D23)</f>
        <v>0</v>
      </c>
      <c r="E20" s="18"/>
      <c r="F20" s="38"/>
    </row>
    <row r="21" spans="1:7">
      <c r="A21" s="14" t="s">
        <v>84</v>
      </c>
      <c r="B21" s="69">
        <v>0</v>
      </c>
      <c r="C21" s="89"/>
      <c r="D21" s="69">
        <v>0</v>
      </c>
      <c r="E21" s="69"/>
      <c r="F21" s="70"/>
    </row>
    <row r="22" spans="1:7">
      <c r="A22" s="14" t="s">
        <v>85</v>
      </c>
      <c r="B22" s="69">
        <v>0</v>
      </c>
      <c r="C22" s="89"/>
      <c r="D22" s="69">
        <v>0</v>
      </c>
      <c r="E22" s="69"/>
      <c r="F22" s="70"/>
    </row>
    <row r="23" spans="1:7">
      <c r="A23" s="67" t="s">
        <v>41</v>
      </c>
      <c r="B23" s="69">
        <v>0</v>
      </c>
      <c r="C23" s="89"/>
      <c r="D23" s="69">
        <v>0</v>
      </c>
      <c r="E23" s="67"/>
      <c r="F23" s="75"/>
    </row>
    <row r="24" spans="1:7">
      <c r="A24" s="17"/>
      <c r="B24" s="17"/>
      <c r="C24" s="90"/>
      <c r="D24" s="17"/>
      <c r="E24" s="18"/>
      <c r="F24" s="36"/>
    </row>
    <row r="25" spans="1:7" ht="15" customHeight="1">
      <c r="A25" s="5"/>
      <c r="B25" s="5"/>
      <c r="C25" s="86"/>
      <c r="D25" s="5"/>
      <c r="E25" s="10"/>
      <c r="F25" s="36"/>
    </row>
    <row r="26" spans="1:7" ht="12" customHeight="1">
      <c r="A26" s="5"/>
      <c r="B26" s="5"/>
      <c r="C26" s="86"/>
      <c r="D26" s="5"/>
      <c r="E26" s="10"/>
      <c r="F26" s="36"/>
    </row>
    <row r="27" spans="1:7" ht="18.75" customHeight="1" thickBot="1">
      <c r="A27" s="19" t="s">
        <v>8</v>
      </c>
      <c r="B27" s="20">
        <f>B20+B15+B10</f>
        <v>0</v>
      </c>
      <c r="C27" s="91"/>
      <c r="D27" s="20">
        <f>D20+D15+D10</f>
        <v>14045.59</v>
      </c>
      <c r="E27" s="18"/>
      <c r="F27" s="36"/>
    </row>
    <row r="28" spans="1:7" ht="18.75" customHeight="1" thickTop="1">
      <c r="A28" s="5"/>
      <c r="B28" s="8"/>
      <c r="C28" s="86"/>
      <c r="D28" s="8"/>
      <c r="E28" s="10"/>
      <c r="F28" s="36"/>
    </row>
    <row r="29" spans="1:7">
      <c r="A29" s="9" t="s">
        <v>9</v>
      </c>
      <c r="B29" s="21"/>
      <c r="C29" s="86"/>
      <c r="D29" s="21"/>
      <c r="E29" s="10"/>
      <c r="F29" s="36"/>
    </row>
    <row r="30" spans="1:7" ht="8.25" customHeight="1">
      <c r="A30" s="5"/>
      <c r="B30" s="8"/>
      <c r="C30" s="86"/>
      <c r="D30" s="8"/>
      <c r="E30" s="10"/>
      <c r="F30" s="36"/>
    </row>
    <row r="31" spans="1:7">
      <c r="A31" s="11" t="s">
        <v>10</v>
      </c>
      <c r="B31" s="11">
        <f>+B32</f>
        <v>0</v>
      </c>
      <c r="C31" s="87"/>
      <c r="D31" s="11">
        <f>+D32</f>
        <v>0</v>
      </c>
      <c r="E31" s="18"/>
      <c r="F31" s="36"/>
    </row>
    <row r="32" spans="1:7">
      <c r="A32" s="14" t="s">
        <v>11</v>
      </c>
      <c r="B32" s="15">
        <f>SUM(B33)</f>
        <v>0</v>
      </c>
      <c r="C32" s="92"/>
      <c r="D32" s="15">
        <f>SUM(D33:D34)</f>
        <v>0</v>
      </c>
      <c r="E32" s="10"/>
      <c r="F32" s="36"/>
    </row>
    <row r="33" spans="1:6">
      <c r="A33" s="67" t="s">
        <v>12</v>
      </c>
      <c r="B33" s="69">
        <v>0</v>
      </c>
      <c r="C33" s="89"/>
      <c r="D33" s="69">
        <v>0</v>
      </c>
      <c r="E33" s="67"/>
      <c r="F33" s="75"/>
    </row>
    <row r="34" spans="1:6">
      <c r="A34" s="14"/>
      <c r="B34" s="15"/>
      <c r="C34" s="92"/>
      <c r="D34" s="15"/>
      <c r="E34" s="10"/>
      <c r="F34" s="36"/>
    </row>
    <row r="35" spans="1:6" ht="20.100000000000001" customHeight="1">
      <c r="A35" s="5"/>
      <c r="B35" s="5"/>
      <c r="C35" s="86"/>
      <c r="D35" s="5"/>
      <c r="E35" s="10"/>
      <c r="F35" s="36"/>
    </row>
    <row r="36" spans="1:6">
      <c r="A36" s="11" t="s">
        <v>13</v>
      </c>
      <c r="B36" s="11">
        <f>SUM(B37:B38)</f>
        <v>11318.59</v>
      </c>
      <c r="C36" s="87"/>
      <c r="D36" s="11">
        <f>SUM(D37:D38)</f>
        <v>14045.59</v>
      </c>
      <c r="E36" s="18"/>
      <c r="F36" s="39"/>
    </row>
    <row r="37" spans="1:6">
      <c r="A37" s="17" t="s">
        <v>14</v>
      </c>
      <c r="B37" s="17">
        <f>+D37+D38</f>
        <v>14045.59</v>
      </c>
      <c r="C37" s="90"/>
      <c r="D37" s="17">
        <v>11732.8</v>
      </c>
      <c r="E37" s="18"/>
      <c r="F37" s="36"/>
    </row>
    <row r="38" spans="1:6" ht="15" customHeight="1">
      <c r="A38" s="67" t="s">
        <v>15</v>
      </c>
      <c r="B38" s="69">
        <f>'Profits et Pertes'!C53</f>
        <v>-2727</v>
      </c>
      <c r="C38" s="89"/>
      <c r="D38" s="69">
        <f>'Profits et Pertes'!E53</f>
        <v>2312.7900000000009</v>
      </c>
      <c r="E38" s="67"/>
      <c r="F38" s="75"/>
    </row>
    <row r="39" spans="1:6" ht="15" customHeight="1">
      <c r="A39" s="5"/>
      <c r="B39" s="5"/>
      <c r="C39" s="86"/>
      <c r="D39" s="5"/>
      <c r="E39" s="7"/>
      <c r="F39" s="36"/>
    </row>
    <row r="40" spans="1:6" ht="17.25" thickBot="1">
      <c r="A40" s="19" t="s">
        <v>16</v>
      </c>
      <c r="B40" s="20">
        <f>B36+B31</f>
        <v>11318.59</v>
      </c>
      <c r="C40" s="91"/>
      <c r="D40" s="20">
        <f>D36+D31</f>
        <v>14045.59</v>
      </c>
      <c r="E40" s="12"/>
      <c r="F40" s="36"/>
    </row>
    <row r="41" spans="1:6" ht="17.25" thickTop="1">
      <c r="A41" s="17"/>
      <c r="B41" s="22"/>
      <c r="C41" s="93"/>
      <c r="D41" s="17"/>
      <c r="E41" s="12"/>
      <c r="F41" s="36"/>
    </row>
    <row r="42" spans="1:6">
      <c r="A42" s="17"/>
      <c r="B42" s="22"/>
      <c r="C42" s="93"/>
      <c r="D42" s="17"/>
      <c r="E42" s="12"/>
      <c r="F42" s="36"/>
    </row>
    <row r="43" spans="1:6">
      <c r="A43" s="25"/>
      <c r="B43" s="25"/>
      <c r="C43" s="94"/>
      <c r="D43" s="30"/>
      <c r="E43" s="31"/>
      <c r="F43" s="36"/>
    </row>
    <row r="44" spans="1:6" ht="18.75" customHeight="1">
      <c r="B44" s="23" t="s">
        <v>36</v>
      </c>
      <c r="C44" s="95"/>
      <c r="D44" s="23"/>
      <c r="E44" s="23"/>
      <c r="F44" s="36"/>
    </row>
    <row r="45" spans="1:6" ht="10.5" customHeight="1">
      <c r="A45" s="25"/>
      <c r="B45" s="25"/>
      <c r="C45" s="96"/>
      <c r="D45" s="30"/>
      <c r="E45" s="31"/>
      <c r="F45" s="36"/>
    </row>
    <row r="46" spans="1:6" ht="16.5" customHeight="1">
      <c r="A46" s="25"/>
      <c r="B46" s="6" t="str">
        <f>+B6</f>
        <v>Budget 2018</v>
      </c>
      <c r="C46" s="96"/>
      <c r="D46" s="6" t="str">
        <f>+D6</f>
        <v>Réalisé/projection 2017</v>
      </c>
      <c r="E46" s="7"/>
      <c r="F46" s="36"/>
    </row>
    <row r="47" spans="1:6" ht="16.5" customHeight="1">
      <c r="A47" s="25"/>
      <c r="B47" s="8" t="s">
        <v>3</v>
      </c>
      <c r="D47" s="8" t="s">
        <v>3</v>
      </c>
      <c r="E47" s="18"/>
      <c r="F47" s="36"/>
    </row>
    <row r="48" spans="1:6" ht="16.5" customHeight="1">
      <c r="A48" s="25"/>
      <c r="B48" s="13"/>
      <c r="F48" s="36"/>
    </row>
    <row r="49" spans="1:6" ht="16.5" customHeight="1">
      <c r="A49" s="67" t="s">
        <v>37</v>
      </c>
      <c r="B49" s="69">
        <v>0</v>
      </c>
      <c r="C49" s="89"/>
      <c r="D49" s="69">
        <v>0</v>
      </c>
      <c r="E49" s="67"/>
      <c r="F49" s="75"/>
    </row>
    <row r="50" spans="1:6" ht="16.5" customHeight="1">
      <c r="A50" s="67" t="s">
        <v>38</v>
      </c>
      <c r="B50" s="69">
        <v>0</v>
      </c>
      <c r="C50" s="89"/>
      <c r="D50" s="69">
        <v>0</v>
      </c>
      <c r="E50" s="67"/>
      <c r="F50" s="75"/>
    </row>
    <row r="51" spans="1:6" ht="16.5" customHeight="1">
      <c r="A51" s="67" t="s">
        <v>39</v>
      </c>
      <c r="B51" s="69">
        <v>0</v>
      </c>
      <c r="C51" s="89"/>
      <c r="D51" s="69">
        <v>0</v>
      </c>
      <c r="E51" s="67"/>
      <c r="F51" s="75"/>
    </row>
    <row r="52" spans="1:6" ht="16.5" customHeight="1">
      <c r="A52" s="67" t="s">
        <v>40</v>
      </c>
      <c r="B52" s="69">
        <v>0</v>
      </c>
      <c r="C52" s="89"/>
      <c r="D52" s="69">
        <v>0</v>
      </c>
      <c r="E52" s="67"/>
      <c r="F52" s="75"/>
    </row>
    <row r="53" spans="1:6" ht="16.5" customHeight="1">
      <c r="A53" s="67" t="s">
        <v>41</v>
      </c>
      <c r="B53" s="69">
        <v>0</v>
      </c>
      <c r="C53" s="89"/>
      <c r="D53" s="69">
        <v>0</v>
      </c>
      <c r="E53" s="67"/>
      <c r="F53" s="75"/>
    </row>
    <row r="54" spans="1:6" ht="16.5" customHeight="1">
      <c r="A54" s="25"/>
      <c r="B54" s="30"/>
      <c r="C54" s="96"/>
      <c r="D54" s="30"/>
      <c r="E54" s="30"/>
      <c r="F54" s="40"/>
    </row>
    <row r="55" spans="1:6" ht="16.5" customHeight="1">
      <c r="A55" s="32" t="s">
        <v>42</v>
      </c>
      <c r="B55" s="33">
        <f>SUM(B49:B54)</f>
        <v>0</v>
      </c>
      <c r="C55" s="98"/>
      <c r="D55" s="33">
        <f>SUM(D49:D54)</f>
        <v>0</v>
      </c>
      <c r="E55" s="33"/>
      <c r="F55" s="40"/>
    </row>
    <row r="56" spans="1:6" ht="16.5" customHeight="1">
      <c r="A56" s="25"/>
      <c r="B56" s="25"/>
      <c r="C56" s="96"/>
      <c r="D56" s="30"/>
      <c r="E56" s="31"/>
    </row>
    <row r="57" spans="1:6" ht="16.5" customHeight="1">
      <c r="A57" s="25"/>
      <c r="B57" s="25"/>
      <c r="C57" s="96"/>
      <c r="D57" s="30"/>
      <c r="E57" s="31"/>
    </row>
    <row r="58" spans="1:6">
      <c r="A58" s="25"/>
      <c r="B58" s="25"/>
      <c r="C58" s="96"/>
      <c r="D58" s="30"/>
      <c r="E58" s="31"/>
    </row>
    <row r="59" spans="1:6">
      <c r="A59" s="1"/>
      <c r="B59" s="1"/>
      <c r="C59" s="99"/>
      <c r="D59" s="34"/>
    </row>
    <row r="60" spans="1:6">
      <c r="A60" s="1"/>
      <c r="B60" s="1"/>
      <c r="C60" s="99"/>
      <c r="D60" s="34"/>
    </row>
    <row r="61" spans="1:6">
      <c r="A61" s="1"/>
      <c r="B61" s="1"/>
      <c r="C61" s="99"/>
      <c r="D61" s="34"/>
    </row>
    <row r="62" spans="1:6">
      <c r="A62" s="1"/>
      <c r="B62" s="1"/>
      <c r="C62" s="99"/>
      <c r="D62" s="34"/>
    </row>
    <row r="63" spans="1:6">
      <c r="A63" s="1"/>
      <c r="B63" s="1"/>
      <c r="C63" s="99"/>
      <c r="D63" s="34"/>
    </row>
    <row r="64" spans="1:6">
      <c r="A64" s="1"/>
      <c r="B64" s="1"/>
      <c r="C64" s="99"/>
      <c r="D64" s="34"/>
    </row>
    <row r="65" spans="1:4">
      <c r="A65" s="1"/>
      <c r="B65" s="1"/>
      <c r="C65" s="99"/>
      <c r="D65" s="34"/>
    </row>
    <row r="66" spans="1:4">
      <c r="A66" s="1"/>
      <c r="B66" s="1"/>
      <c r="C66" s="99"/>
      <c r="D66" s="34"/>
    </row>
    <row r="67" spans="1:4">
      <c r="A67" s="1"/>
      <c r="B67" s="1"/>
      <c r="C67" s="99"/>
      <c r="D67" s="34"/>
    </row>
    <row r="68" spans="1:4">
      <c r="A68" s="1"/>
      <c r="B68" s="1"/>
      <c r="C68" s="99"/>
      <c r="D68" s="34"/>
    </row>
    <row r="69" spans="1:4">
      <c r="A69" s="1"/>
      <c r="B69" s="1"/>
      <c r="C69" s="99"/>
      <c r="D69" s="34"/>
    </row>
    <row r="70" spans="1:4">
      <c r="A70" s="1"/>
      <c r="B70" s="1"/>
      <c r="C70" s="99"/>
      <c r="D70" s="34"/>
    </row>
    <row r="71" spans="1:4">
      <c r="A71" s="1"/>
      <c r="B71" s="1"/>
      <c r="C71" s="99"/>
      <c r="D71" s="34"/>
    </row>
    <row r="72" spans="1:4">
      <c r="A72" s="1"/>
      <c r="B72" s="1"/>
      <c r="C72" s="99"/>
      <c r="D72" s="34"/>
    </row>
    <row r="73" spans="1:4">
      <c r="A73" s="1"/>
      <c r="B73" s="1"/>
      <c r="C73" s="99"/>
      <c r="D73" s="34"/>
    </row>
    <row r="74" spans="1:4">
      <c r="A74" s="1"/>
      <c r="B74" s="1"/>
      <c r="C74" s="99"/>
      <c r="D74" s="34"/>
    </row>
    <row r="75" spans="1:4">
      <c r="A75" s="1"/>
      <c r="B75" s="1"/>
      <c r="C75" s="99"/>
      <c r="D75" s="34"/>
    </row>
    <row r="76" spans="1:4">
      <c r="A76" s="1"/>
      <c r="B76" s="1"/>
      <c r="C76" s="99"/>
      <c r="D76" s="34"/>
    </row>
    <row r="77" spans="1:4">
      <c r="A77" s="1"/>
      <c r="B77" s="1"/>
      <c r="C77" s="99"/>
      <c r="D77" s="34"/>
    </row>
    <row r="78" spans="1:4">
      <c r="A78" s="1"/>
      <c r="B78" s="1"/>
      <c r="C78" s="99"/>
      <c r="D78" s="34"/>
    </row>
    <row r="79" spans="1:4">
      <c r="A79" s="1"/>
      <c r="B79" s="1"/>
      <c r="C79" s="99"/>
      <c r="D79" s="34"/>
    </row>
    <row r="80" spans="1:4">
      <c r="A80" s="1"/>
      <c r="B80" s="1"/>
      <c r="C80" s="99"/>
      <c r="D80" s="34"/>
    </row>
    <row r="81" spans="1:4">
      <c r="A81" s="1"/>
      <c r="B81" s="1"/>
      <c r="C81" s="99"/>
      <c r="D81" s="34"/>
    </row>
    <row r="82" spans="1:4">
      <c r="A82" s="1"/>
      <c r="B82" s="1"/>
      <c r="C82" s="99"/>
      <c r="D82" s="34"/>
    </row>
    <row r="83" spans="1:4">
      <c r="A83" s="1"/>
      <c r="B83" s="1"/>
      <c r="C83" s="99"/>
      <c r="D83" s="34"/>
    </row>
    <row r="84" spans="1:4">
      <c r="A84" s="1"/>
      <c r="B84" s="1"/>
      <c r="C84" s="99"/>
      <c r="D84" s="34"/>
    </row>
    <row r="85" spans="1:4">
      <c r="A85" s="1"/>
      <c r="B85" s="1"/>
      <c r="C85" s="99"/>
      <c r="D85" s="34"/>
    </row>
    <row r="86" spans="1:4">
      <c r="A86" s="1"/>
      <c r="B86" s="1"/>
      <c r="C86" s="99"/>
      <c r="D86" s="34"/>
    </row>
    <row r="87" spans="1:4">
      <c r="A87" s="1"/>
      <c r="B87" s="1"/>
      <c r="C87" s="99"/>
      <c r="D87" s="34"/>
    </row>
    <row r="88" spans="1:4">
      <c r="A88" s="1"/>
      <c r="B88" s="1"/>
      <c r="C88" s="99"/>
      <c r="D88" s="34"/>
    </row>
    <row r="89" spans="1:4">
      <c r="A89" s="1"/>
      <c r="B89" s="1"/>
      <c r="C89" s="99"/>
      <c r="D89" s="34"/>
    </row>
    <row r="90" spans="1:4">
      <c r="D90" s="34"/>
    </row>
  </sheetData>
  <mergeCells count="5">
    <mergeCell ref="A5:E5"/>
    <mergeCell ref="A1:E1"/>
    <mergeCell ref="A2:E2"/>
    <mergeCell ref="A4:E4"/>
    <mergeCell ref="A3:E3"/>
  </mergeCells>
  <pageMargins left="0.7" right="0.7" top="0.75" bottom="0.75" header="0.3" footer="0.3"/>
  <pageSetup paperSize="9" scale="52" orientation="landscape" r:id="rId1"/>
  <rowBreaks count="1" manualBreakCount="1">
    <brk id="55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Menu - Explications</vt:lpstr>
      <vt:lpstr>Profits et Pertes</vt:lpstr>
      <vt:lpstr>Bilan</vt:lpstr>
      <vt:lpstr>'Profits et Pertes'!actif</vt:lpstr>
      <vt:lpstr>'Profits et Pertes'!annexe</vt:lpstr>
      <vt:lpstr>'Profits et Pertes'!bilan</vt:lpstr>
      <vt:lpstr>CHASOUT</vt:lpstr>
      <vt:lpstr>Bilan!Print_Area</vt:lpstr>
      <vt:lpstr>'Profits et Pertes'!Print_Area</vt:lpstr>
      <vt:lpstr>'Profits et Pertes'!Print_Titles</vt:lpstr>
      <vt:lpstr>PRODFIN</vt:lpstr>
      <vt:lpstr>'Profits et Pertes'!RAISOC</vt:lpstr>
      <vt:lpstr>'Profits et Pertes'!RAISOC1</vt:lpstr>
      <vt:lpstr>TOTCHA</vt:lpstr>
      <vt:lpstr>TOTPROD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Brillo</dc:creator>
  <cp:lastModifiedBy>Bornet Dit Vorgeat Timothée Lucas</cp:lastModifiedBy>
  <cp:lastPrinted>2014-11-25T10:38:39Z</cp:lastPrinted>
  <dcterms:created xsi:type="dcterms:W3CDTF">2014-08-21T06:32:49Z</dcterms:created>
  <dcterms:modified xsi:type="dcterms:W3CDTF">2017-11-19T13:48:38Z</dcterms:modified>
</cp:coreProperties>
</file>