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heubi\Downloads\"/>
    </mc:Choice>
  </mc:AlternateContent>
  <xr:revisionPtr revIDLastSave="0" documentId="13_ncr:1_{0C16DD4F-300F-4F67-83EF-6A864AFFF9C8}" xr6:coauthVersionLast="47" xr6:coauthVersionMax="47" xr10:uidLastSave="{00000000-0000-0000-0000-000000000000}"/>
  <bookViews>
    <workbookView xWindow="-120" yWindow="-120" windowWidth="29040" windowHeight="15720" xr2:uid="{00000000-000D-0000-FFFF-FFFF00000000}"/>
  </bookViews>
  <sheets>
    <sheet name="Profits et Pertes" sheetId="1" r:id="rId1"/>
    <sheet name="Bilan" sheetId="3" r:id="rId2"/>
  </sheets>
  <externalReferences>
    <externalReference r:id="rId3"/>
  </externalReferences>
  <definedNames>
    <definedName name="_se1" localSheetId="0">'Profits et Pertes'!#REF!</definedName>
    <definedName name="_se1">'[1]Proposition OFISA'!#REF!</definedName>
    <definedName name="_se2" localSheetId="0">'Profits et Pertes'!#REF!</definedName>
    <definedName name="_se2">'[1]Proposition OFISA'!#REF!</definedName>
    <definedName name="_ZI1" localSheetId="0">'Profits et Pertes'!$A$1:$E$3,'Profits et Pertes'!#REF!,'Profits et Pertes'!$A$4:$E$107</definedName>
    <definedName name="_ZI1">'[1]Proposition OFISA'!$A$1:$E$58,'[1]Proposition OFISA'!#REF!,'[1]Proposition OFISA'!$A$59:$E$100</definedName>
    <definedName name="ACTCIR" localSheetId="0">'Profits et Pertes'!#REF!</definedName>
    <definedName name="ACTCIRprec">'Profits et Pertes'!#REF!</definedName>
    <definedName name="ACTDIS" localSheetId="0">'Profits et Pertes'!#REF!</definedName>
    <definedName name="ACTDISprec">'Profits et Pertes'!#REF!</definedName>
    <definedName name="actif" localSheetId="0">'Profits et Pertes'!$A$1:$E$3</definedName>
    <definedName name="ACTIMM" localSheetId="0">'Profits et Pertes'!#REF!</definedName>
    <definedName name="ACTIMMprec">'Profits et Pertes'!#REF!</definedName>
    <definedName name="ACTREA" localSheetId="0">'Profits et Pertes'!#REF!</definedName>
    <definedName name="ACTREAprec">'Profits et Pertes'!#REF!</definedName>
    <definedName name="AMORTI" localSheetId="0">'Profits et Pertes'!#REF!</definedName>
    <definedName name="AMORTI">'[1]Proposition OFISA'!#REF!</definedName>
    <definedName name="annexe" localSheetId="0">'Profits et Pertes'!$A$4:$E$107</definedName>
    <definedName name="AREPAR" localSheetId="0">'Profits et Pertes'!#REF!</definedName>
    <definedName name="AREPAR">'[1]Proposition OFISA'!#REF!</definedName>
    <definedName name="ATRELE" localSheetId="0">'Profits et Pertes'!#REF!</definedName>
    <definedName name="ATRELE">'[1]Proposition OFISA'!#REF!</definedName>
    <definedName name="AUGMACT" localSheetId="0">'Profits et Pertes'!#REF!</definedName>
    <definedName name="AUGMACT">'[1]Proposition OFISA'!#REF!</definedName>
    <definedName name="AUTDEB" localSheetId="0">'Profits et Pertes'!#REF!</definedName>
    <definedName name="AUTDEB">'[1]Proposition OFISA'!#REF!</definedName>
    <definedName name="BANACT" localSheetId="0">'Profits et Pertes'!#REF!</definedName>
    <definedName name="BANACT">'[1]Proposition OFISA'!#REF!</definedName>
    <definedName name="BEAVIT" localSheetId="0">'Profits et Pertes'!#REF!</definedName>
    <definedName name="BEAVIT">'[1]Proposition OFISA'!#REF!</definedName>
    <definedName name="BENAVI" localSheetId="0">'Profits et Pertes'!#REF!</definedName>
    <definedName name="BENAVI">'[1]Proposition OFISA'!#REF!</definedName>
    <definedName name="BENEXE" localSheetId="0">'Profits et Pertes'!#REF!</definedName>
    <definedName name="BENEXE">'[1]Proposition OFISA'!#REF!</definedName>
    <definedName name="BENEXP" localSheetId="0">'Profits et Pertes'!#REF!</definedName>
    <definedName name="BENEXP">'[1]Proposition OFISA'!#REF!</definedName>
    <definedName name="BENPER" localSheetId="0">'Profits et Pertes'!#REF!</definedName>
    <definedName name="BENPER">'[1]Proposition OFISA'!#REF!</definedName>
    <definedName name="BEREBI" localSheetId="0">'Profits et Pertes'!#REF!</definedName>
    <definedName name="BEREBIprec">'Profits et Pertes'!#REF!</definedName>
    <definedName name="BEREBIpreced">'Profits et Pertes'!#REF!</definedName>
    <definedName name="bilan" localSheetId="0">'Profits et Pertes'!$A$1:$E$3</definedName>
    <definedName name="bildet" localSheetId="0">'Profits et Pertes'!#REF!</definedName>
    <definedName name="bildet">'[1]Proposition OFISA'!#REF!</definedName>
    <definedName name="CAPACT" localSheetId="0">'Profits et Pertes'!#REF!</definedName>
    <definedName name="CAPACT">'[1]Proposition OFISA'!#REF!</definedName>
    <definedName name="CAPITAL" localSheetId="0">'Profits et Pertes'!#REF!</definedName>
    <definedName name="CAPITALprec">'Profits et Pertes'!#REF!</definedName>
    <definedName name="CAPITALpreced">'Profits et Pertes'!#REF!</definedName>
    <definedName name="CAPRES" localSheetId="0">'Profits et Pertes'!#REF!</definedName>
    <definedName name="CAPRES">'[1]Proposition OFISA'!#REF!</definedName>
    <definedName name="CASFLO" localSheetId="0">'Profits et Pertes'!#REF!</definedName>
    <definedName name="CASFLO">'[1]Proposition OFISA'!#REF!</definedName>
    <definedName name="CHABRU" localSheetId="0">'Profits et Pertes'!#REF!</definedName>
    <definedName name="CHABRU">'[1]Proposition OFISA'!#REF!</definedName>
    <definedName name="CHADIV">'Profits et Pertes'!#REF!</definedName>
    <definedName name="CHADIVprec">'Profits et Pertes'!#REF!</definedName>
    <definedName name="CHANET" localSheetId="0">'Profits et Pertes'!#REF!</definedName>
    <definedName name="CHANET">'[1]Proposition OFISA'!#REF!</definedName>
    <definedName name="CHASOUT">'Profits et Pertes'!$E$56</definedName>
    <definedName name="CHASOUTprec">'Profits et Pertes'!#REF!</definedName>
    <definedName name="Compte_de_profits_et_pertes_1997" localSheetId="0">'Profits et Pertes'!#REF!</definedName>
    <definedName name="Compte_de_profits_et_pertes_1997">'[1]Proposition OFISA'!#REF!</definedName>
    <definedName name="DATARR" localSheetId="0">'Profits et Pertes'!#REF!</definedName>
    <definedName name="DATEBIL" localSheetId="0">'Profits et Pertes'!#REF!</definedName>
    <definedName name="DATEPEP" localSheetId="0">'Profits et Pertes'!#REF!</definedName>
    <definedName name="DATEPEP">'[1]Proposition OFISA'!#REF!</definedName>
    <definedName name="DEACTprec">'Profits et Pertes'!#REF!</definedName>
    <definedName name="DETACT" localSheetId="0">'Profits et Pertes'!#REF!</definedName>
    <definedName name="DETACTprec">'Profits et Pertes'!#REF!</definedName>
    <definedName name="DETALT" localSheetId="0">'Profits et Pertes'!#REF!</definedName>
    <definedName name="DETALT">'[1]Proposition OFISA'!#REF!</definedName>
    <definedName name="DIMIDETT" localSheetId="0">'Profits et Pertes'!#REF!</definedName>
    <definedName name="DIMIDETT">'[1]Proposition OFISA'!#REF!</definedName>
    <definedName name="DIVIDE" localSheetId="0">'Profits et Pertes'!#REF!</definedName>
    <definedName name="DIVIDE">'[1]Proposition OFISA'!#REF!</definedName>
    <definedName name="EMLOTE" localSheetId="0">'Profits et Pertes'!#REF!</definedName>
    <definedName name="EMLOTE">'[1]Proposition OFISA'!#REF!</definedName>
    <definedName name="EMPHYP" localSheetId="0">'Profits et Pertes'!#REF!</definedName>
    <definedName name="EMPHYP">'[1]Proposition OFISA'!#REF!</definedName>
    <definedName name="EXCEDE" localSheetId="0">'Profits et Pertes'!#REF!</definedName>
    <definedName name="EXCEDE">'[1]Proposition OFISA'!#REF!</definedName>
    <definedName name="FINEXT" localSheetId="0">'Profits et Pertes'!#REF!</definedName>
    <definedName name="FINEXT">'[1]Proposition OFISA'!#REF!</definedName>
    <definedName name="FININT" localSheetId="0">'Profits et Pertes'!#REF!</definedName>
    <definedName name="FININT">'[1]Proposition OFISA'!#REF!</definedName>
    <definedName name="FONETR" localSheetId="0">'Profits et Pertes'!#REF!</definedName>
    <definedName name="FONETRprec">'Profits et Pertes'!#REF!</definedName>
    <definedName name="FONPRO" localSheetId="0">'Profits et Pertes'!#REF!</definedName>
    <definedName name="FONPROprec">'Profits et Pertes'!#REF!</definedName>
    <definedName name="FRADCO" localSheetId="0">'Profits et Pertes'!#REF!</definedName>
    <definedName name="FRADCO">'[1]Proposition OFISA'!#REF!</definedName>
    <definedName name="FRAPER" localSheetId="0">'Profits et Pertes'!#REF!</definedName>
    <definedName name="FRAPER">'[1]Proposition OFISA'!#REF!</definedName>
    <definedName name="FRDIGE" localSheetId="0">'Profits et Pertes'!#REF!</definedName>
    <definedName name="FRDIGE">'[1]Proposition OFISA'!#REF!</definedName>
    <definedName name="IMMCOR" localSheetId="0">'Profits et Pertes'!#REF!</definedName>
    <definedName name="IMMCORprec">'Profits et Pertes'!#REF!</definedName>
    <definedName name="IMMFIN" localSheetId="0">'Profits et Pertes'!#REF!</definedName>
    <definedName name="IMMFIN">'[1]Proposition OFISA'!#REF!</definedName>
    <definedName name="IMMINC" localSheetId="0">'Profits et Pertes'!#REF!</definedName>
    <definedName name="IMMINC">'[1]Proposition OFISA'!#REF!</definedName>
    <definedName name="MARBRU" localSheetId="0">'Profits et Pertes'!#REF!</definedName>
    <definedName name="MARBRU">'[1]Proposition OFISA'!#REF!</definedName>
    <definedName name="page_de_garde" localSheetId="0">'Profits et Pertes'!#REF!</definedName>
    <definedName name="page_de_garde">'[1]Proposition OFISA'!#REF!</definedName>
    <definedName name="passif" localSheetId="0">'Profits et Pertes'!#REF!</definedName>
    <definedName name="PEPREP" localSheetId="0">'Profits et Pertes'!#REF!</definedName>
    <definedName name="PP" localSheetId="0">'Profits et Pertes'!#REF!</definedName>
    <definedName name="PP">'[1]Proposition OFISA'!#REF!</definedName>
    <definedName name="ppbis" localSheetId="0">'Profits et Pertes'!#REF!</definedName>
    <definedName name="ppbis">'[1]Proposition OFISA'!#REF!</definedName>
    <definedName name="ppdet" localSheetId="0">'Profits et Pertes'!#REF!</definedName>
    <definedName name="ppdet">'[1]Proposition OFISA'!#REF!</definedName>
    <definedName name="PPPSDD" localSheetId="0">'Profits et Pertes'!#REF!</definedName>
    <definedName name="PPPSDD">'[1]Proposition OFISA'!#REF!</definedName>
    <definedName name="_xlnm.Print_Area" localSheetId="1">Bilan!$A$1:$F$58</definedName>
    <definedName name="_xlnm.Print_Area" localSheetId="0">'Profits et Pertes'!$A$1:$M$107</definedName>
    <definedName name="_xlnm.Print_Titles" localSheetId="0">'Profits et Pertes'!$1:$2</definedName>
    <definedName name="PRMAVE" localSheetId="0">'Profits et Pertes'!#REF!</definedName>
    <definedName name="PRMAVE">'[1]Proposition OFISA'!#REF!</definedName>
    <definedName name="pro" localSheetId="0">'Profits et Pertes'!#REF!</definedName>
    <definedName name="pro">'[1]Proposition OFISA'!#REF!</definedName>
    <definedName name="PRODAUT">'Profits et Pertes'!#REF!</definedName>
    <definedName name="PRODAUTprec">'Profits et Pertes'!#REF!</definedName>
    <definedName name="PRODFIN">'Profits et Pertes'!$E$12</definedName>
    <definedName name="PRODFINprec">'Profits et Pertes'!#REF!</definedName>
    <definedName name="PROVIS" localSheetId="0">'Profits et Pertes'!#REF!</definedName>
    <definedName name="PROVISprec">'Profits et Pertes'!#REF!</definedName>
    <definedName name="RAISOC" localSheetId="0">'Profits et Pertes'!$A$1</definedName>
    <definedName name="RAISOC1" localSheetId="0">'Profits et Pertes'!$A$2:$E$2</definedName>
    <definedName name="REPART" localSheetId="0">'Profits et Pertes'!#REF!</definedName>
    <definedName name="REPART">'[1]Proposition OFISA'!#REF!</definedName>
    <definedName name="se" localSheetId="0">'Profits et Pertes'!#REF!</definedName>
    <definedName name="se">'[1]Proposition OFISA'!#REF!</definedName>
    <definedName name="SEREXT" localSheetId="0">'Profits et Pertes'!#REF!</definedName>
    <definedName name="SEREXT">'[1]Proposition OFISA'!#REF!</definedName>
    <definedName name="SLTEXT" localSheetId="0">'Profits et Pertes'!#REF!</definedName>
    <definedName name="SLTEXT">'[1]Proposition OFISA'!#REF!</definedName>
    <definedName name="TITANNEXE" localSheetId="0">'Profits et Pertes'!#REF!</definedName>
    <definedName name="TITBILAN" localSheetId="0">'Profits et Pertes'!#REF!</definedName>
    <definedName name="TITPP" localSheetId="0">'Profits et Pertes'!#REF!</definedName>
    <definedName name="TITPP">'[1]Proposition OFISA'!#REF!</definedName>
    <definedName name="TITPPBIS" localSheetId="0">'Profits et Pertes'!#REF!</definedName>
    <definedName name="TITPPBIS">'[1]Proposition OFISA'!#REF!</definedName>
    <definedName name="TITPRO" localSheetId="0">'Profits et Pertes'!#REF!</definedName>
    <definedName name="TITPRO">'[1]Proposition OFISA'!#REF!</definedName>
    <definedName name="TITSE" localSheetId="0">'Profits et Pertes'!#REF!</definedName>
    <definedName name="TITSE">'[1]Proposition OFISA'!#REF!</definedName>
    <definedName name="TOTACT" localSheetId="0">'Profits et Pertes'!#REF!</definedName>
    <definedName name="TOTACTprec">'Profits et Pertes'!#REF!</definedName>
    <definedName name="TOTCHA">'Profits et Pertes'!$E$91</definedName>
    <definedName name="TOTCHAprec">'Profits et Pertes'!#REF!</definedName>
    <definedName name="TOTEMP" localSheetId="0">'Profits et Pertes'!#REF!</definedName>
    <definedName name="TOTEMP">'[1]Proposition OFISA'!#REF!</definedName>
    <definedName name="TOTPAS" localSheetId="0">'Profits et Pertes'!#REF!</definedName>
    <definedName name="TOTPASprec">'Profits et Pertes'!#REF!</definedName>
    <definedName name="TOTPROD">'Profits et Pertes'!$E$53</definedName>
    <definedName name="TOTPRODprec">'Profits et Pertes'!#REF!</definedName>
    <definedName name="TOTSOU" localSheetId="0">'Profits et Pertes'!#REF!</definedName>
    <definedName name="TOTSOU">'[1]Proposition OFISA'!#REF!</definedName>
    <definedName name="TRADEP" localSheetId="0">'Profits et Pertes'!#REF!</definedName>
    <definedName name="TRADEP">'[1]Proposition OFISA'!#REF!</definedName>
    <definedName name="VARIFR" localSheetId="0">'Profits et Pertes'!#REF!</definedName>
    <definedName name="VARIFR">'[1]Proposition OFISA'!#REF!</definedName>
    <definedName name="Z_4DD812B0_0CE4_4712_BE3B_6D951AD1EC9E_.wvu.PrintArea" localSheetId="0" hidden="1">'Profits et Pertes'!$A$1:$E$94</definedName>
    <definedName name="Z_4DD812B0_0CE4_4712_BE3B_6D951AD1EC9E_.wvu.PrintTitles" localSheetId="0" hidden="1">'Profits et Pertes'!$1:$2</definedName>
    <definedName name="Z_4DD812B0_0CE4_4712_BE3B_6D951AD1EC9E_.wvu.Rows" localSheetId="0" hidden="1">'Profits et Pertes'!#REF!,'Profits et Pertes'!#REF!</definedName>
    <definedName name="Z_5AA83601_D342_4A40_961E_3F472B3C3A80_.wvu.PrintArea" localSheetId="0" hidden="1">'Profits et Pertes'!$A$1:$E$94</definedName>
    <definedName name="Z_5AA83601_D342_4A40_961E_3F472B3C3A80_.wvu.PrintTitles" localSheetId="0" hidden="1">'Profits et Pertes'!$1:$2</definedName>
    <definedName name="Z_5AA83601_D342_4A40_961E_3F472B3C3A80_.wvu.Rows" localSheetId="0" hidden="1">'Profits et Pertes'!#REF!,'Profits et Pertes'!#REF!</definedName>
    <definedName name="Z_A035189C_C4C8_477A_B8CF_33A16CD08E43_.wvu.PrintArea" localSheetId="0" hidden="1">'Profits et Pertes'!$A$1:$E$94</definedName>
    <definedName name="Z_A035189C_C4C8_477A_B8CF_33A16CD08E43_.wvu.PrintTitles" localSheetId="0" hidden="1">'Profits et Pertes'!$1:$2</definedName>
    <definedName name="Z_A035189C_C4C8_477A_B8CF_33A16CD08E43_.wvu.Rows" localSheetId="0" hidden="1">'Profits et Pertes'!#REF!,'Profits et Pertes'!#REF!</definedName>
    <definedName name="Z_BFDCD700_5607_11D7_98B8_0001020B4F98_.wvu.PrintArea" localSheetId="0" hidden="1">'Profits et Pertes'!$A$1:$E$94</definedName>
    <definedName name="Z_BFDCD700_5607_11D7_98B8_0001020B4F98_.wvu.PrintTitles" localSheetId="0" hidden="1">'Profits et Pertes'!$1:$2</definedName>
    <definedName name="Z_BFDCD700_5607_11D7_98B8_0001020B4F98_.wvu.Rows" localSheetId="0" hidden="1">'Profits et Pertes'!#REF!,'Profits et Pertes'!#REF!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3" l="1"/>
  <c r="D33" i="3"/>
  <c r="D32" i="3" s="1"/>
  <c r="B21" i="3"/>
  <c r="D21" i="3"/>
  <c r="C91" i="1"/>
  <c r="E91" i="1"/>
  <c r="C53" i="1"/>
  <c r="E13" i="1"/>
  <c r="C13" i="1"/>
  <c r="E53" i="1"/>
  <c r="E46" i="1"/>
  <c r="C46" i="1"/>
  <c r="E30" i="1"/>
  <c r="B30" i="1" s="1"/>
  <c r="C30" i="1"/>
  <c r="E57" i="1"/>
  <c r="C57" i="1"/>
  <c r="E74" i="1"/>
  <c r="B74" i="1" s="1"/>
  <c r="C74" i="1"/>
  <c r="B26" i="1"/>
  <c r="B70" i="1"/>
  <c r="B14" i="1"/>
  <c r="B15" i="1"/>
  <c r="B16" i="1"/>
  <c r="B17" i="1"/>
  <c r="B18" i="1"/>
  <c r="B19" i="1"/>
  <c r="B20" i="1"/>
  <c r="B21" i="1"/>
  <c r="B22" i="1"/>
  <c r="B23" i="1"/>
  <c r="B24" i="1"/>
  <c r="B25" i="1"/>
  <c r="B27" i="1"/>
  <c r="B28" i="1"/>
  <c r="B29" i="1"/>
  <c r="B31" i="1"/>
  <c r="B32" i="1"/>
  <c r="B33" i="1"/>
  <c r="B34" i="1"/>
  <c r="B35" i="1"/>
  <c r="B36" i="1"/>
  <c r="B37" i="1"/>
  <c r="B38" i="1"/>
  <c r="B39" i="1"/>
  <c r="B40" i="1"/>
  <c r="B41" i="1"/>
  <c r="B42" i="1"/>
  <c r="B43" i="1"/>
  <c r="B44" i="1"/>
  <c r="B45" i="1"/>
  <c r="B47" i="1"/>
  <c r="B48" i="1"/>
  <c r="B49" i="1"/>
  <c r="B50" i="1"/>
  <c r="B51" i="1"/>
  <c r="B63" i="1"/>
  <c r="B64" i="1"/>
  <c r="B65" i="1"/>
  <c r="B66" i="1"/>
  <c r="B67" i="1"/>
  <c r="B68" i="1"/>
  <c r="B71" i="1"/>
  <c r="B72" i="1"/>
  <c r="B73" i="1"/>
  <c r="B75" i="1"/>
  <c r="B76" i="1"/>
  <c r="B77" i="1"/>
  <c r="B79" i="1"/>
  <c r="B80" i="1"/>
  <c r="B81" i="1"/>
  <c r="B82" i="1"/>
  <c r="B83" i="1"/>
  <c r="B59" i="1"/>
  <c r="B60" i="1"/>
  <c r="B61" i="1"/>
  <c r="B62" i="1"/>
  <c r="B58" i="1"/>
  <c r="E78" i="1"/>
  <c r="B78" i="1" s="1"/>
  <c r="E69" i="1"/>
  <c r="B69" i="1" s="1"/>
  <c r="D14" i="3"/>
  <c r="B38" i="3" l="1"/>
  <c r="D18" i="3" l="1"/>
  <c r="B18" i="3" l="1"/>
  <c r="B14" i="3"/>
  <c r="B13" i="3" s="1"/>
  <c r="D55" i="3"/>
  <c r="B55" i="3" l="1"/>
  <c r="B32" i="3"/>
  <c r="B46" i="1"/>
  <c r="B105" i="1"/>
  <c r="B103" i="1"/>
  <c r="B102" i="1"/>
  <c r="B101" i="1"/>
  <c r="B100" i="1"/>
  <c r="B98" i="1"/>
  <c r="B97" i="1"/>
  <c r="B95" i="1"/>
  <c r="B94" i="1"/>
  <c r="B92" i="1"/>
  <c r="B90" i="1"/>
  <c r="B89" i="1"/>
  <c r="B88" i="1"/>
  <c r="B87" i="1"/>
  <c r="B86" i="1"/>
  <c r="B85" i="1"/>
  <c r="B84" i="1"/>
  <c r="B57" i="1"/>
  <c r="B56" i="1"/>
  <c r="B55" i="1"/>
  <c r="B54" i="1"/>
  <c r="B13" i="1"/>
  <c r="D13" i="3" l="1"/>
  <c r="D28" i="3"/>
  <c r="B96" i="1"/>
  <c r="B28" i="3" l="1"/>
  <c r="D37" i="3"/>
  <c r="D41" i="3" s="1"/>
  <c r="E93" i="1"/>
  <c r="B53" i="1"/>
  <c r="E99" i="1" l="1"/>
  <c r="E104" i="1" l="1"/>
  <c r="C93" i="1"/>
  <c r="B93" i="1" s="1"/>
  <c r="B91" i="1"/>
  <c r="C99" i="1" l="1"/>
  <c r="C104" i="1" l="1"/>
  <c r="B99" i="1"/>
  <c r="B104" i="1" l="1"/>
  <c r="B39" i="3"/>
  <c r="B37" i="3" s="1"/>
  <c r="B41" i="3" s="1"/>
</calcChain>
</file>

<file path=xl/sharedStrings.xml><?xml version="1.0" encoding="utf-8"?>
<sst xmlns="http://schemas.openxmlformats.org/spreadsheetml/2006/main" count="149" uniqueCount="111">
  <si>
    <t>Association EPFL</t>
  </si>
  <si>
    <t>Ecublens</t>
  </si>
  <si>
    <t>A c t i f</t>
  </si>
  <si>
    <t>CHF</t>
  </si>
  <si>
    <t>Actifs disponibles</t>
  </si>
  <si>
    <t>Actifs réalisables</t>
  </si>
  <si>
    <t>Actifs immobilisés</t>
  </si>
  <si>
    <t>Total de l'actif</t>
  </si>
  <si>
    <t>P a s s i f</t>
  </si>
  <si>
    <t>Fonds étrangers</t>
  </si>
  <si>
    <t>Dettes à court terme</t>
  </si>
  <si>
    <t xml:space="preserve">Créanciers </t>
  </si>
  <si>
    <t>Fortune de l'association</t>
  </si>
  <si>
    <t>Résultat de l'exercice</t>
  </si>
  <si>
    <t>Total du passif</t>
  </si>
  <si>
    <t>Produits de l'association</t>
  </si>
  <si>
    <t>Total des produits</t>
  </si>
  <si>
    <t>Charges de l'association</t>
  </si>
  <si>
    <t>Total des charges</t>
  </si>
  <si>
    <t>Résultat avant amortissements et provisions</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</si>
  <si>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</si>
  <si>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</si>
  <si>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</si>
  <si>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</si>
  <si>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</si>
  <si>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</si>
  <si>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</si>
  <si>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Investissements</t>
  </si>
  <si>
    <t>Mobilier exposition</t>
  </si>
  <si>
    <t>Mobilier et matériel bureau</t>
  </si>
  <si>
    <t>Hardware</t>
  </si>
  <si>
    <t>Software</t>
  </si>
  <si>
    <t>Autres actifs immobilisés</t>
  </si>
  <si>
    <t>Total</t>
  </si>
  <si>
    <t>Justification</t>
  </si>
  <si>
    <t>Caisse</t>
  </si>
  <si>
    <t>Banque</t>
  </si>
  <si>
    <t>Mobilier</t>
  </si>
  <si>
    <t>Informatique (HW-SW)</t>
  </si>
  <si>
    <t>AGEPoly</t>
  </si>
  <si>
    <t>Ecart% Budget vs 
N-1</t>
  </si>
  <si>
    <r>
      <t>Actifs circulants</t>
    </r>
    <r>
      <rPr>
        <b/>
        <sz val="9"/>
        <rFont val="Arial"/>
        <family val="2"/>
      </rPr>
      <t/>
    </r>
  </si>
  <si>
    <r>
      <t>Bilan au</t>
    </r>
    <r>
      <rPr>
        <b/>
        <sz val="12"/>
        <color rgb="FFFF0000"/>
        <rFont val="Arial"/>
        <family val="2"/>
      </rPr>
      <t xml:space="preserve"> jour mois </t>
    </r>
    <r>
      <rPr>
        <b/>
        <sz val="12"/>
        <rFont val="Arial"/>
        <family val="2"/>
      </rPr>
      <t xml:space="preserve">
(</t>
    </r>
    <r>
      <rPr>
        <b/>
        <sz val="12"/>
        <color rgb="FFFF0000"/>
        <rFont val="Arial"/>
        <family val="2"/>
      </rPr>
      <t>Merci de compléter avec la date de fin de votre exercice comptable</t>
    </r>
    <r>
      <rPr>
        <b/>
        <sz val="12"/>
        <rFont val="Arial"/>
        <family val="2"/>
      </rPr>
      <t xml:space="preserve"> )</t>
    </r>
  </si>
  <si>
    <t>Budget 2024</t>
  </si>
  <si>
    <t>Réalisés 2023</t>
  </si>
  <si>
    <r>
      <t xml:space="preserve">Ecublens
Estimation Bilan au </t>
    </r>
    <r>
      <rPr>
        <b/>
        <sz val="14"/>
        <color rgb="FFFF0000"/>
        <rFont val="Arial"/>
        <family val="2"/>
      </rPr>
      <t xml:space="preserve">jour mois </t>
    </r>
    <r>
      <rPr>
        <b/>
        <sz val="14"/>
        <rFont val="Arial"/>
        <family val="2"/>
      </rPr>
      <t>2025 (n)</t>
    </r>
  </si>
  <si>
    <t>avec comparaison du compte bilan 2024 (n-1)</t>
  </si>
  <si>
    <t>Estimation (n) 
2025</t>
  </si>
  <si>
    <t>Comptes 
réalisés (n-1)
2024</t>
  </si>
  <si>
    <t>Compte de profits et pertes (budget) 2025 (n)</t>
  </si>
  <si>
    <t>avec comparaison du compte d'exploitation 2024 (n-1)</t>
  </si>
  <si>
    <t>Budget (n) 
2025</t>
  </si>
  <si>
    <t>Comptes
réalisés (n-1)
2024</t>
  </si>
  <si>
    <t>Association Unipoly</t>
  </si>
  <si>
    <t xml:space="preserve">Apiculture </t>
  </si>
  <si>
    <t>Canard Uppé</t>
  </si>
  <si>
    <t>Le Canard Uppé, ne réeditant pas de journal papier cette année, ne prevoit pas de produits</t>
  </si>
  <si>
    <t>Castor Freegan</t>
  </si>
  <si>
    <t>EDA</t>
  </si>
  <si>
    <t>Epilibre a été dissout lors de l'AG extraordinaire du 5 juin 2024</t>
  </si>
  <si>
    <t xml:space="preserve">Epilibre </t>
  </si>
  <si>
    <t>Ingénieur.es Engagé.es</t>
  </si>
  <si>
    <t>Jardin</t>
  </si>
  <si>
    <t>LowTech Lab</t>
  </si>
  <si>
    <t>Meubléco</t>
  </si>
  <si>
    <t>Semaine de la Durabilité</t>
  </si>
  <si>
    <t>UP Fashion Lab</t>
  </si>
  <si>
    <t>Fix N'Replace</t>
  </si>
  <si>
    <t>RebuiLT</t>
  </si>
  <si>
    <t>ScobyPoly</t>
  </si>
  <si>
    <t>Bibliobjets</t>
  </si>
  <si>
    <t>Cohésion</t>
  </si>
  <si>
    <t>Communication</t>
  </si>
  <si>
    <t>Contribution Pôles</t>
  </si>
  <si>
    <t>Evènementiel</t>
  </si>
  <si>
    <t>Extraordinaire</t>
  </si>
  <si>
    <t>La Convergence</t>
  </si>
  <si>
    <t>Local</t>
  </si>
  <si>
    <t>Logistique</t>
  </si>
  <si>
    <t>Mobility</t>
  </si>
  <si>
    <t>On a les crocs !</t>
  </si>
  <si>
    <t>Fédérond</t>
  </si>
  <si>
    <t>AVP SAO (EPFL)</t>
  </si>
  <si>
    <t>VPT (EPFL)</t>
  </si>
  <si>
    <t>FAE (UNIL)</t>
  </si>
  <si>
    <t>CCD (UNIL)</t>
  </si>
  <si>
    <t>Cotisations membres</t>
  </si>
  <si>
    <t xml:space="preserve">Dons </t>
  </si>
  <si>
    <t>Fonctionnement</t>
  </si>
  <si>
    <t>Dissolution du pôle</t>
  </si>
  <si>
    <t>Cette différence s'explique par le fait que nous avons choisi de reconsidérer la manière dont les dépenses liées à mobility sont comptabilisées : il ne fait pas sens d'avoir un produit de même que des charges spécifique pour mobility, puisque nous ne gagnons rien avec et puisque les charges sont réparties dans le budget des pôles</t>
  </si>
  <si>
    <t>En 2024, nous avons repris le compte bancaire de Fédérond, ce qui explique le produit et sa non-répétition cette année</t>
  </si>
  <si>
    <t>Les prudits extraordinaires ne sont pas prévisibles, et donc pas budgetables</t>
  </si>
  <si>
    <t>Les charges extraordinaires ne sont pas budgetables</t>
  </si>
  <si>
    <t>Se réferrer à l'explication de Mobility dans la catégorie produits</t>
  </si>
  <si>
    <t>Politique</t>
  </si>
  <si>
    <t>Charges des pôles (total)</t>
  </si>
  <si>
    <t>Subventions (total)</t>
  </si>
  <si>
    <t>Produits des pôles (total)</t>
  </si>
  <si>
    <t>Produits du comité (total)</t>
  </si>
  <si>
    <t>Charges du comité (total)</t>
  </si>
  <si>
    <t>Fonds propre</t>
  </si>
  <si>
    <t>Support aux nouveaux projets</t>
  </si>
  <si>
    <t>Account Receivables</t>
  </si>
  <si>
    <t xml:space="preserve">   Dettes non réclamées</t>
  </si>
  <si>
    <t>ScobyPoly a été crée en fin d'année contable. Ceci explique le fait que la prévision des coûts de fonctionnement pour l'année comptable à venir soit supérieure aux coûts de l'année dernière.</t>
  </si>
  <si>
    <t>Le jardin prévoit de renouveler une partie de son matériel</t>
  </si>
  <si>
    <t>Ce pôle prévoit un d'organiser un nombre d'événements supérieur à ceux des années précédentes</t>
  </si>
  <si>
    <t>La campagne "On a les crocs !" n'a pas été spécifiquement budgétée cette année, les frais associés seront confondu avec les charges "Politique"</t>
  </si>
  <si>
    <t>Les pôles ne devraient pas cette année contribuer aux charges de l'association</t>
  </si>
  <si>
    <t xml:space="preserve">En raison des diminution des financements de l'EPFL, nous prévoyons de recourir aux demandes de subventions moins souvent mais pour des projets particulièrement importants pour notre association.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</si>
</sst>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 ;\(#,##0.00\)"/>
    <numFmt numFmtId="165" formatCode="0.0\ "/>
    <numFmt numFmtId="166" formatCode="0.0%"/>
  </numFmts>
  <fonts count="34">
    <font>
      <sz val="11"/>
      <color theme="1"/>
      <name val="Calibri"/>
      <family val="2"/>
      <scheme val="minor"/>
    </font>
    <font>
      <sz val="12"/>
      <name val="Times New Roman"/>
      <family val="1"/>
    </font>
    <font>
      <sz val="11"/>
      <name val="Trebuchet MS"/>
      <family val="2"/>
    </font>
    <font>
      <b/>
      <sz val="15"/>
      <name val="Times New Roman"/>
      <family val="1"/>
    </font>
    <font>
      <b/>
      <sz val="14"/>
      <name val="Trebuchet MS"/>
      <family val="2"/>
    </font>
    <font>
      <sz val="10"/>
      <name val="CG Times"/>
      <family val="1"/>
    </font>
    <font>
      <b/>
      <i/>
      <sz val="11"/>
      <name val="Trebuchet MS"/>
      <family val="2"/>
    </font>
    <font>
      <b/>
      <u/>
      <sz val="14"/>
      <name val="Times New Roman"/>
      <family val="1"/>
    </font>
    <font>
      <b/>
      <u/>
      <sz val="12"/>
      <name val="Times New Roman"/>
      <family val="1"/>
    </font>
    <font>
      <b/>
      <sz val="11"/>
      <name val="Trebuchet MS"/>
      <family val="2"/>
    </font>
    <font>
      <sz val="9"/>
      <name val="Trebuchet MS"/>
      <family val="2"/>
    </font>
    <font>
      <b/>
      <sz val="14"/>
      <name val="Times New Roman"/>
      <family val="1"/>
    </font>
    <font>
      <i/>
      <sz val="11"/>
      <name val="Trebuchet MS"/>
      <family val="2"/>
    </font>
    <font>
      <i/>
      <sz val="12"/>
      <name val="Times New Roman"/>
      <family val="1"/>
    </font>
    <font>
      <b/>
      <sz val="12"/>
      <name val="Times New Roman"/>
      <family val="1"/>
    </font>
    <font>
      <b/>
      <sz val="12"/>
      <name val="Trebuchet MS"/>
      <family val="2"/>
    </font>
    <font>
      <sz val="10"/>
      <name val="Arial"/>
      <family val="2"/>
    </font>
    <font>
      <sz val="11"/>
      <name val="Arial"/>
      <family val="2"/>
    </font>
    <font>
      <sz val="9"/>
      <name val="Arial"/>
      <family val="2"/>
    </font>
    <font>
      <b/>
      <sz val="11"/>
      <name val="Arial"/>
      <family val="2"/>
    </font>
    <font>
      <b/>
      <i/>
      <sz val="11"/>
      <name val="Arial"/>
      <family val="2"/>
    </font>
    <font>
      <b/>
      <i/>
      <sz val="10"/>
      <name val="Arial"/>
      <family val="2"/>
    </font>
    <font>
      <i/>
      <sz val="9"/>
      <name val="Arial"/>
      <family val="2"/>
    </font>
    <font>
      <i/>
      <sz val="11"/>
      <name val="Arial"/>
      <family val="2"/>
    </font>
    <font>
      <b/>
      <sz val="9"/>
      <name val="Arial"/>
      <family val="2"/>
    </font>
    <font>
      <sz val="11"/>
      <color rgb="FFFF0000"/>
      <name val="Arial"/>
      <family val="2"/>
    </font>
    <font>
      <i/>
      <sz val="11"/>
      <color rgb="FFFF0000"/>
      <name val="Arial"/>
      <family val="2"/>
    </font>
    <font>
      <b/>
      <sz val="16"/>
      <name val="Arial"/>
      <family val="2"/>
    </font>
    <font>
      <b/>
      <sz val="14"/>
      <name val="Arial"/>
      <family val="2"/>
    </font>
    <font>
      <b/>
      <sz val="12"/>
      <name val="Arial"/>
      <family val="2"/>
    </font>
    <font>
      <b/>
      <u/>
      <sz val="11"/>
      <name val="Arial"/>
      <family val="2"/>
    </font>
    <font>
      <sz val="11"/>
      <color indexed="9"/>
      <name val="Arial"/>
      <family val="2"/>
    </font>
    <font>
      <b/>
      <sz val="14"/>
      <color rgb="FFFF0000"/>
      <name val="Arial"/>
      <family val="2"/>
    </font>
    <font>
      <b/>
      <sz val="12"/>
      <color rgb="FFFF0000"/>
      <name val="Arial"/>
      <family val="2"/>
    </font>
  </fonts>
  <fills count="4">
    <fill>
      <patternFill patternType="none"/>
    </fill>
    <fill>
      <patternFill patternType="gray125"/>
    </fill>
    <fill>
      <patternFill patternType="gray0625"/>
    </fill>
    <fill>
      <patternFill patternType="solid">
        <fgColor theme="0" tint="-0.14999847407452621"/>
        <bgColor indexed="64"/>
      </patternFill>
    </fill>
  </fills>
  <borders count="7">
    <border>
      <left/>
      <right/>
      <top/>
      <bottom/>
      <diagonal/>
    </border>
    <border>
      <left/>
      <right/>
      <top style="hair">
        <color indexed="64"/>
      </top>
      <bottom style="hair">
        <color indexed="64"/>
      </bottom>
      <diagonal/>
    </border>
    <border>
      <left/>
      <right/>
      <top style="thin">
        <color indexed="64"/>
      </top>
      <bottom/>
      <diagonal/>
    </border>
    <border>
      <left/>
      <right/>
      <top/>
      <bottom style="thin">
        <color indexed="64"/>
      </bottom>
      <diagonal/>
    </border>
    <border>
      <left/>
      <right/>
      <top/>
      <bottom style="dotted">
        <color auto="1"/>
      </bottom>
      <diagonal/>
    </border>
    <border>
      <left/>
      <right/>
      <top style="dotted">
        <color auto="1"/>
      </top>
      <bottom style="dotted">
        <color auto="1"/>
      </bottom>
      <diagonal/>
    </border>
    <border>
      <left/>
      <right/>
      <top style="thin">
        <color indexed="64"/>
      </top>
      <bottom style="double">
        <color indexed="64"/>
      </bottom>
      <diagonal/>
    </border>
  </borders>
  <cellStyleXfs count="13">
    <xf numFmtId="0" fontId="0" fillId="0" borderId="0"/>
    <xf numFmtId="9" fontId="16" fillId="0" borderId="0" applyFont="0" applyFill="0" applyBorder="0" applyAlignment="0" applyProtection="0"/>
    <xf numFmtId="164" fontId="1" fillId="0" borderId="0"/>
    <xf numFmtId="0" fontId="3" fillId="0" borderId="0">
      <alignment horizontal="centerContinuous"/>
      <protection locked="0"/>
    </xf>
    <xf numFmtId="164" fontId="1" fillId="0" borderId="0" applyFill="0"/>
    <xf numFmtId="4" fontId="5" fillId="0" borderId="0" applyFont="0" applyFill="0" applyBorder="0" applyAlignment="0" applyProtection="0"/>
    <xf numFmtId="0" fontId="7" fillId="0" borderId="0">
      <alignment horizontal="center"/>
      <protection locked="0"/>
    </xf>
    <xf numFmtId="1" fontId="8" fillId="0" borderId="0" applyFill="0">
      <alignment horizontal="center"/>
    </xf>
    <xf numFmtId="164" fontId="11" fillId="0" borderId="0" applyProtection="0">
      <protection locked="0"/>
    </xf>
    <xf numFmtId="164" fontId="1" fillId="2" borderId="1"/>
    <xf numFmtId="164" fontId="13" fillId="0" borderId="1">
      <protection locked="0"/>
    </xf>
    <xf numFmtId="164" fontId="14" fillId="1" borderId="1"/>
    <xf numFmtId="164" fontId="1" fillId="2" borderId="0" applyBorder="0">
      <protection locked="0"/>
    </xf>
  </cellStyleXfs>
  <cellXfs count="117">
    <xf numFmtId="0" fontId="0" fillId="0" borderId="0" xfId="0"/>
    <xf numFmtId="164" fontId="2" fillId="0" borderId="0" xfId="2" applyFont="1"/>
    <xf numFmtId="3" fontId="6" fillId="0" borderId="0" xfId="5" applyNumberFormat="1" applyFont="1" applyBorder="1" applyAlignment="1">
      <alignment horizontal="center"/>
    </xf>
    <xf numFmtId="164" fontId="12" fillId="0" borderId="0" xfId="2" applyFont="1"/>
    <xf numFmtId="164" fontId="2" fillId="0" borderId="0" xfId="2" applyFont="1" applyProtection="1">
      <protection locked="0"/>
    </xf>
    <xf numFmtId="164" fontId="9" fillId="0" borderId="0" xfId="2" applyFont="1"/>
    <xf numFmtId="164" fontId="2" fillId="0" borderId="0" xfId="2" applyFont="1" applyAlignment="1">
      <alignment horizontal="left"/>
    </xf>
    <xf numFmtId="165" fontId="2" fillId="0" borderId="0" xfId="2" applyNumberFormat="1" applyFont="1" applyAlignment="1" applyProtection="1">
      <alignment horizontal="left"/>
      <protection locked="0"/>
    </xf>
    <xf numFmtId="165" fontId="2" fillId="0" borderId="0" xfId="2" applyNumberFormat="1" applyFont="1" applyAlignment="1">
      <alignment horizontal="left"/>
    </xf>
    <xf numFmtId="166" fontId="10" fillId="0" borderId="0" xfId="1" applyNumberFormat="1" applyFont="1" applyFill="1" applyBorder="1"/>
    <xf numFmtId="164" fontId="2" fillId="3" borderId="0" xfId="2" applyFont="1" applyFill="1"/>
    <xf numFmtId="3" fontId="6" fillId="3" borderId="0" xfId="5" applyNumberFormat="1" applyFont="1" applyFill="1" applyBorder="1" applyAlignment="1">
      <alignment horizontal="center"/>
    </xf>
    <xf numFmtId="3" fontId="6" fillId="3" borderId="0" xfId="5" applyNumberFormat="1" applyFont="1" applyFill="1" applyBorder="1" applyAlignment="1" applyProtection="1">
      <alignment horizontal="center"/>
      <protection locked="0"/>
    </xf>
    <xf numFmtId="43" fontId="15" fillId="0" borderId="0" xfId="6" applyNumberFormat="1" applyFont="1">
      <alignment horizontal="center"/>
      <protection locked="0"/>
    </xf>
    <xf numFmtId="0" fontId="19" fillId="0" borderId="3" xfId="7" quotePrefix="1" applyNumberFormat="1" applyFont="1" applyFill="1" applyBorder="1" applyAlignment="1">
      <alignment horizontal="center" vertical="center" wrapText="1"/>
    </xf>
    <xf numFmtId="43" fontId="20" fillId="3" borderId="3" xfId="5" applyNumberFormat="1" applyFont="1" applyFill="1" applyBorder="1" applyAlignment="1" applyProtection="1">
      <alignment horizontal="right"/>
      <protection locked="0"/>
    </xf>
    <xf numFmtId="43" fontId="20" fillId="0" borderId="3" xfId="5" applyNumberFormat="1" applyFont="1" applyFill="1" applyBorder="1" applyAlignment="1" applyProtection="1">
      <alignment horizontal="left" vertical="center"/>
      <protection locked="0"/>
    </xf>
    <xf numFmtId="43" fontId="20" fillId="0" borderId="0" xfId="10" applyNumberFormat="1" applyFont="1" applyBorder="1">
      <protection locked="0"/>
    </xf>
    <xf numFmtId="43" fontId="18" fillId="0" borderId="0" xfId="9" applyNumberFormat="1" applyFont="1" applyFill="1" applyBorder="1"/>
    <xf numFmtId="43" fontId="17" fillId="0" borderId="0" xfId="2" applyNumberFormat="1" applyFont="1" applyAlignment="1" applyProtection="1">
      <alignment horizontal="right"/>
      <protection locked="0"/>
    </xf>
    <xf numFmtId="43" fontId="21" fillId="3" borderId="0" xfId="5" applyNumberFormat="1" applyFont="1" applyFill="1" applyBorder="1" applyAlignment="1">
      <alignment horizontal="right"/>
    </xf>
    <xf numFmtId="164" fontId="17" fillId="0" borderId="0" xfId="2" applyFont="1" applyAlignment="1">
      <alignment horizontal="center"/>
    </xf>
    <xf numFmtId="43" fontId="22" fillId="0" borderId="0" xfId="10" applyNumberFormat="1" applyFont="1" applyBorder="1">
      <protection locked="0"/>
    </xf>
    <xf numFmtId="43" fontId="23" fillId="0" borderId="0" xfId="10" applyNumberFormat="1" applyFont="1" applyBorder="1">
      <protection locked="0"/>
    </xf>
    <xf numFmtId="43" fontId="21" fillId="3" borderId="0" xfId="5" applyNumberFormat="1" applyFont="1" applyFill="1" applyBorder="1" applyAlignment="1" applyProtection="1">
      <alignment horizontal="center"/>
      <protection locked="0"/>
    </xf>
    <xf numFmtId="164" fontId="17" fillId="0" borderId="0" xfId="2" applyFont="1" applyAlignment="1" applyProtection="1">
      <alignment horizontal="left"/>
      <protection locked="0"/>
    </xf>
    <xf numFmtId="43" fontId="17" fillId="0" borderId="4" xfId="4" applyNumberFormat="1" applyFont="1" applyFill="1" applyBorder="1"/>
    <xf numFmtId="166" fontId="18" fillId="0" borderId="4" xfId="1" applyNumberFormat="1" applyFont="1" applyFill="1" applyBorder="1"/>
    <xf numFmtId="43" fontId="21" fillId="3" borderId="4" xfId="5" applyNumberFormat="1" applyFont="1" applyFill="1" applyBorder="1" applyAlignment="1">
      <alignment horizontal="center"/>
    </xf>
    <xf numFmtId="164" fontId="17" fillId="0" borderId="4" xfId="2" applyFont="1" applyBorder="1" applyAlignment="1" applyProtection="1">
      <alignment horizontal="left"/>
      <protection locked="0"/>
    </xf>
    <xf numFmtId="43" fontId="17" fillId="0" borderId="5" xfId="4" applyNumberFormat="1" applyFont="1" applyFill="1" applyBorder="1"/>
    <xf numFmtId="166" fontId="18" fillId="0" borderId="5" xfId="1" applyNumberFormat="1" applyFont="1" applyFill="1" applyBorder="1"/>
    <xf numFmtId="43" fontId="21" fillId="3" borderId="5" xfId="5" applyNumberFormat="1" applyFont="1" applyFill="1" applyBorder="1" applyAlignment="1">
      <alignment horizontal="center"/>
    </xf>
    <xf numFmtId="164" fontId="17" fillId="0" borderId="5" xfId="2" applyFont="1" applyBorder="1" applyAlignment="1">
      <alignment horizontal="left"/>
    </xf>
    <xf numFmtId="43" fontId="16" fillId="0" borderId="5" xfId="4" applyNumberFormat="1" applyFont="1" applyFill="1" applyBorder="1" applyAlignment="1">
      <alignment horizontal="left" indent="1"/>
    </xf>
    <xf numFmtId="43" fontId="17" fillId="0" borderId="0" xfId="4" applyNumberFormat="1" applyFont="1" applyFill="1"/>
    <xf numFmtId="166" fontId="18" fillId="0" borderId="0" xfId="1" applyNumberFormat="1" applyFont="1" applyFill="1" applyBorder="1"/>
    <xf numFmtId="43" fontId="21" fillId="3" borderId="0" xfId="5" applyNumberFormat="1" applyFont="1" applyFill="1" applyBorder="1" applyAlignment="1">
      <alignment horizontal="center"/>
    </xf>
    <xf numFmtId="164" fontId="17" fillId="0" borderId="0" xfId="2" applyFont="1" applyAlignment="1">
      <alignment horizontal="left"/>
    </xf>
    <xf numFmtId="43" fontId="19" fillId="0" borderId="6" xfId="11" applyNumberFormat="1" applyFont="1" applyFill="1" applyBorder="1"/>
    <xf numFmtId="166" fontId="24" fillId="0" borderId="6" xfId="1" applyNumberFormat="1" applyFont="1" applyFill="1" applyBorder="1"/>
    <xf numFmtId="43" fontId="21" fillId="3" borderId="6" xfId="5" applyNumberFormat="1" applyFont="1" applyFill="1" applyBorder="1" applyAlignment="1">
      <alignment horizontal="center"/>
    </xf>
    <xf numFmtId="164" fontId="19" fillId="0" borderId="0" xfId="2" applyFont="1" applyAlignment="1" applyProtection="1">
      <alignment horizontal="left"/>
      <protection locked="0"/>
    </xf>
    <xf numFmtId="43" fontId="17" fillId="0" borderId="0" xfId="2" applyNumberFormat="1" applyFont="1" applyProtection="1">
      <protection locked="0"/>
    </xf>
    <xf numFmtId="43" fontId="17" fillId="0" borderId="0" xfId="2" applyNumberFormat="1" applyFont="1" applyAlignment="1" applyProtection="1">
      <alignment horizontal="center"/>
      <protection locked="0"/>
    </xf>
    <xf numFmtId="43" fontId="19" fillId="0" borderId="0" xfId="9" applyNumberFormat="1" applyFont="1" applyFill="1" applyBorder="1"/>
    <xf numFmtId="164" fontId="19" fillId="0" borderId="0" xfId="2" applyFont="1" applyAlignment="1">
      <alignment horizontal="left"/>
    </xf>
    <xf numFmtId="164" fontId="17" fillId="0" borderId="4" xfId="2" applyFont="1" applyBorder="1" applyAlignment="1">
      <alignment horizontal="left"/>
    </xf>
    <xf numFmtId="43" fontId="17" fillId="0" borderId="0" xfId="2" applyNumberFormat="1" applyFont="1"/>
    <xf numFmtId="43" fontId="16" fillId="3" borderId="0" xfId="2" applyNumberFormat="1" applyFont="1" applyFill="1"/>
    <xf numFmtId="43" fontId="19" fillId="0" borderId="0" xfId="11" applyNumberFormat="1" applyFont="1" applyFill="1" applyBorder="1"/>
    <xf numFmtId="43" fontId="23" fillId="0" borderId="0" xfId="2" applyNumberFormat="1" applyFont="1" applyProtection="1">
      <protection locked="0"/>
    </xf>
    <xf numFmtId="43" fontId="20" fillId="3" borderId="0" xfId="5" applyNumberFormat="1" applyFont="1" applyFill="1" applyBorder="1" applyAlignment="1" applyProtection="1">
      <alignment horizontal="center"/>
      <protection locked="0"/>
    </xf>
    <xf numFmtId="43" fontId="17" fillId="0" borderId="4" xfId="2" applyNumberFormat="1" applyFont="1" applyBorder="1" applyProtection="1">
      <protection locked="0"/>
    </xf>
    <xf numFmtId="43" fontId="20" fillId="3" borderId="4" xfId="5" applyNumberFormat="1" applyFont="1" applyFill="1" applyBorder="1" applyAlignment="1" applyProtection="1">
      <alignment horizontal="center"/>
      <protection locked="0"/>
    </xf>
    <xf numFmtId="43" fontId="17" fillId="0" borderId="5" xfId="2" applyNumberFormat="1" applyFont="1" applyBorder="1" applyProtection="1">
      <protection locked="0"/>
    </xf>
    <xf numFmtId="43" fontId="20" fillId="3" borderId="5" xfId="5" applyNumberFormat="1" applyFont="1" applyFill="1" applyBorder="1" applyAlignment="1" applyProtection="1">
      <alignment horizontal="center"/>
      <protection locked="0"/>
    </xf>
    <xf numFmtId="165" fontId="17" fillId="0" borderId="0" xfId="2" applyNumberFormat="1" applyFont="1" applyAlignment="1" applyProtection="1">
      <alignment horizontal="left"/>
      <protection locked="0"/>
    </xf>
    <xf numFmtId="43" fontId="19" fillId="0" borderId="6" xfId="2" applyNumberFormat="1" applyFont="1" applyBorder="1" applyProtection="1">
      <protection locked="0"/>
    </xf>
    <xf numFmtId="43" fontId="20" fillId="3" borderId="6" xfId="5" applyNumberFormat="1" applyFont="1" applyFill="1" applyBorder="1" applyAlignment="1" applyProtection="1">
      <alignment horizontal="center"/>
      <protection locked="0"/>
    </xf>
    <xf numFmtId="43" fontId="26" fillId="0" borderId="0" xfId="2" applyNumberFormat="1" applyFont="1" applyProtection="1">
      <protection locked="0"/>
    </xf>
    <xf numFmtId="0" fontId="28" fillId="0" borderId="0" xfId="6" applyFont="1">
      <alignment horizontal="center"/>
      <protection locked="0"/>
    </xf>
    <xf numFmtId="43" fontId="18" fillId="3" borderId="3" xfId="2" applyNumberFormat="1" applyFont="1" applyFill="1" applyBorder="1" applyAlignment="1" applyProtection="1">
      <alignment horizontal="right" wrapText="1"/>
      <protection locked="0"/>
    </xf>
    <xf numFmtId="43" fontId="20" fillId="0" borderId="3" xfId="5" applyNumberFormat="1" applyFont="1" applyFill="1" applyBorder="1" applyAlignment="1" applyProtection="1">
      <alignment horizontal="center"/>
      <protection locked="0"/>
    </xf>
    <xf numFmtId="43" fontId="19" fillId="0" borderId="0" xfId="8" applyNumberFormat="1" applyFont="1" applyProtection="1">
      <protection locked="0"/>
    </xf>
    <xf numFmtId="43" fontId="17" fillId="3" borderId="0" xfId="2" applyNumberFormat="1" applyFont="1" applyFill="1" applyAlignment="1" applyProtection="1">
      <alignment horizontal="right"/>
      <protection locked="0"/>
    </xf>
    <xf numFmtId="43" fontId="21" fillId="0" borderId="0" xfId="5" applyNumberFormat="1" applyFont="1" applyFill="1" applyBorder="1" applyAlignment="1" applyProtection="1">
      <alignment horizontal="center"/>
      <protection locked="0"/>
    </xf>
    <xf numFmtId="165" fontId="17" fillId="0" borderId="0" xfId="2" applyNumberFormat="1" applyFont="1" applyAlignment="1">
      <alignment horizontal="left"/>
    </xf>
    <xf numFmtId="43" fontId="17" fillId="3" borderId="0" xfId="2" applyNumberFormat="1" applyFont="1" applyFill="1" applyProtection="1">
      <protection locked="0"/>
    </xf>
    <xf numFmtId="43" fontId="20" fillId="0" borderId="0" xfId="5" applyNumberFormat="1" applyFont="1" applyFill="1" applyBorder="1" applyAlignment="1" applyProtection="1">
      <alignment horizontal="center"/>
      <protection locked="0"/>
    </xf>
    <xf numFmtId="43" fontId="19" fillId="3" borderId="0" xfId="9" applyNumberFormat="1" applyFont="1" applyFill="1" applyBorder="1"/>
    <xf numFmtId="43" fontId="20" fillId="0" borderId="0" xfId="5" applyNumberFormat="1" applyFont="1" applyFill="1" applyBorder="1" applyAlignment="1">
      <alignment horizontal="center"/>
    </xf>
    <xf numFmtId="43" fontId="23" fillId="3" borderId="0" xfId="10" applyNumberFormat="1" applyFont="1" applyFill="1" applyBorder="1">
      <protection locked="0"/>
    </xf>
    <xf numFmtId="43" fontId="17" fillId="0" borderId="4" xfId="2" applyNumberFormat="1" applyFont="1" applyBorder="1"/>
    <xf numFmtId="43" fontId="23" fillId="3" borderId="4" xfId="10" applyNumberFormat="1" applyFont="1" applyFill="1" applyBorder="1">
      <protection locked="0"/>
    </xf>
    <xf numFmtId="43" fontId="21" fillId="0" borderId="4" xfId="5" applyNumberFormat="1" applyFont="1" applyFill="1" applyBorder="1" applyAlignment="1">
      <alignment horizontal="center"/>
    </xf>
    <xf numFmtId="164" fontId="17" fillId="0" borderId="4" xfId="2" applyFont="1" applyBorder="1"/>
    <xf numFmtId="43" fontId="17" fillId="3" borderId="0" xfId="4" applyNumberFormat="1" applyFont="1" applyFill="1"/>
    <xf numFmtId="43" fontId="21" fillId="0" borderId="0" xfId="5" applyNumberFormat="1" applyFont="1" applyFill="1" applyBorder="1" applyAlignment="1">
      <alignment horizontal="center"/>
    </xf>
    <xf numFmtId="43" fontId="30" fillId="0" borderId="0" xfId="7" applyNumberFormat="1" applyFont="1" applyFill="1">
      <alignment horizontal="center"/>
    </xf>
    <xf numFmtId="43" fontId="31" fillId="0" borderId="0" xfId="4" quotePrefix="1" applyNumberFormat="1" applyFont="1" applyFill="1" applyAlignment="1">
      <alignment horizontal="left"/>
    </xf>
    <xf numFmtId="43" fontId="31" fillId="3" borderId="0" xfId="4" quotePrefix="1" applyNumberFormat="1" applyFont="1" applyFill="1" applyAlignment="1">
      <alignment horizontal="left"/>
    </xf>
    <xf numFmtId="164" fontId="17" fillId="0" borderId="0" xfId="2" applyFont="1" applyProtection="1">
      <protection locked="0"/>
    </xf>
    <xf numFmtId="3" fontId="20" fillId="0" borderId="0" xfId="5" applyNumberFormat="1" applyFont="1" applyBorder="1" applyAlignment="1" applyProtection="1">
      <alignment horizontal="center"/>
      <protection locked="0"/>
    </xf>
    <xf numFmtId="164" fontId="17" fillId="0" borderId="0" xfId="2" applyFont="1"/>
    <xf numFmtId="43" fontId="28" fillId="0" borderId="0" xfId="6" applyNumberFormat="1" applyFont="1" applyAlignment="1">
      <protection locked="0"/>
    </xf>
    <xf numFmtId="43" fontId="28" fillId="3" borderId="0" xfId="6" applyNumberFormat="1" applyFont="1" applyFill="1" applyAlignment="1">
      <protection locked="0"/>
    </xf>
    <xf numFmtId="164" fontId="17" fillId="3" borderId="0" xfId="2" applyFont="1" applyFill="1" applyProtection="1">
      <protection locked="0"/>
    </xf>
    <xf numFmtId="0" fontId="19" fillId="0" borderId="0" xfId="7" quotePrefix="1" applyNumberFormat="1" applyFont="1" applyFill="1">
      <alignment horizontal="center"/>
    </xf>
    <xf numFmtId="164" fontId="17" fillId="3" borderId="0" xfId="2" applyFont="1" applyFill="1"/>
    <xf numFmtId="3" fontId="20" fillId="0" borderId="0" xfId="5" applyNumberFormat="1" applyFont="1" applyBorder="1" applyAlignment="1">
      <alignment horizontal="center"/>
    </xf>
    <xf numFmtId="164" fontId="19" fillId="0" borderId="2" xfId="2" applyFont="1" applyBorder="1" applyProtection="1">
      <protection locked="0"/>
    </xf>
    <xf numFmtId="43" fontId="16" fillId="0" borderId="0" xfId="4" applyNumberFormat="1" applyFont="1" applyFill="1" applyAlignment="1">
      <alignment horizontal="left" indent="1"/>
    </xf>
    <xf numFmtId="43" fontId="25" fillId="0" borderId="3" xfId="2" applyNumberFormat="1" applyFont="1" applyBorder="1" applyAlignment="1">
      <alignment horizontal="left" vertical="center" wrapText="1" indent="1"/>
    </xf>
    <xf numFmtId="164" fontId="19" fillId="0" borderId="6" xfId="2" applyFont="1" applyBorder="1" applyProtection="1">
      <protection locked="0"/>
    </xf>
    <xf numFmtId="164" fontId="19" fillId="3" borderId="6" xfId="2" applyFont="1" applyFill="1" applyBorder="1" applyProtection="1">
      <protection locked="0"/>
    </xf>
    <xf numFmtId="164" fontId="26" fillId="0" borderId="0" xfId="2" applyFont="1" applyProtection="1">
      <protection locked="0"/>
    </xf>
    <xf numFmtId="43" fontId="19" fillId="3" borderId="6" xfId="11" applyNumberFormat="1" applyFont="1" applyFill="1" applyBorder="1"/>
    <xf numFmtId="43" fontId="16" fillId="0" borderId="0" xfId="10" applyNumberFormat="1" applyFont="1" applyBorder="1" applyAlignment="1">
      <alignment horizontal="left" indent="1"/>
      <protection locked="0"/>
    </xf>
    <xf numFmtId="43" fontId="16" fillId="0" borderId="4" xfId="4" applyNumberFormat="1" applyFont="1" applyFill="1" applyBorder="1" applyAlignment="1">
      <alignment horizontal="left" indent="1"/>
    </xf>
    <xf numFmtId="43" fontId="24" fillId="0" borderId="3" xfId="2" applyNumberFormat="1" applyFont="1" applyBorder="1" applyAlignment="1" applyProtection="1">
      <alignment horizontal="center" vertical="center" wrapText="1"/>
      <protection locked="0"/>
    </xf>
    <xf numFmtId="43" fontId="19" fillId="0" borderId="4" xfId="4" applyNumberFormat="1" applyFont="1" applyFill="1" applyBorder="1"/>
    <xf numFmtId="43" fontId="19" fillId="0" borderId="5" xfId="4" applyNumberFormat="1" applyFont="1" applyFill="1" applyBorder="1"/>
    <xf numFmtId="166" fontId="24" fillId="0" borderId="5" xfId="1" applyNumberFormat="1" applyFont="1" applyFill="1" applyBorder="1"/>
    <xf numFmtId="166" fontId="24" fillId="0" borderId="4" xfId="1" applyNumberFormat="1" applyFont="1" applyFill="1" applyBorder="1"/>
    <xf numFmtId="43" fontId="4" fillId="0" borderId="0" xfId="6" applyNumberFormat="1" applyFont="1">
      <alignment horizontal="center"/>
      <protection locked="0"/>
    </xf>
    <xf numFmtId="0" fontId="27" fillId="0" borderId="0" xfId="3" applyFont="1" applyAlignment="1">
      <alignment horizontal="center"/>
      <protection locked="0"/>
    </xf>
    <xf numFmtId="0" fontId="28" fillId="0" borderId="0" xfId="3" applyFont="1" applyAlignment="1">
      <alignment horizontal="center"/>
      <protection locked="0"/>
    </xf>
    <xf numFmtId="164" fontId="2" fillId="0" borderId="0" xfId="2" applyFont="1" applyAlignment="1" applyProtection="1">
      <alignment horizontal="center"/>
      <protection locked="0"/>
    </xf>
    <xf numFmtId="43" fontId="28" fillId="0" borderId="0" xfId="6" applyNumberFormat="1" applyFont="1">
      <alignment horizontal="center"/>
      <protection locked="0"/>
    </xf>
    <xf numFmtId="43" fontId="29" fillId="0" borderId="0" xfId="6" applyNumberFormat="1" applyFont="1">
      <alignment horizontal="center"/>
      <protection locked="0"/>
    </xf>
    <xf numFmtId="0" fontId="28" fillId="0" borderId="0" xfId="6" applyFont="1">
      <alignment horizontal="center"/>
      <protection locked="0"/>
    </xf>
    <xf numFmtId="0" fontId="28" fillId="0" borderId="0" xfId="3" applyFont="1" applyAlignment="1">
      <alignment horizontal="center" wrapText="1"/>
      <protection locked="0"/>
    </xf>
    <xf numFmtId="0" fontId="29" fillId="0" borderId="0" xfId="6" applyFont="1" applyAlignment="1">
      <alignment horizontal="center" wrapText="1"/>
      <protection locked="0"/>
    </xf>
    <xf numFmtId="0" fontId="29" fillId="0" borderId="0" xfId="6" applyFont="1">
      <alignment horizontal="center"/>
      <protection locked="0"/>
    </xf>
    <xf numFmtId="164" fontId="29" fillId="0" borderId="0" xfId="2" applyFont="1" applyAlignment="1" applyProtection="1">
      <alignment horizontal="center"/>
      <protection locked="0"/>
    </xf>
    <xf numFmtId="4" fontId="16" fillId="0" borderId="0" xfId="5" applyFont="1" applyBorder="1" applyProtection="1">
      <protection locked="0"/>
    </xf>
  </cellXfs>
  <cellStyles count="13">
    <cellStyle name="Exercice" xfId="7" xr:uid="{00000000-0005-0000-0000-000000000000}"/>
    <cellStyle name="Font ombré" xfId="12" xr:uid="{00000000-0005-0000-0000-000001000000}"/>
    <cellStyle name="Milliers 2" xfId="5" xr:uid="{00000000-0005-0000-0000-000002000000}"/>
    <cellStyle name="Niveau1" xfId="11" xr:uid="{00000000-0005-0000-0000-000003000000}"/>
    <cellStyle name="Niveau2" xfId="9" xr:uid="{00000000-0005-0000-0000-000004000000}"/>
    <cellStyle name="Niveau3" xfId="10" xr:uid="{00000000-0005-0000-0000-000005000000}"/>
    <cellStyle name="Niveau4" xfId="4" xr:uid="{00000000-0005-0000-0000-000006000000}"/>
    <cellStyle name="Nom" xfId="3" xr:uid="{00000000-0005-0000-0000-000007000000}"/>
    <cellStyle name="Normal" xfId="0" builtinId="0"/>
    <cellStyle name="Normal 2" xfId="2" xr:uid="{00000000-0005-0000-0000-000009000000}"/>
    <cellStyle name="Percent" xfId="1" builtinId="5"/>
    <cellStyle name="Sous-titre" xfId="8" xr:uid="{00000000-0005-0000-0000-00000B000000}"/>
    <cellStyle name="Titre 2" xfId="6" xr:uid="{00000000-0005-0000-0000-00000C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ond.Soc.EPFL/COMPTES%202003/Bilan%20au%2001.0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e"/>
      <sheetName val="Proposition validée par OFISA"/>
      <sheetName val="Proposition OFISA"/>
    </sheetNames>
    <sheetDataSet>
      <sheetData sheetId="0"/>
      <sheetData sheetId="1"/>
      <sheetData sheetId="2">
        <row r="2">
          <cell r="A2" t="str">
            <v>FONDATION SOCIALE EN FAVEUR</v>
          </cell>
        </row>
        <row r="3">
          <cell r="A3" t="str">
            <v>DES ETUDIANTS DE L'EPFL, à Lausanne</v>
          </cell>
        </row>
        <row r="5">
          <cell r="A5" t="str">
            <v>Bilan au 1er janvier 2003</v>
          </cell>
        </row>
        <row r="7">
          <cell r="E7">
            <v>37622</v>
          </cell>
        </row>
        <row r="8">
          <cell r="E8" t="str">
            <v>Fr.</v>
          </cell>
        </row>
        <row r="9">
          <cell r="A9" t="str">
            <v>A c t i f</v>
          </cell>
        </row>
        <row r="11">
          <cell r="A11" t="str">
            <v>Actifs circulants</v>
          </cell>
          <cell r="E11">
            <v>6480992.7400000002</v>
          </cell>
        </row>
        <row r="13">
          <cell r="A13" t="str">
            <v>Actifs disponibles</v>
          </cell>
          <cell r="E13">
            <v>256120.7</v>
          </cell>
        </row>
        <row r="14">
          <cell r="A14" t="str">
            <v>Banque Cantonale Vaudoise, c/ R0302.20.50</v>
          </cell>
          <cell r="E14">
            <v>256120.7</v>
          </cell>
        </row>
        <row r="16">
          <cell r="A16" t="str">
            <v>Actifs réalisables</v>
          </cell>
          <cell r="E16">
            <v>6224872.04</v>
          </cell>
        </row>
        <row r="17">
          <cell r="A17" t="str">
            <v>Titres (au prix d'achat)</v>
          </cell>
          <cell r="E17">
            <v>6082761.1500000004</v>
          </cell>
        </row>
        <row r="18">
          <cell r="A18" t="str">
            <v>Prêt "Jeunesse An 2000 S.A."</v>
          </cell>
          <cell r="E18">
            <v>25000</v>
          </cell>
        </row>
        <row r="19">
          <cell r="A19" t="str">
            <v>AFC, Impôt anticipé à récupérer</v>
          </cell>
          <cell r="E19">
            <v>57706.720000000001</v>
          </cell>
        </row>
        <row r="20">
          <cell r="A20" t="str">
            <v>Actifs transitoires</v>
          </cell>
          <cell r="E20">
            <v>59404.17</v>
          </cell>
        </row>
        <row r="22">
          <cell r="A22" t="str">
            <v>Actifs immobilisés</v>
          </cell>
          <cell r="E22">
            <v>0</v>
          </cell>
        </row>
        <row r="24">
          <cell r="A24" t="str">
            <v>Immobilisations corporelles</v>
          </cell>
          <cell r="E24">
            <v>0</v>
          </cell>
        </row>
        <row r="25">
          <cell r="A25" t="str">
            <v>Mobilier</v>
          </cell>
        </row>
        <row r="27">
          <cell r="A27" t="str">
            <v>Total de l'actif</v>
          </cell>
          <cell r="E27">
            <v>6480992.7400000002</v>
          </cell>
        </row>
        <row r="31">
          <cell r="A31" t="str">
            <v>P a s s i f</v>
          </cell>
        </row>
        <row r="33">
          <cell r="A33" t="str">
            <v>Fonds étrangers</v>
          </cell>
          <cell r="E33">
            <v>2000</v>
          </cell>
        </row>
        <row r="35">
          <cell r="A35" t="str">
            <v>Dettes à court terme</v>
          </cell>
          <cell r="E35">
            <v>2000</v>
          </cell>
        </row>
        <row r="36">
          <cell r="A36" t="str">
            <v>Passifs transitoires</v>
          </cell>
          <cell r="E36">
            <v>2000</v>
          </cell>
        </row>
        <row r="37">
          <cell r="A37" t="str">
            <v>Provisions</v>
          </cell>
          <cell r="E37">
            <v>0</v>
          </cell>
        </row>
        <row r="38">
          <cell r="A38" t="str">
            <v>Provision pour fluctuation cours titres</v>
          </cell>
        </row>
        <row r="41">
          <cell r="A41" t="str">
            <v>Fonds propres</v>
          </cell>
          <cell r="E41">
            <v>6478992.7400000002</v>
          </cell>
        </row>
        <row r="43">
          <cell r="A43" t="str">
            <v xml:space="preserve">Capital </v>
          </cell>
          <cell r="E43">
            <v>250000</v>
          </cell>
        </row>
        <row r="44">
          <cell r="A44" t="str">
            <v>Capital de fondation</v>
          </cell>
          <cell r="E44">
            <v>250000</v>
          </cell>
        </row>
        <row r="45">
          <cell r="A45" t="str">
            <v>Réserve statutaire</v>
          </cell>
          <cell r="E45">
            <v>0</v>
          </cell>
        </row>
        <row r="47">
          <cell r="A47" t="str">
            <v>Fonds gérés</v>
          </cell>
          <cell r="E47">
            <v>6228992.7400000002</v>
          </cell>
        </row>
        <row r="48">
          <cell r="A48" t="str">
            <v>Fonds logement</v>
          </cell>
          <cell r="E48">
            <v>1732523.59</v>
          </cell>
        </row>
        <row r="49">
          <cell r="A49" t="str">
            <v>Fonds commission sociale</v>
          </cell>
          <cell r="E49">
            <v>3423314</v>
          </cell>
        </row>
        <row r="50">
          <cell r="A50" t="str">
            <v>Fonds médico-social</v>
          </cell>
          <cell r="E50">
            <v>763286.9</v>
          </cell>
        </row>
        <row r="51">
          <cell r="A51" t="str">
            <v>Fonds libres</v>
          </cell>
        </row>
        <row r="52">
          <cell r="A52" t="str">
            <v>Fonds des bourses (Stucky, Biazzi, Brazzola, Tschumi, Pittet)</v>
          </cell>
          <cell r="E52">
            <v>309868.25</v>
          </cell>
        </row>
        <row r="55">
          <cell r="A55" t="str">
            <v>Total du passif</v>
          </cell>
          <cell r="E55">
            <v>6480992.7400000002</v>
          </cell>
        </row>
        <row r="56">
          <cell r="E56" t="str">
            <v xml:space="preserve"> </v>
          </cell>
        </row>
        <row r="58">
          <cell r="A58" t="str">
            <v>Lausanne, le 6 mars 2003/AY</v>
          </cell>
        </row>
        <row r="60">
          <cell r="A60" t="str">
            <v>FONDATION SOCIALE EN FAVEUR</v>
          </cell>
        </row>
        <row r="61">
          <cell r="A61" t="str">
            <v>DES ETUDIANTS DE L'EPFL, à Lausanne</v>
          </cell>
        </row>
        <row r="65">
          <cell r="A65" t="str">
            <v>Annexe au bilan d'entrée au 01.01.2003</v>
          </cell>
        </row>
        <row r="67">
          <cell r="A67" t="str">
            <v>1. Informations et explications générales sur la fondation</v>
          </cell>
        </row>
        <row r="69">
          <cell r="B69" t="str">
            <v>a. Forme juridique et but</v>
          </cell>
        </row>
        <row r="71">
          <cell r="C71" t="str">
            <v xml:space="preserve">La Fondation sociale en faveur des étudiants de l'EPFL  est une fondation, au sens des </v>
          </cell>
        </row>
        <row r="72">
          <cell r="C72" t="str">
            <v xml:space="preserve">art 80 et suivants du Code civil suisse (CCS), dont le but est </v>
          </cell>
        </row>
        <row r="75">
          <cell r="B75" t="str">
            <v>b. Organisation</v>
          </cell>
        </row>
        <row r="77">
          <cell r="C77" t="str">
            <v>La fondation est administrée par le Conseil de fondation composé de       membres au</v>
          </cell>
        </row>
        <row r="78">
          <cell r="C78" t="str">
            <v>au plus. Les fondateurs, qui font partie de droit du conseil de fondation, désignent librement</v>
          </cell>
        </row>
        <row r="79">
          <cell r="C79" t="str">
            <v>les membres.</v>
          </cell>
        </row>
        <row r="81">
          <cell r="C81" t="str">
            <v>La tenue de la comptabilité est confiée au Trésorier. M. Marc Chambaz.</v>
          </cell>
        </row>
        <row r="82">
          <cell r="C82" t="str">
            <v>L'organe de révision est OFISA.</v>
          </cell>
        </row>
        <row r="84">
          <cell r="B84" t="str">
            <v>c. Structures</v>
          </cell>
        </row>
        <row r="86">
          <cell r="C86" t="str">
            <v>Conseil de fondation</v>
          </cell>
        </row>
        <row r="87">
          <cell r="C87" t="str">
            <v>Mme Nathalie Pichard, présidente</v>
          </cell>
        </row>
        <row r="88">
          <cell r="C88" t="str">
            <v>Madame Susan KILLIAS, Vice-Présidente</v>
          </cell>
        </row>
        <row r="89">
          <cell r="C89" t="str">
            <v>Monsieur Marc CHAMBAZ, Trésorier</v>
          </cell>
        </row>
        <row r="90">
          <cell r="C90" t="str">
            <v>Monsieur Jean-François RICCI, membre</v>
          </cell>
        </row>
        <row r="91">
          <cell r="C91" t="str">
            <v>Madame Catherine VINCKENBOSCH, membre</v>
          </cell>
        </row>
        <row r="93">
          <cell r="A93" t="str">
            <v>2. Autres indications</v>
          </cell>
        </row>
        <row r="95">
          <cell r="B95" t="str">
            <v>Par acte de donation pris en séance de direction de l'EPFL du 17 mars 2003, la Commission sociale fait don de l'entier de sa fortune à la Fondation</v>
          </cell>
        </row>
        <row r="96">
          <cell r="B96" t="str">
            <v>Sociale en faveur des étudiants de l'EPFL, à Lausanne.</v>
          </cell>
        </row>
        <row r="100">
          <cell r="A100" t="str">
            <v>Lausanne, le 6 mars 2003/AY</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mbre extrême">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7"/>
  <sheetViews>
    <sheetView showGridLines="0" tabSelected="1" topLeftCell="A75" zoomScale="110" zoomScaleNormal="110" zoomScaleSheetLayoutView="110" workbookViewId="0">
      <selection activeCell="E6" sqref="E6"/>
    </sheetView>
  </sheetViews>
  <sheetFormatPr defaultColWidth="0" defaultRowHeight="16.5"/>
  <cols>
    <col min="1" max="1" width="49.140625" style="1" bestFit="1" customWidth="1"/>
    <col min="2" max="2" width="9.85546875" style="1" customWidth="1"/>
    <col min="3" max="3" width="17.85546875" style="1" customWidth="1"/>
    <col min="4" max="4" width="3.28515625" style="11" customWidth="1"/>
    <col min="5" max="5" width="17.85546875" style="1" customWidth="1"/>
    <col min="6" max="6" width="84.140625" style="8" customWidth="1"/>
    <col min="7" max="7" width="0" style="1" hidden="1" customWidth="1"/>
    <col min="8" max="16384" width="11.42578125" style="1" hidden="1"/>
  </cols>
  <sheetData>
    <row r="1" spans="1:6" ht="20.25">
      <c r="A1" s="106" t="s">
        <v>53</v>
      </c>
      <c r="B1" s="106"/>
      <c r="C1" s="106"/>
      <c r="D1" s="106"/>
      <c r="E1" s="106"/>
      <c r="F1" s="6"/>
    </row>
    <row r="2" spans="1:6" ht="18.95" customHeight="1">
      <c r="A2" s="107" t="s">
        <v>1</v>
      </c>
      <c r="B2" s="107"/>
      <c r="C2" s="107"/>
      <c r="D2" s="107"/>
      <c r="E2" s="107"/>
      <c r="F2" s="6"/>
    </row>
    <row r="3" spans="1:6">
      <c r="A3" s="108"/>
      <c r="B3" s="108"/>
      <c r="C3" s="108"/>
      <c r="D3" s="108"/>
      <c r="E3" s="108"/>
      <c r="F3" s="6"/>
    </row>
    <row r="4" spans="1:6" ht="18.75">
      <c r="A4" s="109" t="s">
        <v>49</v>
      </c>
      <c r="B4" s="109"/>
      <c r="C4" s="109"/>
      <c r="D4" s="109"/>
      <c r="E4" s="109"/>
      <c r="F4" s="6"/>
    </row>
    <row r="5" spans="1:6">
      <c r="A5" s="110" t="s">
        <v>50</v>
      </c>
      <c r="B5" s="110"/>
      <c r="C5" s="110"/>
      <c r="D5" s="110"/>
      <c r="E5" s="110"/>
      <c r="F5" s="6"/>
    </row>
    <row r="6" spans="1:6" ht="18">
      <c r="A6" s="13"/>
      <c r="B6" s="13"/>
      <c r="C6" s="13"/>
      <c r="D6" s="13"/>
      <c r="E6" s="13"/>
      <c r="F6" s="6"/>
    </row>
    <row r="7" spans="1:6" ht="18">
      <c r="A7" s="13"/>
      <c r="B7" s="13"/>
      <c r="C7" s="13"/>
      <c r="D7" s="13"/>
      <c r="E7" s="13"/>
      <c r="F7" s="6"/>
    </row>
    <row r="8" spans="1:6" ht="18">
      <c r="A8" s="13"/>
      <c r="B8" s="13"/>
      <c r="C8" s="13"/>
      <c r="D8" s="13"/>
      <c r="E8" s="13"/>
      <c r="F8" s="6"/>
    </row>
    <row r="9" spans="1:6" ht="18.75">
      <c r="A9" s="105"/>
      <c r="B9" s="105"/>
      <c r="C9" s="105"/>
      <c r="D9" s="105"/>
      <c r="E9" s="105"/>
      <c r="F9" s="6"/>
    </row>
    <row r="10" spans="1:6" ht="45">
      <c r="A10" s="93"/>
      <c r="B10" s="100" t="s">
        <v>40</v>
      </c>
      <c r="C10" s="14" t="s">
        <v>51</v>
      </c>
      <c r="D10" s="15"/>
      <c r="E10" s="14" t="s">
        <v>52</v>
      </c>
      <c r="F10" s="16" t="s">
        <v>34</v>
      </c>
    </row>
    <row r="11" spans="1:6" ht="18" customHeight="1">
      <c r="A11" s="17" t="s">
        <v>15</v>
      </c>
      <c r="B11" s="18"/>
      <c r="C11" s="19" t="s">
        <v>3</v>
      </c>
      <c r="D11" s="20"/>
      <c r="E11" s="19" t="s">
        <v>3</v>
      </c>
      <c r="F11" s="21"/>
    </row>
    <row r="12" spans="1:6" s="3" customFormat="1" ht="6.75" customHeight="1">
      <c r="A12" s="17"/>
      <c r="B12" s="22"/>
      <c r="C12" s="23"/>
      <c r="D12" s="24"/>
      <c r="E12" s="23"/>
      <c r="F12" s="25"/>
    </row>
    <row r="13" spans="1:6" ht="18" customHeight="1">
      <c r="A13" s="101" t="s">
        <v>99</v>
      </c>
      <c r="B13" s="104">
        <f>IFERROR((C13-E13)/E13,"")</f>
        <v>-0.45053651184878757</v>
      </c>
      <c r="C13" s="101">
        <f>SUM(C14:C29)</f>
        <v>4900</v>
      </c>
      <c r="D13" s="28"/>
      <c r="E13" s="101">
        <f>SUM(E14:E29)</f>
        <v>8917.7899999999991</v>
      </c>
      <c r="F13" s="29"/>
    </row>
    <row r="14" spans="1:6" ht="18" customHeight="1">
      <c r="A14" s="26" t="s">
        <v>71</v>
      </c>
      <c r="B14" s="31">
        <f t="shared" ref="B14:B45" si="0">IFERROR((C14-E14)/E14,"")</f>
        <v>-0.4485294117647059</v>
      </c>
      <c r="C14" s="26">
        <v>750</v>
      </c>
      <c r="D14" s="28"/>
      <c r="E14" s="26">
        <v>1360</v>
      </c>
      <c r="F14" s="29"/>
    </row>
    <row r="15" spans="1:6" ht="18" customHeight="1">
      <c r="A15" s="26" t="s">
        <v>72</v>
      </c>
      <c r="B15" s="31" t="str">
        <f t="shared" si="0"/>
        <v/>
      </c>
      <c r="C15" s="26">
        <v>0</v>
      </c>
      <c r="D15" s="28"/>
      <c r="E15" s="26">
        <v>0</v>
      </c>
      <c r="F15" s="29"/>
    </row>
    <row r="16" spans="1:6" ht="18" customHeight="1">
      <c r="A16" s="26" t="s">
        <v>73</v>
      </c>
      <c r="B16" s="31" t="str">
        <f t="shared" si="0"/>
        <v/>
      </c>
      <c r="C16" s="26">
        <v>0</v>
      </c>
      <c r="D16" s="28"/>
      <c r="E16" s="26">
        <v>0</v>
      </c>
      <c r="F16" s="29"/>
    </row>
    <row r="17" spans="1:6" ht="18" customHeight="1">
      <c r="A17" s="26" t="s">
        <v>74</v>
      </c>
      <c r="B17" s="31">
        <f t="shared" si="0"/>
        <v>0.47356255417509391</v>
      </c>
      <c r="C17" s="26">
        <v>2550</v>
      </c>
      <c r="D17" s="28"/>
      <c r="E17" s="26">
        <v>1730.5</v>
      </c>
      <c r="F17" s="29"/>
    </row>
    <row r="18" spans="1:6" ht="18" customHeight="1">
      <c r="A18" s="26" t="s">
        <v>75</v>
      </c>
      <c r="B18" s="31">
        <f t="shared" si="0"/>
        <v>-1</v>
      </c>
      <c r="C18" s="26">
        <v>0</v>
      </c>
      <c r="D18" s="28"/>
      <c r="E18" s="26">
        <v>703.05</v>
      </c>
      <c r="F18" s="29" t="s">
        <v>92</v>
      </c>
    </row>
    <row r="19" spans="1:6" ht="18" customHeight="1">
      <c r="A19" s="26" t="s">
        <v>86</v>
      </c>
      <c r="B19" s="31">
        <f t="shared" si="0"/>
        <v>-6.5326488647311665E-2</v>
      </c>
      <c r="C19" s="26">
        <v>1300</v>
      </c>
      <c r="D19" s="28"/>
      <c r="E19" s="26">
        <v>1390.86</v>
      </c>
      <c r="F19" s="29"/>
    </row>
    <row r="20" spans="1:6" ht="18" customHeight="1">
      <c r="A20" s="26" t="s">
        <v>87</v>
      </c>
      <c r="B20" s="31">
        <f t="shared" si="0"/>
        <v>4.5555555555555554</v>
      </c>
      <c r="C20" s="26">
        <v>50</v>
      </c>
      <c r="D20" s="28"/>
      <c r="E20" s="26">
        <v>9</v>
      </c>
      <c r="F20" s="29"/>
    </row>
    <row r="21" spans="1:6" ht="18" customHeight="1">
      <c r="A21" s="26" t="s">
        <v>88</v>
      </c>
      <c r="B21" s="31" t="str">
        <f t="shared" si="0"/>
        <v/>
      </c>
      <c r="C21" s="26">
        <v>0</v>
      </c>
      <c r="D21" s="28"/>
      <c r="E21" s="26">
        <v>0</v>
      </c>
      <c r="F21" s="29"/>
    </row>
    <row r="22" spans="1:6" ht="18" customHeight="1">
      <c r="A22" s="26" t="s">
        <v>76</v>
      </c>
      <c r="B22" s="31" t="str">
        <f t="shared" si="0"/>
        <v/>
      </c>
      <c r="C22" s="26">
        <v>0</v>
      </c>
      <c r="D22" s="28"/>
      <c r="E22" s="26">
        <v>0</v>
      </c>
      <c r="F22" s="29"/>
    </row>
    <row r="23" spans="1:6" ht="18" customHeight="1">
      <c r="A23" s="26" t="s">
        <v>77</v>
      </c>
      <c r="B23" s="31" t="str">
        <f t="shared" si="0"/>
        <v/>
      </c>
      <c r="C23" s="26">
        <v>100</v>
      </c>
      <c r="D23" s="28"/>
      <c r="E23" s="26">
        <v>0</v>
      </c>
      <c r="F23" s="29"/>
    </row>
    <row r="24" spans="1:6" ht="18" customHeight="1">
      <c r="A24" s="26" t="s">
        <v>78</v>
      </c>
      <c r="B24" s="31">
        <f t="shared" si="0"/>
        <v>-1</v>
      </c>
      <c r="C24" s="26">
        <v>0</v>
      </c>
      <c r="D24" s="28"/>
      <c r="E24" s="26">
        <v>6</v>
      </c>
      <c r="F24" s="29"/>
    </row>
    <row r="25" spans="1:6" ht="18" customHeight="1">
      <c r="A25" s="26" t="s">
        <v>79</v>
      </c>
      <c r="B25" s="31">
        <f t="shared" si="0"/>
        <v>-1</v>
      </c>
      <c r="C25" s="26">
        <v>0</v>
      </c>
      <c r="D25" s="28"/>
      <c r="E25" s="26">
        <v>1181.83</v>
      </c>
      <c r="F25" s="29" t="s">
        <v>90</v>
      </c>
    </row>
    <row r="26" spans="1:6" ht="18" customHeight="1">
      <c r="A26" s="26" t="s">
        <v>95</v>
      </c>
      <c r="B26" s="31">
        <f t="shared" si="0"/>
        <v>0.25</v>
      </c>
      <c r="C26" s="26">
        <v>150</v>
      </c>
      <c r="D26" s="28"/>
      <c r="E26" s="26">
        <v>120</v>
      </c>
      <c r="F26" s="29"/>
    </row>
    <row r="27" spans="1:6" ht="18" customHeight="1">
      <c r="A27" s="26" t="s">
        <v>80</v>
      </c>
      <c r="B27" s="31">
        <f t="shared" si="0"/>
        <v>-1</v>
      </c>
      <c r="C27" s="26"/>
      <c r="D27" s="28"/>
      <c r="E27" s="26">
        <v>156.69999999999999</v>
      </c>
      <c r="F27" s="29"/>
    </row>
    <row r="28" spans="1:6" ht="18" customHeight="1">
      <c r="A28" s="26" t="s">
        <v>81</v>
      </c>
      <c r="B28" s="31">
        <f t="shared" si="0"/>
        <v>-1</v>
      </c>
      <c r="C28" s="26">
        <v>0</v>
      </c>
      <c r="D28" s="28"/>
      <c r="E28" s="26">
        <v>2259.85</v>
      </c>
      <c r="F28" s="29" t="s">
        <v>91</v>
      </c>
    </row>
    <row r="29" spans="1:6" ht="18" customHeight="1">
      <c r="A29" s="26" t="s">
        <v>102</v>
      </c>
      <c r="B29" s="31" t="str">
        <f t="shared" si="0"/>
        <v/>
      </c>
      <c r="C29" s="26">
        <v>0</v>
      </c>
      <c r="D29" s="28"/>
      <c r="E29" s="26">
        <v>0</v>
      </c>
      <c r="F29" s="29"/>
    </row>
    <row r="30" spans="1:6" ht="18" customHeight="1">
      <c r="A30" s="101" t="s">
        <v>98</v>
      </c>
      <c r="B30" s="103">
        <f t="shared" si="0"/>
        <v>-0.75756543923108965</v>
      </c>
      <c r="C30" s="101">
        <f>SUM(C31:C45)</f>
        <v>11050</v>
      </c>
      <c r="D30" s="28"/>
      <c r="E30" s="101">
        <f>SUM(E31:E45)</f>
        <v>45579.31</v>
      </c>
      <c r="F30" s="29"/>
    </row>
    <row r="31" spans="1:6" ht="18" customHeight="1">
      <c r="A31" s="26" t="s">
        <v>54</v>
      </c>
      <c r="B31" s="31">
        <f t="shared" si="0"/>
        <v>-0.80952380952380953</v>
      </c>
      <c r="C31" s="26">
        <v>200</v>
      </c>
      <c r="D31" s="28"/>
      <c r="E31" s="26">
        <v>1050</v>
      </c>
      <c r="F31" s="29"/>
    </row>
    <row r="32" spans="1:6" ht="18" customHeight="1">
      <c r="A32" s="26" t="s">
        <v>70</v>
      </c>
      <c r="B32" s="31" t="str">
        <f t="shared" si="0"/>
        <v/>
      </c>
      <c r="C32" s="26">
        <v>50</v>
      </c>
      <c r="D32" s="28"/>
      <c r="E32" s="26">
        <v>0</v>
      </c>
      <c r="F32" s="29"/>
    </row>
    <row r="33" spans="1:6" ht="18" customHeight="1">
      <c r="A33" s="26" t="s">
        <v>55</v>
      </c>
      <c r="B33" s="31">
        <f t="shared" si="0"/>
        <v>-1</v>
      </c>
      <c r="C33" s="26">
        <v>0</v>
      </c>
      <c r="D33" s="28"/>
      <c r="E33" s="26">
        <v>229.91</v>
      </c>
      <c r="F33" s="29" t="s">
        <v>56</v>
      </c>
    </row>
    <row r="34" spans="1:6" ht="18" customHeight="1">
      <c r="A34" s="26" t="s">
        <v>57</v>
      </c>
      <c r="B34" s="31">
        <f t="shared" si="0"/>
        <v>-0.21112316339611484</v>
      </c>
      <c r="C34" s="26">
        <v>1200</v>
      </c>
      <c r="D34" s="28"/>
      <c r="E34" s="26">
        <v>1521.15</v>
      </c>
      <c r="F34" s="29"/>
    </row>
    <row r="35" spans="1:6" ht="18" customHeight="1">
      <c r="A35" s="26" t="s">
        <v>58</v>
      </c>
      <c r="B35" s="31">
        <f t="shared" si="0"/>
        <v>0.24921923797626488</v>
      </c>
      <c r="C35" s="26">
        <v>200</v>
      </c>
      <c r="D35" s="28"/>
      <c r="E35" s="26">
        <v>160.1</v>
      </c>
      <c r="F35" s="29"/>
    </row>
    <row r="36" spans="1:6" ht="18" customHeight="1">
      <c r="A36" s="26" t="s">
        <v>60</v>
      </c>
      <c r="B36" s="31">
        <f t="shared" si="0"/>
        <v>-1</v>
      </c>
      <c r="C36" s="26">
        <v>0</v>
      </c>
      <c r="D36" s="28"/>
      <c r="E36" s="26">
        <v>219.15</v>
      </c>
      <c r="F36" s="29" t="s">
        <v>59</v>
      </c>
    </row>
    <row r="37" spans="1:6" ht="18" customHeight="1">
      <c r="A37" s="26" t="s">
        <v>61</v>
      </c>
      <c r="B37" s="31" t="str">
        <f t="shared" si="0"/>
        <v/>
      </c>
      <c r="C37" s="26">
        <v>0</v>
      </c>
      <c r="D37" s="28"/>
      <c r="E37" s="26">
        <v>0</v>
      </c>
      <c r="F37" s="29"/>
    </row>
    <row r="38" spans="1:6" ht="18" customHeight="1">
      <c r="A38" s="26" t="s">
        <v>62</v>
      </c>
      <c r="B38" s="31" t="str">
        <f t="shared" si="0"/>
        <v/>
      </c>
      <c r="C38" s="26">
        <v>0</v>
      </c>
      <c r="D38" s="28"/>
      <c r="E38" s="26">
        <v>0</v>
      </c>
      <c r="F38" s="29"/>
    </row>
    <row r="39" spans="1:6" ht="18" customHeight="1">
      <c r="A39" s="26" t="s">
        <v>63</v>
      </c>
      <c r="B39" s="31" t="str">
        <f t="shared" si="0"/>
        <v/>
      </c>
      <c r="C39" s="26">
        <v>0</v>
      </c>
      <c r="D39" s="28"/>
      <c r="E39" s="26">
        <v>0</v>
      </c>
      <c r="F39" s="29"/>
    </row>
    <row r="40" spans="1:6" ht="18" customHeight="1">
      <c r="A40" s="26" t="s">
        <v>64</v>
      </c>
      <c r="B40" s="31">
        <f t="shared" si="0"/>
        <v>-0.74581354915457587</v>
      </c>
      <c r="C40" s="26">
        <v>250</v>
      </c>
      <c r="D40" s="28"/>
      <c r="E40" s="26">
        <v>983.53</v>
      </c>
      <c r="F40" s="29"/>
    </row>
    <row r="41" spans="1:6" ht="18" customHeight="1">
      <c r="A41" s="26" t="s">
        <v>65</v>
      </c>
      <c r="B41" s="31" t="str">
        <f t="shared" si="0"/>
        <v/>
      </c>
      <c r="C41" s="26">
        <v>0</v>
      </c>
      <c r="D41" s="28"/>
      <c r="E41" s="26">
        <v>0</v>
      </c>
      <c r="F41" s="29"/>
    </row>
    <row r="42" spans="1:6" ht="18" customHeight="1">
      <c r="A42" s="26" t="s">
        <v>66</v>
      </c>
      <c r="B42" s="31">
        <f t="shared" si="0"/>
        <v>-8.3781326089097774E-2</v>
      </c>
      <c r="C42" s="26">
        <v>4000</v>
      </c>
      <c r="D42" s="28"/>
      <c r="E42" s="26">
        <v>4365.7700000000004</v>
      </c>
      <c r="F42" s="29"/>
    </row>
    <row r="43" spans="1:6" ht="18" customHeight="1">
      <c r="A43" s="26" t="s">
        <v>67</v>
      </c>
      <c r="B43" s="31" t="str">
        <f t="shared" si="0"/>
        <v/>
      </c>
      <c r="C43" s="26">
        <v>0</v>
      </c>
      <c r="D43" s="28"/>
      <c r="E43" s="26">
        <v>0</v>
      </c>
      <c r="F43" s="29"/>
    </row>
    <row r="44" spans="1:6" ht="18" customHeight="1">
      <c r="A44" s="26" t="s">
        <v>68</v>
      </c>
      <c r="B44" s="31">
        <f t="shared" si="0"/>
        <v>-0.86504614072448627</v>
      </c>
      <c r="C44" s="26">
        <v>5000</v>
      </c>
      <c r="D44" s="28"/>
      <c r="E44" s="26">
        <v>37049.699999999997</v>
      </c>
      <c r="F44" s="29"/>
    </row>
    <row r="45" spans="1:6" ht="18" customHeight="1">
      <c r="A45" s="26" t="s">
        <v>69</v>
      </c>
      <c r="B45" s="31" t="str">
        <f t="shared" si="0"/>
        <v/>
      </c>
      <c r="C45" s="26">
        <v>150</v>
      </c>
      <c r="D45" s="28"/>
      <c r="E45" s="26">
        <v>0</v>
      </c>
      <c r="F45" s="29"/>
    </row>
    <row r="46" spans="1:6" ht="18" customHeight="1">
      <c r="A46" s="102" t="s">
        <v>97</v>
      </c>
      <c r="B46" s="103">
        <f>IFERROR((C46-E46)/E46,"")</f>
        <v>-0.68959647541804348</v>
      </c>
      <c r="C46" s="102">
        <f>SUM(C47:C51)</f>
        <v>6200</v>
      </c>
      <c r="D46" s="32"/>
      <c r="E46" s="102">
        <f>SUM(E47:E51)</f>
        <v>19974</v>
      </c>
      <c r="F46" s="33" t="s">
        <v>110</v>
      </c>
    </row>
    <row r="47" spans="1:6" ht="18" customHeight="1">
      <c r="A47" s="34" t="s">
        <v>82</v>
      </c>
      <c r="B47" s="31">
        <f t="shared" ref="B47:B51" si="1">IFERROR((C47-E47)/E47,"")</f>
        <v>-1</v>
      </c>
      <c r="C47" s="30">
        <v>0</v>
      </c>
      <c r="D47" s="32"/>
      <c r="E47" s="30">
        <v>2900</v>
      </c>
      <c r="F47" s="33"/>
    </row>
    <row r="48" spans="1:6" ht="18" customHeight="1">
      <c r="A48" s="34" t="s">
        <v>83</v>
      </c>
      <c r="B48" s="31">
        <f t="shared" si="1"/>
        <v>-0.69530174955769608</v>
      </c>
      <c r="C48" s="30">
        <v>3100</v>
      </c>
      <c r="D48" s="32"/>
      <c r="E48" s="30">
        <v>10174</v>
      </c>
      <c r="F48" s="33"/>
    </row>
    <row r="49" spans="1:6" ht="18" customHeight="1">
      <c r="A49" s="34" t="s">
        <v>84</v>
      </c>
      <c r="B49" s="31">
        <f t="shared" si="1"/>
        <v>-1</v>
      </c>
      <c r="C49" s="30">
        <v>0</v>
      </c>
      <c r="D49" s="32"/>
      <c r="E49" s="30">
        <v>1100</v>
      </c>
      <c r="F49" s="33"/>
    </row>
    <row r="50" spans="1:6" ht="18" customHeight="1">
      <c r="A50" s="34" t="s">
        <v>85</v>
      </c>
      <c r="B50" s="31">
        <f t="shared" si="1"/>
        <v>-0.18421052631578946</v>
      </c>
      <c r="C50" s="30">
        <v>3100</v>
      </c>
      <c r="D50" s="32"/>
      <c r="E50" s="30">
        <v>3800</v>
      </c>
      <c r="F50" s="33"/>
    </row>
    <row r="51" spans="1:6" ht="18" customHeight="1">
      <c r="A51" s="34" t="s">
        <v>39</v>
      </c>
      <c r="B51" s="31">
        <f t="shared" si="1"/>
        <v>-1</v>
      </c>
      <c r="C51" s="30">
        <v>0</v>
      </c>
      <c r="D51" s="32"/>
      <c r="E51" s="30">
        <v>2000</v>
      </c>
      <c r="F51" s="33"/>
    </row>
    <row r="52" spans="1:6" ht="6.75" customHeight="1">
      <c r="A52" s="35"/>
      <c r="B52" s="36"/>
      <c r="C52" s="35"/>
      <c r="D52" s="37"/>
      <c r="E52" s="35"/>
      <c r="F52" s="38"/>
    </row>
    <row r="53" spans="1:6" s="5" customFormat="1" ht="18" customHeight="1" thickBot="1">
      <c r="A53" s="39" t="s">
        <v>16</v>
      </c>
      <c r="B53" s="40">
        <f t="shared" ref="B53:B105" si="2">IFERROR((C53-E53)/E53,"")</f>
        <v>-0.70256918455615669</v>
      </c>
      <c r="C53" s="39">
        <f>SUM(C14:C29)+SUM(C31:C45)+SUM(C47:C51)</f>
        <v>22150</v>
      </c>
      <c r="D53" s="41"/>
      <c r="E53" s="39">
        <f>SUM(E14:E29)+SUM(E31:E45) +SUM(E47:E51)</f>
        <v>74471.100000000006</v>
      </c>
      <c r="F53" s="42"/>
    </row>
    <row r="54" spans="1:6" ht="6.4" customHeight="1" thickTop="1">
      <c r="A54" s="43"/>
      <c r="B54" s="36" t="str">
        <f t="shared" si="2"/>
        <v/>
      </c>
      <c r="C54" s="44"/>
      <c r="D54" s="24"/>
      <c r="E54" s="44"/>
      <c r="F54" s="25"/>
    </row>
    <row r="55" spans="1:6" s="5" customFormat="1" ht="18" customHeight="1">
      <c r="A55" s="17" t="s">
        <v>17</v>
      </c>
      <c r="B55" s="36" t="str">
        <f t="shared" si="2"/>
        <v/>
      </c>
      <c r="C55" s="45"/>
      <c r="D55" s="37"/>
      <c r="E55" s="45"/>
      <c r="F55" s="46"/>
    </row>
    <row r="56" spans="1:6" ht="6.4" customHeight="1">
      <c r="A56" s="17"/>
      <c r="B56" s="36" t="str">
        <f t="shared" si="2"/>
        <v/>
      </c>
      <c r="C56" s="23"/>
      <c r="D56" s="24"/>
      <c r="E56" s="23"/>
      <c r="F56" s="38"/>
    </row>
    <row r="57" spans="1:6" ht="18" customHeight="1">
      <c r="A57" s="101" t="s">
        <v>100</v>
      </c>
      <c r="B57" s="104">
        <f t="shared" si="2"/>
        <v>0.14740407972578631</v>
      </c>
      <c r="C57" s="101">
        <f>SUM(C58:C73)</f>
        <v>-11445</v>
      </c>
      <c r="D57" s="28"/>
      <c r="E57" s="101">
        <f>SUM(E58:E73)</f>
        <v>-9974.6899999999969</v>
      </c>
      <c r="F57" s="47"/>
    </row>
    <row r="58" spans="1:6" ht="18" customHeight="1">
      <c r="A58" s="26" t="s">
        <v>71</v>
      </c>
      <c r="B58" s="31">
        <f>IFERROR((C58-E58)/E58,"")</f>
        <v>0.37391112581320984</v>
      </c>
      <c r="C58" s="30">
        <v>-3115</v>
      </c>
      <c r="D58" s="32"/>
      <c r="E58" s="30">
        <v>-2267.25</v>
      </c>
      <c r="F58" s="33"/>
    </row>
    <row r="59" spans="1:6" ht="18" customHeight="1">
      <c r="A59" s="26" t="s">
        <v>72</v>
      </c>
      <c r="B59" s="31">
        <f t="shared" ref="B59:B83" si="3">IFERROR((C59-E59)/E59,"")</f>
        <v>-0.47643979057591623</v>
      </c>
      <c r="C59" s="30">
        <v>-500</v>
      </c>
      <c r="D59" s="32"/>
      <c r="E59" s="30">
        <v>-955</v>
      </c>
      <c r="F59" s="33"/>
    </row>
    <row r="60" spans="1:6" ht="18" customHeight="1">
      <c r="A60" s="26" t="s">
        <v>73</v>
      </c>
      <c r="B60" s="31">
        <f t="shared" si="3"/>
        <v>-1</v>
      </c>
      <c r="C60" s="30">
        <v>0</v>
      </c>
      <c r="D60" s="32"/>
      <c r="E60" s="30">
        <v>-60</v>
      </c>
      <c r="F60" s="33" t="s">
        <v>109</v>
      </c>
    </row>
    <row r="61" spans="1:6" ht="18" customHeight="1">
      <c r="A61" s="26" t="s">
        <v>74</v>
      </c>
      <c r="B61" s="31">
        <f t="shared" si="3"/>
        <v>0.21665886757136171</v>
      </c>
      <c r="C61" s="30">
        <v>-2600</v>
      </c>
      <c r="D61" s="32"/>
      <c r="E61" s="30">
        <v>-2137</v>
      </c>
      <c r="F61" s="33"/>
    </row>
    <row r="62" spans="1:6" ht="18" customHeight="1">
      <c r="A62" s="26" t="s">
        <v>75</v>
      </c>
      <c r="B62" s="31">
        <f t="shared" si="3"/>
        <v>-1</v>
      </c>
      <c r="C62" s="30">
        <v>0</v>
      </c>
      <c r="D62" s="32"/>
      <c r="E62" s="30">
        <v>-949.45</v>
      </c>
      <c r="F62" s="33" t="s">
        <v>93</v>
      </c>
    </row>
    <row r="63" spans="1:6" ht="18" customHeight="1">
      <c r="A63" s="26" t="s">
        <v>86</v>
      </c>
      <c r="B63" s="31" t="str">
        <f t="shared" si="3"/>
        <v/>
      </c>
      <c r="C63" s="30">
        <v>0</v>
      </c>
      <c r="D63" s="32"/>
      <c r="E63" s="30">
        <v>0</v>
      </c>
      <c r="F63" s="33"/>
    </row>
    <row r="64" spans="1:6" ht="18" customHeight="1">
      <c r="A64" s="26" t="s">
        <v>87</v>
      </c>
      <c r="B64" s="31" t="str">
        <f t="shared" si="3"/>
        <v/>
      </c>
      <c r="C64" s="30">
        <v>0</v>
      </c>
      <c r="D64" s="32"/>
      <c r="E64" s="30">
        <v>0</v>
      </c>
      <c r="F64" s="33"/>
    </row>
    <row r="65" spans="1:6" ht="18" customHeight="1">
      <c r="A65" s="26" t="s">
        <v>88</v>
      </c>
      <c r="B65" s="31">
        <f t="shared" si="3"/>
        <v>0.55652451783818324</v>
      </c>
      <c r="C65" s="30">
        <v>-1510</v>
      </c>
      <c r="D65" s="32"/>
      <c r="E65" s="30">
        <v>-970.11</v>
      </c>
      <c r="F65" s="33"/>
    </row>
    <row r="66" spans="1:6" ht="18" customHeight="1">
      <c r="A66" s="26" t="s">
        <v>76</v>
      </c>
      <c r="B66" s="31">
        <f t="shared" si="3"/>
        <v>-0.5694294940796556</v>
      </c>
      <c r="C66" s="30">
        <v>-20</v>
      </c>
      <c r="D66" s="32"/>
      <c r="E66" s="30">
        <v>-46.45</v>
      </c>
      <c r="F66" s="33"/>
    </row>
    <row r="67" spans="1:6" ht="18" customHeight="1">
      <c r="A67" s="26" t="s">
        <v>77</v>
      </c>
      <c r="B67" s="31">
        <f t="shared" si="3"/>
        <v>0.66864431919311773</v>
      </c>
      <c r="C67" s="30">
        <v>-900</v>
      </c>
      <c r="D67" s="32"/>
      <c r="E67" s="30">
        <v>-539.36</v>
      </c>
      <c r="F67" s="33"/>
    </row>
    <row r="68" spans="1:6" ht="18" customHeight="1">
      <c r="A68" s="26" t="s">
        <v>78</v>
      </c>
      <c r="B68" s="31">
        <f t="shared" si="3"/>
        <v>3.6707146193367581</v>
      </c>
      <c r="C68" s="30">
        <v>-300</v>
      </c>
      <c r="D68" s="32"/>
      <c r="E68" s="30">
        <v>-64.23</v>
      </c>
      <c r="F68" s="33"/>
    </row>
    <row r="69" spans="1:6" ht="18" customHeight="1">
      <c r="A69" s="26" t="s">
        <v>79</v>
      </c>
      <c r="B69" s="31">
        <f t="shared" si="3"/>
        <v>-1</v>
      </c>
      <c r="C69" s="30">
        <v>0</v>
      </c>
      <c r="D69" s="32"/>
      <c r="E69" s="30">
        <f>-1181.83</f>
        <v>-1181.83</v>
      </c>
      <c r="F69" s="33" t="s">
        <v>94</v>
      </c>
    </row>
    <row r="70" spans="1:6" ht="18" customHeight="1">
      <c r="A70" s="26" t="s">
        <v>95</v>
      </c>
      <c r="B70" s="31">
        <f t="shared" si="3"/>
        <v>1.7714649963970956</v>
      </c>
      <c r="C70" s="30">
        <v>-500</v>
      </c>
      <c r="D70" s="32"/>
      <c r="E70" s="30">
        <v>-180.41</v>
      </c>
      <c r="F70" s="33"/>
    </row>
    <row r="71" spans="1:6" ht="18" customHeight="1">
      <c r="A71" s="26" t="s">
        <v>80</v>
      </c>
      <c r="B71" s="31">
        <f t="shared" si="3"/>
        <v>-1</v>
      </c>
      <c r="C71" s="30">
        <v>0</v>
      </c>
      <c r="D71" s="32"/>
      <c r="E71" s="30">
        <v>-424.55</v>
      </c>
      <c r="F71" s="33" t="s">
        <v>108</v>
      </c>
    </row>
    <row r="72" spans="1:6" ht="18" customHeight="1">
      <c r="A72" s="26" t="s">
        <v>81</v>
      </c>
      <c r="B72" s="31">
        <f t="shared" si="3"/>
        <v>-1</v>
      </c>
      <c r="C72" s="30">
        <v>0</v>
      </c>
      <c r="D72" s="32"/>
      <c r="E72" s="30">
        <v>-199.05</v>
      </c>
      <c r="F72" s="33"/>
    </row>
    <row r="73" spans="1:6" ht="18" customHeight="1">
      <c r="A73" s="26" t="s">
        <v>102</v>
      </c>
      <c r="B73" s="31" t="str">
        <f t="shared" si="3"/>
        <v/>
      </c>
      <c r="C73" s="30">
        <v>-2000</v>
      </c>
      <c r="D73" s="32"/>
      <c r="E73" s="30">
        <v>0</v>
      </c>
      <c r="F73" s="33"/>
    </row>
    <row r="74" spans="1:6" ht="18" customHeight="1">
      <c r="A74" s="101" t="s">
        <v>96</v>
      </c>
      <c r="B74" s="103">
        <f t="shared" si="3"/>
        <v>0.15044680239564581</v>
      </c>
      <c r="C74" s="102">
        <f>SUM(C75:C89)</f>
        <v>-41670</v>
      </c>
      <c r="D74" s="32"/>
      <c r="E74" s="102">
        <f>SUM(E75:E89)</f>
        <v>-36220.710000000006</v>
      </c>
      <c r="F74" s="33"/>
    </row>
    <row r="75" spans="1:6" ht="18" customHeight="1">
      <c r="A75" s="26" t="s">
        <v>54</v>
      </c>
      <c r="B75" s="31">
        <f t="shared" si="3"/>
        <v>-6.566373356041251E-2</v>
      </c>
      <c r="C75" s="30">
        <v>-790</v>
      </c>
      <c r="D75" s="32"/>
      <c r="E75" s="30">
        <v>-845.52</v>
      </c>
      <c r="F75" s="33"/>
    </row>
    <row r="76" spans="1:6" ht="18" customHeight="1">
      <c r="A76" s="26" t="s">
        <v>70</v>
      </c>
      <c r="B76" s="31" t="str">
        <f t="shared" si="3"/>
        <v/>
      </c>
      <c r="C76" s="30">
        <v>-120</v>
      </c>
      <c r="D76" s="32"/>
      <c r="E76" s="30">
        <v>0</v>
      </c>
      <c r="F76" s="33"/>
    </row>
    <row r="77" spans="1:6" ht="18" customHeight="1">
      <c r="A77" s="26" t="s">
        <v>55</v>
      </c>
      <c r="B77" s="31">
        <f t="shared" si="3"/>
        <v>-0.71540688605876845</v>
      </c>
      <c r="C77" s="30">
        <v>-1040</v>
      </c>
      <c r="D77" s="32"/>
      <c r="E77" s="30">
        <v>-3654.34</v>
      </c>
      <c r="F77" s="33"/>
    </row>
    <row r="78" spans="1:6" ht="18" customHeight="1">
      <c r="A78" s="26" t="s">
        <v>57</v>
      </c>
      <c r="B78" s="31">
        <f t="shared" si="3"/>
        <v>1.2945853164466194</v>
      </c>
      <c r="C78" s="30">
        <v>-2560</v>
      </c>
      <c r="D78" s="32"/>
      <c r="E78" s="30">
        <f>-1115.67</f>
        <v>-1115.67</v>
      </c>
      <c r="F78" s="33"/>
    </row>
    <row r="79" spans="1:6" ht="18" customHeight="1">
      <c r="A79" s="26" t="s">
        <v>58</v>
      </c>
      <c r="B79" s="31">
        <f t="shared" si="3"/>
        <v>-8.2476849888586487E-2</v>
      </c>
      <c r="C79" s="30">
        <v>-1190</v>
      </c>
      <c r="D79" s="32"/>
      <c r="E79" s="30">
        <v>-1296.97</v>
      </c>
      <c r="F79" s="33"/>
    </row>
    <row r="80" spans="1:6" ht="18" customHeight="1">
      <c r="A80" s="26" t="s">
        <v>60</v>
      </c>
      <c r="B80" s="31">
        <f t="shared" si="3"/>
        <v>-1</v>
      </c>
      <c r="C80" s="30">
        <v>0</v>
      </c>
      <c r="D80" s="32"/>
      <c r="E80" s="30">
        <v>-60</v>
      </c>
      <c r="F80" s="33" t="s">
        <v>89</v>
      </c>
    </row>
    <row r="81" spans="1:6" ht="18" customHeight="1">
      <c r="A81" s="26" t="s">
        <v>61</v>
      </c>
      <c r="B81" s="31">
        <f t="shared" si="3"/>
        <v>3.1980624327233587</v>
      </c>
      <c r="C81" s="30">
        <v>-390</v>
      </c>
      <c r="D81" s="32"/>
      <c r="E81" s="30">
        <v>-92.9</v>
      </c>
      <c r="F81" s="33" t="s">
        <v>107</v>
      </c>
    </row>
    <row r="82" spans="1:6" ht="18" customHeight="1">
      <c r="A82" s="26" t="s">
        <v>62</v>
      </c>
      <c r="B82" s="31">
        <f t="shared" si="3"/>
        <v>0.9444935478168639</v>
      </c>
      <c r="C82" s="30">
        <v>-550</v>
      </c>
      <c r="D82" s="32"/>
      <c r="E82" s="30">
        <v>-282.85000000000002</v>
      </c>
      <c r="F82" s="33" t="s">
        <v>106</v>
      </c>
    </row>
    <row r="83" spans="1:6" ht="18" customHeight="1">
      <c r="A83" s="26" t="s">
        <v>63</v>
      </c>
      <c r="B83" s="31" t="str">
        <f t="shared" si="3"/>
        <v/>
      </c>
      <c r="C83" s="30">
        <v>0</v>
      </c>
      <c r="D83" s="32"/>
      <c r="E83" s="30">
        <v>0</v>
      </c>
      <c r="F83" s="33"/>
    </row>
    <row r="84" spans="1:6" ht="18" customHeight="1">
      <c r="A84" s="26" t="s">
        <v>64</v>
      </c>
      <c r="B84" s="31">
        <f t="shared" si="2"/>
        <v>-0.24636370487602688</v>
      </c>
      <c r="C84" s="30">
        <v>-500</v>
      </c>
      <c r="D84" s="32"/>
      <c r="E84" s="30">
        <v>-663.45</v>
      </c>
      <c r="F84" s="33"/>
    </row>
    <row r="85" spans="1:6" ht="18" customHeight="1">
      <c r="A85" s="26" t="s">
        <v>65</v>
      </c>
      <c r="B85" s="31">
        <f t="shared" si="2"/>
        <v>0.50825012820126092</v>
      </c>
      <c r="C85" s="30">
        <v>-8000</v>
      </c>
      <c r="D85" s="32"/>
      <c r="E85" s="30">
        <v>-5304.16</v>
      </c>
      <c r="F85" s="33"/>
    </row>
    <row r="86" spans="1:6" ht="18" customHeight="1">
      <c r="A86" s="26" t="s">
        <v>66</v>
      </c>
      <c r="B86" s="31">
        <f t="shared" si="2"/>
        <v>-0.17831352632043249</v>
      </c>
      <c r="C86" s="30">
        <v>-3260</v>
      </c>
      <c r="D86" s="32"/>
      <c r="E86" s="30">
        <v>-3967.45</v>
      </c>
      <c r="F86" s="33"/>
    </row>
    <row r="87" spans="1:6" ht="18" customHeight="1">
      <c r="A87" s="26" t="s">
        <v>67</v>
      </c>
      <c r="B87" s="31">
        <f t="shared" si="2"/>
        <v>1.306667677413067</v>
      </c>
      <c r="C87" s="30">
        <v>-2130</v>
      </c>
      <c r="D87" s="32"/>
      <c r="E87" s="30">
        <v>-923.41</v>
      </c>
      <c r="F87" s="33"/>
    </row>
    <row r="88" spans="1:6" ht="18" customHeight="1">
      <c r="A88" s="26" t="s">
        <v>68</v>
      </c>
      <c r="B88" s="31">
        <f t="shared" si="2"/>
        <v>0.12715617932378517</v>
      </c>
      <c r="C88" s="30">
        <v>-20000</v>
      </c>
      <c r="D88" s="32"/>
      <c r="E88" s="30">
        <v>-17743.77</v>
      </c>
      <c r="F88" s="33"/>
    </row>
    <row r="89" spans="1:6" ht="18" customHeight="1">
      <c r="A89" s="26" t="s">
        <v>69</v>
      </c>
      <c r="B89" s="31">
        <f t="shared" si="2"/>
        <v>3.2187846939530749</v>
      </c>
      <c r="C89" s="30">
        <v>-1140</v>
      </c>
      <c r="D89" s="32"/>
      <c r="E89" s="30">
        <v>-270.22000000000003</v>
      </c>
      <c r="F89" s="33" t="s">
        <v>105</v>
      </c>
    </row>
    <row r="90" spans="1:6" ht="7.5" customHeight="1">
      <c r="A90" s="48"/>
      <c r="B90" s="36" t="str">
        <f t="shared" si="2"/>
        <v/>
      </c>
      <c r="C90" s="48"/>
      <c r="D90" s="49"/>
      <c r="E90" s="48"/>
      <c r="F90" s="38"/>
    </row>
    <row r="91" spans="1:6" s="5" customFormat="1" ht="18" customHeight="1" thickBot="1">
      <c r="A91" s="39" t="s">
        <v>18</v>
      </c>
      <c r="B91" s="40">
        <f t="shared" si="2"/>
        <v>0.14978980591141106</v>
      </c>
      <c r="C91" s="39">
        <f>SUM(C58:C73)+SUM(C75:C89)</f>
        <v>-53115</v>
      </c>
      <c r="D91" s="41"/>
      <c r="E91" s="39">
        <f>SUM(E58:E73)+SUM(E75:E89)</f>
        <v>-46195.4</v>
      </c>
      <c r="F91" s="46"/>
    </row>
    <row r="92" spans="1:6" ht="6.4" customHeight="1" thickTop="1">
      <c r="A92" s="50"/>
      <c r="B92" s="36" t="str">
        <f t="shared" si="2"/>
        <v/>
      </c>
      <c r="C92" s="50"/>
      <c r="D92" s="37"/>
      <c r="E92" s="50"/>
      <c r="F92" s="38"/>
    </row>
    <row r="93" spans="1:6" s="5" customFormat="1" ht="18" customHeight="1" thickBot="1">
      <c r="A93" s="39" t="s">
        <v>19</v>
      </c>
      <c r="B93" s="40">
        <f t="shared" si="2"/>
        <v>-2.095109935386215</v>
      </c>
      <c r="C93" s="39">
        <f>C53+C91</f>
        <v>-30965</v>
      </c>
      <c r="D93" s="41"/>
      <c r="E93" s="39">
        <f>E53+E91</f>
        <v>28275.700000000004</v>
      </c>
      <c r="F93" s="46"/>
    </row>
    <row r="94" spans="1:6" ht="6.75" customHeight="1" thickTop="1">
      <c r="A94" s="50"/>
      <c r="B94" s="36" t="str">
        <f t="shared" si="2"/>
        <v/>
      </c>
      <c r="C94" s="50"/>
      <c r="D94" s="37"/>
      <c r="E94" s="50"/>
      <c r="F94" s="38"/>
    </row>
    <row r="95" spans="1:6" ht="18" customHeight="1">
      <c r="A95" s="51" t="s">
        <v>20</v>
      </c>
      <c r="B95" s="36" t="str">
        <f t="shared" si="2"/>
        <v/>
      </c>
      <c r="C95" s="43"/>
      <c r="D95" s="52"/>
      <c r="E95" s="43"/>
      <c r="F95" s="38"/>
    </row>
    <row r="96" spans="1:6" ht="18" customHeight="1">
      <c r="A96" s="53" t="s">
        <v>21</v>
      </c>
      <c r="B96" s="27" t="str">
        <f t="shared" si="2"/>
        <v/>
      </c>
      <c r="C96" s="26">
        <v>0</v>
      </c>
      <c r="D96" s="54"/>
      <c r="E96" s="26">
        <v>0</v>
      </c>
      <c r="F96" s="47"/>
    </row>
    <row r="97" spans="1:6" ht="18" customHeight="1">
      <c r="A97" s="55" t="s">
        <v>22</v>
      </c>
      <c r="B97" s="31" t="str">
        <f t="shared" si="2"/>
        <v/>
      </c>
      <c r="C97" s="55">
        <v>0</v>
      </c>
      <c r="D97" s="56"/>
      <c r="E97" s="55">
        <v>0</v>
      </c>
      <c r="F97" s="33"/>
    </row>
    <row r="98" spans="1:6" ht="7.9" customHeight="1">
      <c r="A98" s="43"/>
      <c r="B98" s="36" t="str">
        <f t="shared" si="2"/>
        <v/>
      </c>
      <c r="C98" s="43"/>
      <c r="D98" s="52"/>
      <c r="E98" s="43"/>
      <c r="F98" s="38"/>
    </row>
    <row r="99" spans="1:6" s="5" customFormat="1" ht="18" customHeight="1" thickBot="1">
      <c r="A99" s="58" t="s">
        <v>23</v>
      </c>
      <c r="B99" s="40">
        <f t="shared" si="2"/>
        <v>-2.095109935386215</v>
      </c>
      <c r="C99" s="58">
        <f>C93+C96+C97</f>
        <v>-30965</v>
      </c>
      <c r="D99" s="59"/>
      <c r="E99" s="58">
        <f>E93+E96+E97</f>
        <v>28275.700000000004</v>
      </c>
      <c r="F99" s="46"/>
    </row>
    <row r="100" spans="1:6" ht="9.4" customHeight="1" thickTop="1">
      <c r="A100" s="43"/>
      <c r="B100" s="36" t="str">
        <f t="shared" si="2"/>
        <v/>
      </c>
      <c r="C100" s="43"/>
      <c r="D100" s="52"/>
      <c r="E100" s="43"/>
      <c r="F100" s="38"/>
    </row>
    <row r="101" spans="1:6" ht="18" customHeight="1">
      <c r="A101" s="53" t="s">
        <v>24</v>
      </c>
      <c r="B101" s="27" t="str">
        <f t="shared" si="2"/>
        <v/>
      </c>
      <c r="C101" s="26">
        <v>0</v>
      </c>
      <c r="D101" s="54"/>
      <c r="E101" s="26">
        <v>0</v>
      </c>
      <c r="F101" s="47"/>
    </row>
    <row r="102" spans="1:6" ht="18" customHeight="1">
      <c r="A102" s="55" t="s">
        <v>25</v>
      </c>
      <c r="B102" s="31" t="str">
        <f t="shared" si="2"/>
        <v/>
      </c>
      <c r="C102" s="55">
        <v>0</v>
      </c>
      <c r="D102" s="56"/>
      <c r="E102" s="55">
        <v>0</v>
      </c>
      <c r="F102" s="33"/>
    </row>
    <row r="103" spans="1:6" ht="7.9" customHeight="1">
      <c r="A103" s="43"/>
      <c r="B103" s="36" t="str">
        <f t="shared" si="2"/>
        <v/>
      </c>
      <c r="C103" s="43"/>
      <c r="D103" s="52"/>
      <c r="E103" s="43"/>
      <c r="F103" s="38"/>
    </row>
    <row r="104" spans="1:6" s="5" customFormat="1" ht="18" customHeight="1" thickBot="1">
      <c r="A104" s="58" t="s">
        <v>26</v>
      </c>
      <c r="B104" s="40">
        <f t="shared" si="2"/>
        <v>-2.095109935386215</v>
      </c>
      <c r="C104" s="58">
        <f>C99+C102+C101</f>
        <v>-30965</v>
      </c>
      <c r="D104" s="59"/>
      <c r="E104" s="58">
        <f>E99+E102+E101</f>
        <v>28275.700000000004</v>
      </c>
      <c r="F104" s="46"/>
    </row>
    <row r="105" spans="1:6" ht="8.25" customHeight="1" thickTop="1">
      <c r="A105" s="43"/>
      <c r="B105" s="36" t="str">
        <f t="shared" si="2"/>
        <v/>
      </c>
      <c r="C105" s="43"/>
      <c r="D105" s="52"/>
      <c r="E105" s="43"/>
      <c r="F105" s="38"/>
    </row>
    <row r="106" spans="1:6" ht="18" customHeight="1">
      <c r="A106" s="60"/>
      <c r="B106" s="36"/>
      <c r="C106" s="43"/>
      <c r="D106" s="52"/>
      <c r="E106" s="43"/>
      <c r="F106" s="57"/>
    </row>
    <row r="107" spans="1:6" ht="17.25">
      <c r="A107" s="4"/>
      <c r="B107" s="9"/>
      <c r="C107" s="4"/>
      <c r="D107" s="12"/>
      <c r="E107" s="4"/>
      <c r="F107" s="7"/>
    </row>
  </sheetData>
  <mergeCells count="6">
    <mergeCell ref="A9:E9"/>
    <mergeCell ref="A1:E1"/>
    <mergeCell ref="A2:E2"/>
    <mergeCell ref="A3:E3"/>
    <mergeCell ref="A4:E4"/>
    <mergeCell ref="A5:E5"/>
  </mergeCells>
  <printOptions horizontalCentered="1"/>
  <pageMargins left="0.39370078740157483" right="0.39370078740157483" top="0.78740157480314965" bottom="0.58770833333333339" header="0.19685039370078741" footer="0.19685039370078741"/>
  <pageSetup paperSize="9" scale="52" fitToWidth="0" fitToHeight="0" orientation="portrait" r:id="rId1"/>
  <headerFooter alignWithMargins="0">
    <oddFooter>&amp;L&amp;"Trebuchet MS,Normal"Lausanne, le &amp;D&amp;R&amp;"Trebuchet MS,Gras"&amp;10&amp;P/&amp;N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88"/>
  <sheetViews>
    <sheetView showGridLines="0" zoomScaleNormal="100" workbookViewId="0">
      <selection activeCell="F15" sqref="F15"/>
    </sheetView>
  </sheetViews>
  <sheetFormatPr defaultColWidth="0" defaultRowHeight="16.5"/>
  <cols>
    <col min="1" max="1" width="47.140625" style="1" customWidth="1"/>
    <col min="2" max="2" width="17.28515625" style="1" customWidth="1"/>
    <col min="3" max="3" width="3.140625" style="10" customWidth="1"/>
    <col min="4" max="4" width="19.42578125" style="1" customWidth="1"/>
    <col min="5" max="5" width="7" style="2" customWidth="1"/>
    <col min="6" max="6" width="132.42578125" style="8" customWidth="1"/>
    <col min="7" max="7" width="0" style="1" hidden="1"/>
    <col min="8" max="16383" width="11.42578125" style="1" hidden="1"/>
    <col min="16384" max="16384" width="12" style="1" hidden="1" customWidth="1"/>
  </cols>
  <sheetData>
    <row r="1" spans="1:6" ht="20.25">
      <c r="A1" s="106" t="s">
        <v>0</v>
      </c>
      <c r="B1" s="106"/>
      <c r="C1" s="106"/>
      <c r="D1" s="106"/>
      <c r="E1" s="106"/>
      <c r="F1" s="38"/>
    </row>
    <row r="2" spans="1:6" ht="34.15" customHeight="1">
      <c r="A2" s="112" t="s">
        <v>45</v>
      </c>
      <c r="B2" s="107"/>
      <c r="C2" s="107"/>
      <c r="D2" s="107"/>
      <c r="E2" s="107"/>
      <c r="F2" s="38"/>
    </row>
    <row r="3" spans="1:6">
      <c r="A3" s="115" t="s">
        <v>46</v>
      </c>
      <c r="B3" s="115"/>
      <c r="C3" s="115"/>
      <c r="D3" s="115"/>
      <c r="E3" s="115"/>
      <c r="F3" s="38"/>
    </row>
    <row r="4" spans="1:6" ht="31.5" customHeight="1">
      <c r="A4" s="113" t="s">
        <v>42</v>
      </c>
      <c r="B4" s="114"/>
      <c r="C4" s="114"/>
      <c r="D4" s="114"/>
      <c r="E4" s="114"/>
      <c r="F4" s="38"/>
    </row>
    <row r="5" spans="1:6" ht="18.75" hidden="1" customHeight="1">
      <c r="A5" s="111"/>
      <c r="B5" s="111"/>
      <c r="C5" s="111"/>
      <c r="D5" s="111"/>
      <c r="E5" s="111"/>
      <c r="F5" s="38"/>
    </row>
    <row r="6" spans="1:6" ht="18.75" customHeight="1">
      <c r="A6" s="61"/>
      <c r="B6" s="61"/>
      <c r="C6" s="61"/>
      <c r="D6" s="61"/>
      <c r="E6" s="61"/>
      <c r="F6" s="38"/>
    </row>
    <row r="7" spans="1:6" ht="18.75" customHeight="1">
      <c r="A7" s="61"/>
      <c r="B7" s="61"/>
      <c r="C7" s="61"/>
      <c r="D7" s="61"/>
      <c r="E7" s="61"/>
      <c r="F7" s="38"/>
    </row>
    <row r="8" spans="1:6" ht="12.75" customHeight="1">
      <c r="A8" s="61"/>
      <c r="B8" s="61"/>
      <c r="C8" s="61"/>
      <c r="D8" s="61"/>
      <c r="E8" s="61"/>
      <c r="F8" s="38"/>
    </row>
    <row r="9" spans="1:6" ht="5.25" customHeight="1">
      <c r="A9" s="61"/>
      <c r="B9" s="61"/>
      <c r="C9" s="61"/>
      <c r="D9" s="61"/>
      <c r="E9" s="61"/>
      <c r="F9" s="38"/>
    </row>
    <row r="10" spans="1:6" ht="87.75" customHeight="1">
      <c r="A10" s="93"/>
      <c r="B10" s="14" t="s">
        <v>47</v>
      </c>
      <c r="C10" s="62"/>
      <c r="D10" s="14" t="s">
        <v>48</v>
      </c>
      <c r="E10" s="63"/>
      <c r="F10" s="16" t="s">
        <v>34</v>
      </c>
    </row>
    <row r="11" spans="1:6">
      <c r="A11" s="64" t="s">
        <v>2</v>
      </c>
      <c r="B11" s="19" t="s">
        <v>3</v>
      </c>
      <c r="C11" s="65"/>
      <c r="D11" s="19" t="s">
        <v>3</v>
      </c>
      <c r="E11" s="66"/>
      <c r="F11" s="67"/>
    </row>
    <row r="12" spans="1:6" ht="9.4" customHeight="1">
      <c r="A12" s="43"/>
      <c r="B12" s="44"/>
      <c r="C12" s="68"/>
      <c r="D12" s="44"/>
      <c r="E12" s="69"/>
      <c r="F12" s="67"/>
    </row>
    <row r="13" spans="1:6" ht="13.5" customHeight="1">
      <c r="A13" s="45" t="s">
        <v>41</v>
      </c>
      <c r="B13" s="45">
        <f>B14+B18</f>
        <v>35665.99</v>
      </c>
      <c r="C13" s="70"/>
      <c r="D13" s="45">
        <f>D14+D18</f>
        <v>67201.039999999994</v>
      </c>
      <c r="E13" s="71"/>
      <c r="F13" s="38"/>
    </row>
    <row r="14" spans="1:6" s="3" customFormat="1" ht="13.5" customHeight="1">
      <c r="A14" s="23" t="s">
        <v>4</v>
      </c>
      <c r="B14" s="23">
        <f>SUM(B15:B16)</f>
        <v>35665.99</v>
      </c>
      <c r="C14" s="72"/>
      <c r="D14" s="23">
        <f>SUM(D15:D16)</f>
        <v>65930.899999999994</v>
      </c>
      <c r="E14" s="66"/>
      <c r="F14" s="25"/>
    </row>
    <row r="15" spans="1:6" ht="13.5" customHeight="1">
      <c r="A15" s="92" t="s">
        <v>36</v>
      </c>
      <c r="B15" s="73">
        <v>32665</v>
      </c>
      <c r="C15" s="74"/>
      <c r="D15" s="75">
        <v>60431.65</v>
      </c>
      <c r="E15" s="76"/>
      <c r="F15" s="76"/>
    </row>
    <row r="16" spans="1:6" ht="13.5" customHeight="1">
      <c r="A16" s="92" t="s">
        <v>35</v>
      </c>
      <c r="B16" s="75">
        <v>3000.99</v>
      </c>
      <c r="C16" s="28"/>
      <c r="D16" s="75">
        <v>5499.25</v>
      </c>
      <c r="E16" s="26"/>
      <c r="F16" s="47"/>
    </row>
    <row r="17" spans="1:6" ht="9.4" customHeight="1">
      <c r="A17" s="43"/>
      <c r="B17" s="43"/>
      <c r="C17" s="68"/>
      <c r="D17" s="43"/>
      <c r="E17" s="66"/>
      <c r="F17" s="25"/>
    </row>
    <row r="18" spans="1:6" s="3" customFormat="1">
      <c r="A18" s="23" t="s">
        <v>5</v>
      </c>
      <c r="B18" s="23">
        <f>SUM(B19:B19)</f>
        <v>0</v>
      </c>
      <c r="C18" s="72"/>
      <c r="D18" s="23">
        <f>SUM(D19:D19)</f>
        <v>1270.1400000000001</v>
      </c>
      <c r="E18" s="66"/>
      <c r="F18" s="38"/>
    </row>
    <row r="19" spans="1:6" ht="13.5" customHeight="1">
      <c r="A19" s="92" t="s">
        <v>103</v>
      </c>
      <c r="B19" s="75">
        <v>0</v>
      </c>
      <c r="C19" s="28"/>
      <c r="D19" s="75">
        <v>1270.1400000000001</v>
      </c>
      <c r="E19" s="26"/>
      <c r="F19" s="47"/>
    </row>
    <row r="20" spans="1:6" ht="6.75" customHeight="1">
      <c r="A20" s="35"/>
      <c r="B20" s="35"/>
      <c r="C20" s="77"/>
      <c r="D20" s="35"/>
      <c r="E20" s="78"/>
      <c r="F20" s="42"/>
    </row>
    <row r="21" spans="1:6">
      <c r="A21" s="23" t="s">
        <v>6</v>
      </c>
      <c r="B21" s="23">
        <f>SUM(B22:B24)</f>
        <v>0</v>
      </c>
      <c r="C21" s="72"/>
      <c r="D21" s="23">
        <f>SUM(D22:D24)</f>
        <v>0</v>
      </c>
      <c r="E21" s="78"/>
      <c r="F21" s="25"/>
    </row>
    <row r="22" spans="1:6" ht="13.5" customHeight="1">
      <c r="A22" s="98" t="s">
        <v>37</v>
      </c>
      <c r="B22" s="75">
        <v>0</v>
      </c>
      <c r="C22" s="28"/>
      <c r="D22" s="75">
        <v>0</v>
      </c>
      <c r="E22" s="75"/>
      <c r="F22" s="29"/>
    </row>
    <row r="23" spans="1:6" ht="13.5" customHeight="1">
      <c r="A23" s="98" t="s">
        <v>38</v>
      </c>
      <c r="B23" s="75">
        <v>0</v>
      </c>
      <c r="C23" s="28"/>
      <c r="D23" s="75">
        <v>0</v>
      </c>
      <c r="E23" s="75"/>
      <c r="F23" s="29"/>
    </row>
    <row r="24" spans="1:6">
      <c r="A24" s="99" t="s">
        <v>32</v>
      </c>
      <c r="B24" s="75">
        <v>0</v>
      </c>
      <c r="C24" s="28"/>
      <c r="D24" s="75">
        <v>0</v>
      </c>
      <c r="E24" s="26"/>
      <c r="F24" s="47"/>
    </row>
    <row r="25" spans="1:6">
      <c r="A25" s="35"/>
      <c r="B25" s="35"/>
      <c r="C25" s="77"/>
      <c r="D25" s="35"/>
      <c r="E25" s="78"/>
      <c r="F25" s="38"/>
    </row>
    <row r="26" spans="1:6" ht="15" customHeight="1">
      <c r="A26" s="43"/>
      <c r="B26" s="43"/>
      <c r="C26" s="68"/>
      <c r="D26" s="43"/>
      <c r="E26" s="66"/>
      <c r="F26" s="38"/>
    </row>
    <row r="27" spans="1:6" ht="12" customHeight="1">
      <c r="A27" s="43"/>
      <c r="B27" s="43"/>
      <c r="C27" s="68"/>
      <c r="D27" s="43"/>
      <c r="E27" s="66"/>
      <c r="F27" s="38"/>
    </row>
    <row r="28" spans="1:6" ht="18.95" customHeight="1" thickBot="1">
      <c r="A28" s="39" t="s">
        <v>7</v>
      </c>
      <c r="B28" s="39">
        <f>B21+B18+B14</f>
        <v>35665.99</v>
      </c>
      <c r="C28" s="97"/>
      <c r="D28" s="39">
        <f>D21+D18+D14</f>
        <v>67201.039999999994</v>
      </c>
      <c r="E28" s="78"/>
      <c r="F28" s="38"/>
    </row>
    <row r="29" spans="1:6" ht="12.4" customHeight="1" thickTop="1">
      <c r="A29" s="43"/>
      <c r="B29" s="44"/>
      <c r="C29" s="68"/>
      <c r="D29" s="44"/>
      <c r="E29" s="66"/>
      <c r="F29" s="38"/>
    </row>
    <row r="30" spans="1:6">
      <c r="A30" s="64" t="s">
        <v>8</v>
      </c>
      <c r="B30" s="79"/>
      <c r="C30" s="68"/>
      <c r="D30" s="79"/>
      <c r="E30" s="66"/>
      <c r="F30" s="38"/>
    </row>
    <row r="31" spans="1:6" ht="8.25" customHeight="1">
      <c r="A31" s="43"/>
      <c r="B31" s="44"/>
      <c r="C31" s="68"/>
      <c r="D31" s="44"/>
      <c r="E31" s="66"/>
      <c r="F31" s="38"/>
    </row>
    <row r="32" spans="1:6">
      <c r="A32" s="45" t="s">
        <v>9</v>
      </c>
      <c r="B32" s="45">
        <f>+B33</f>
        <v>3549.34</v>
      </c>
      <c r="C32" s="70"/>
      <c r="D32" s="45">
        <f>+D33</f>
        <v>4119.3900000000003</v>
      </c>
      <c r="E32" s="78"/>
      <c r="F32" s="38"/>
    </row>
    <row r="33" spans="1:6" ht="13.5" customHeight="1">
      <c r="A33" s="23" t="s">
        <v>10</v>
      </c>
      <c r="B33" s="23">
        <f>SUM(B34:B35)</f>
        <v>3549.34</v>
      </c>
      <c r="C33" s="72"/>
      <c r="D33" s="23">
        <f>SUM(D34:D35)</f>
        <v>4119.3900000000003</v>
      </c>
      <c r="E33" s="66"/>
      <c r="F33" s="38"/>
    </row>
    <row r="34" spans="1:6" ht="13.5" customHeight="1">
      <c r="A34" s="116" t="s">
        <v>104</v>
      </c>
      <c r="B34" s="23">
        <v>3549.34</v>
      </c>
      <c r="C34" s="72"/>
      <c r="D34" s="23">
        <v>3549.34</v>
      </c>
      <c r="E34" s="66"/>
      <c r="F34" s="38"/>
    </row>
    <row r="35" spans="1:6" ht="13.5" customHeight="1">
      <c r="A35" s="99" t="s">
        <v>11</v>
      </c>
      <c r="B35" s="75">
        <v>0</v>
      </c>
      <c r="C35" s="28"/>
      <c r="D35" s="75">
        <v>570.04999999999995</v>
      </c>
      <c r="E35" s="26"/>
      <c r="F35" s="47"/>
    </row>
    <row r="36" spans="1:6" ht="7.9" customHeight="1">
      <c r="A36" s="43"/>
      <c r="B36" s="43"/>
      <c r="C36" s="68"/>
      <c r="D36" s="43"/>
      <c r="E36" s="66"/>
      <c r="F36" s="38"/>
    </row>
    <row r="37" spans="1:6">
      <c r="A37" s="45" t="s">
        <v>12</v>
      </c>
      <c r="B37" s="45">
        <f>SUM(B38:B39)</f>
        <v>32116.649999999994</v>
      </c>
      <c r="C37" s="70"/>
      <c r="D37" s="45">
        <f>SUM(D38:D39)</f>
        <v>63081.649999999994</v>
      </c>
      <c r="E37" s="78"/>
      <c r="F37" s="46"/>
    </row>
    <row r="38" spans="1:6" ht="13.5" customHeight="1">
      <c r="A38" s="92" t="s">
        <v>101</v>
      </c>
      <c r="B38" s="35">
        <f>+D38+D39</f>
        <v>63081.649999999994</v>
      </c>
      <c r="C38" s="77"/>
      <c r="D38" s="35">
        <v>34805.949999999997</v>
      </c>
      <c r="E38" s="78"/>
      <c r="F38" s="38"/>
    </row>
    <row r="39" spans="1:6" ht="13.5" customHeight="1">
      <c r="A39" s="99" t="s">
        <v>13</v>
      </c>
      <c r="B39" s="75">
        <f>'Profits et Pertes'!C104</f>
        <v>-30965</v>
      </c>
      <c r="C39" s="28"/>
      <c r="D39" s="75">
        <v>28275.7</v>
      </c>
      <c r="E39" s="26"/>
      <c r="F39" s="47"/>
    </row>
    <row r="40" spans="1:6" ht="7.5" customHeight="1">
      <c r="A40" s="43"/>
      <c r="B40" s="43"/>
      <c r="C40" s="68"/>
      <c r="D40" s="43"/>
      <c r="E40" s="69"/>
      <c r="F40" s="38"/>
    </row>
    <row r="41" spans="1:6" ht="17.25" thickBot="1">
      <c r="A41" s="39" t="s">
        <v>14</v>
      </c>
      <c r="B41" s="39">
        <f>B37+B32</f>
        <v>35665.989999999991</v>
      </c>
      <c r="C41" s="97"/>
      <c r="D41" s="39">
        <f>D37+D32</f>
        <v>67201.039999999994</v>
      </c>
      <c r="E41" s="71"/>
      <c r="F41" s="38"/>
    </row>
    <row r="42" spans="1:6" ht="13.5" customHeight="1" thickTop="1">
      <c r="A42" s="35"/>
      <c r="B42" s="80"/>
      <c r="C42" s="81"/>
      <c r="D42" s="35"/>
      <c r="E42" s="71"/>
      <c r="F42" s="38"/>
    </row>
    <row r="43" spans="1:6" ht="13.5" customHeight="1">
      <c r="A43" s="35"/>
      <c r="B43" s="80"/>
      <c r="C43" s="81"/>
      <c r="D43" s="35"/>
      <c r="E43" s="71"/>
      <c r="F43" s="38"/>
    </row>
    <row r="44" spans="1:6" ht="18.95" customHeight="1">
      <c r="A44" s="84"/>
      <c r="B44" s="85" t="s">
        <v>27</v>
      </c>
      <c r="C44" s="86"/>
      <c r="D44" s="85"/>
      <c r="E44" s="85"/>
      <c r="F44" s="38"/>
    </row>
    <row r="45" spans="1:6" ht="10.5" customHeight="1">
      <c r="A45" s="82"/>
      <c r="B45" s="82"/>
      <c r="C45" s="87"/>
      <c r="D45" s="82"/>
      <c r="E45" s="83"/>
      <c r="F45" s="38"/>
    </row>
    <row r="46" spans="1:6" ht="16.5" customHeight="1">
      <c r="A46" s="82"/>
      <c r="B46" s="88" t="s">
        <v>43</v>
      </c>
      <c r="C46" s="87"/>
      <c r="D46" s="88" t="s">
        <v>44</v>
      </c>
      <c r="E46" s="69"/>
      <c r="F46" s="38"/>
    </row>
    <row r="47" spans="1:6" ht="16.5" customHeight="1">
      <c r="A47" s="82"/>
      <c r="B47" s="44" t="s">
        <v>3</v>
      </c>
      <c r="C47" s="89"/>
      <c r="D47" s="44" t="s">
        <v>3</v>
      </c>
      <c r="E47" s="78"/>
      <c r="F47" s="38"/>
    </row>
    <row r="48" spans="1:6" ht="6.4" customHeight="1">
      <c r="A48" s="82"/>
      <c r="B48" s="84"/>
      <c r="C48" s="89"/>
      <c r="D48" s="84"/>
      <c r="E48" s="90"/>
      <c r="F48" s="38"/>
    </row>
    <row r="49" spans="1:6">
      <c r="A49" s="26" t="s">
        <v>28</v>
      </c>
      <c r="B49" s="75">
        <v>0</v>
      </c>
      <c r="C49" s="28"/>
      <c r="D49" s="75">
        <v>0</v>
      </c>
      <c r="E49" s="26"/>
      <c r="F49" s="47"/>
    </row>
    <row r="50" spans="1:6" ht="16.5" customHeight="1">
      <c r="A50" s="26" t="s">
        <v>29</v>
      </c>
      <c r="B50" s="75">
        <v>0</v>
      </c>
      <c r="C50" s="28"/>
      <c r="D50" s="75">
        <v>0</v>
      </c>
      <c r="E50" s="26"/>
      <c r="F50" s="47"/>
    </row>
    <row r="51" spans="1:6" ht="16.5" customHeight="1">
      <c r="A51" s="26" t="s">
        <v>30</v>
      </c>
      <c r="B51" s="75">
        <v>0</v>
      </c>
      <c r="C51" s="28"/>
      <c r="D51" s="75">
        <v>0</v>
      </c>
      <c r="E51" s="26"/>
      <c r="F51" s="47"/>
    </row>
    <row r="52" spans="1:6" ht="16.5" customHeight="1">
      <c r="A52" s="26" t="s">
        <v>31</v>
      </c>
      <c r="B52" s="75">
        <v>0</v>
      </c>
      <c r="C52" s="28"/>
      <c r="D52" s="75">
        <v>0</v>
      </c>
      <c r="E52" s="26"/>
      <c r="F52" s="47"/>
    </row>
    <row r="53" spans="1:6" ht="16.5" customHeight="1">
      <c r="A53" s="26" t="s">
        <v>32</v>
      </c>
      <c r="B53" s="75">
        <v>0</v>
      </c>
      <c r="C53" s="28"/>
      <c r="D53" s="75">
        <v>0</v>
      </c>
      <c r="E53" s="26"/>
      <c r="F53" s="47"/>
    </row>
    <row r="54" spans="1:6" ht="4.9000000000000004" customHeight="1">
      <c r="A54" s="82"/>
      <c r="B54" s="82"/>
      <c r="C54" s="87"/>
      <c r="D54" s="82"/>
      <c r="E54" s="82"/>
      <c r="F54" s="57"/>
    </row>
    <row r="55" spans="1:6" ht="16.5" customHeight="1" thickBot="1">
      <c r="A55" s="94" t="s">
        <v>33</v>
      </c>
      <c r="B55" s="94">
        <f>SUM(B49:B54)</f>
        <v>0</v>
      </c>
      <c r="C55" s="95"/>
      <c r="D55" s="94">
        <f>SUM(D49:D54)</f>
        <v>0</v>
      </c>
      <c r="E55" s="91"/>
      <c r="F55" s="57"/>
    </row>
    <row r="56" spans="1:6" ht="6.75" customHeight="1" thickTop="1">
      <c r="A56" s="82"/>
      <c r="B56" s="82"/>
      <c r="C56" s="87"/>
      <c r="D56" s="82"/>
      <c r="E56" s="83"/>
      <c r="F56" s="67"/>
    </row>
    <row r="57" spans="1:6" ht="16.5" customHeight="1">
      <c r="A57" s="96"/>
      <c r="B57" s="82"/>
      <c r="C57" s="87"/>
      <c r="D57" s="82"/>
      <c r="E57" s="83"/>
      <c r="F57" s="67"/>
    </row>
    <row r="58" spans="1:6">
      <c r="A58" s="82"/>
      <c r="B58" s="82"/>
      <c r="C58" s="87"/>
      <c r="D58" s="82"/>
      <c r="E58" s="83"/>
      <c r="F58" s="67"/>
    </row>
    <row r="59" spans="1:6">
      <c r="A59" s="84"/>
      <c r="B59" s="84"/>
      <c r="C59" s="89"/>
      <c r="D59" s="84"/>
      <c r="E59" s="90"/>
      <c r="F59" s="67"/>
    </row>
    <row r="60" spans="1:6">
      <c r="A60" s="84"/>
      <c r="B60" s="84"/>
      <c r="C60" s="89"/>
      <c r="D60" s="84"/>
      <c r="E60" s="90"/>
      <c r="F60" s="67"/>
    </row>
    <row r="61" spans="1:6">
      <c r="A61" s="84"/>
      <c r="B61" s="84"/>
      <c r="C61" s="89"/>
      <c r="D61" s="84"/>
      <c r="E61" s="90"/>
      <c r="F61" s="67"/>
    </row>
    <row r="62" spans="1:6">
      <c r="A62" s="84"/>
      <c r="B62" s="84"/>
      <c r="C62" s="89"/>
      <c r="D62" s="84"/>
      <c r="E62" s="90"/>
      <c r="F62" s="67"/>
    </row>
    <row r="63" spans="1:6">
      <c r="A63" s="84"/>
      <c r="B63" s="84"/>
      <c r="C63" s="89"/>
      <c r="D63" s="84"/>
      <c r="E63" s="90"/>
      <c r="F63" s="67"/>
    </row>
    <row r="64" spans="1:6">
      <c r="A64" s="84"/>
      <c r="B64" s="84"/>
      <c r="C64" s="89"/>
      <c r="D64" s="84"/>
      <c r="E64" s="90"/>
      <c r="F64" s="67"/>
    </row>
    <row r="65" spans="1:6">
      <c r="A65" s="84"/>
      <c r="B65" s="84"/>
      <c r="C65" s="89"/>
      <c r="D65" s="84"/>
      <c r="E65" s="90"/>
      <c r="F65" s="67"/>
    </row>
    <row r="66" spans="1:6">
      <c r="A66" s="84"/>
      <c r="B66" s="84"/>
      <c r="C66" s="89"/>
      <c r="D66" s="84"/>
      <c r="E66" s="90"/>
      <c r="F66" s="67"/>
    </row>
    <row r="67" spans="1:6">
      <c r="A67" s="84"/>
      <c r="B67" s="84"/>
      <c r="C67" s="89"/>
      <c r="D67" s="84"/>
      <c r="E67" s="90"/>
      <c r="F67" s="67"/>
    </row>
    <row r="68" spans="1:6">
      <c r="A68" s="84"/>
      <c r="B68" s="84"/>
      <c r="C68" s="89"/>
      <c r="D68" s="84"/>
      <c r="E68" s="90"/>
      <c r="F68" s="67"/>
    </row>
    <row r="69" spans="1:6">
      <c r="A69" s="84"/>
      <c r="B69" s="84"/>
      <c r="C69" s="89"/>
      <c r="D69" s="84"/>
      <c r="E69" s="90"/>
      <c r="F69" s="67"/>
    </row>
    <row r="70" spans="1:6">
      <c r="A70" s="84"/>
      <c r="B70" s="84"/>
      <c r="C70" s="89"/>
      <c r="D70" s="84"/>
      <c r="E70" s="90"/>
      <c r="F70" s="67"/>
    </row>
    <row r="71" spans="1:6">
      <c r="A71" s="84"/>
      <c r="B71" s="84"/>
      <c r="C71" s="89"/>
      <c r="D71" s="84"/>
      <c r="E71" s="90"/>
      <c r="F71" s="67"/>
    </row>
    <row r="72" spans="1:6">
      <c r="A72" s="84"/>
      <c r="B72" s="84"/>
      <c r="C72" s="89"/>
      <c r="D72" s="84"/>
      <c r="E72" s="90"/>
      <c r="F72" s="67"/>
    </row>
    <row r="73" spans="1:6">
      <c r="A73" s="84"/>
      <c r="B73" s="84"/>
      <c r="C73" s="89"/>
      <c r="D73" s="84"/>
      <c r="E73" s="90"/>
      <c r="F73" s="67"/>
    </row>
    <row r="74" spans="1:6">
      <c r="A74" s="84"/>
      <c r="B74" s="84"/>
      <c r="C74" s="89"/>
      <c r="D74" s="84"/>
      <c r="E74" s="90"/>
      <c r="F74" s="67"/>
    </row>
    <row r="75" spans="1:6">
      <c r="A75" s="84"/>
      <c r="B75" s="84"/>
      <c r="C75" s="89"/>
      <c r="D75" s="84"/>
      <c r="E75" s="90"/>
      <c r="F75" s="67"/>
    </row>
    <row r="76" spans="1:6">
      <c r="A76" s="84"/>
      <c r="B76" s="84"/>
      <c r="C76" s="89"/>
      <c r="D76" s="84"/>
      <c r="E76" s="90"/>
      <c r="F76" s="67"/>
    </row>
    <row r="77" spans="1:6">
      <c r="A77" s="84"/>
      <c r="B77" s="84"/>
      <c r="C77" s="89"/>
      <c r="D77" s="84"/>
      <c r="E77" s="90"/>
      <c r="F77" s="67"/>
    </row>
    <row r="78" spans="1:6">
      <c r="A78" s="84"/>
      <c r="B78" s="84"/>
      <c r="C78" s="89"/>
      <c r="D78" s="84"/>
      <c r="E78" s="90"/>
      <c r="F78" s="67"/>
    </row>
    <row r="79" spans="1:6">
      <c r="A79" s="84"/>
      <c r="B79" s="84"/>
      <c r="C79" s="89"/>
      <c r="D79" s="84"/>
      <c r="E79" s="90"/>
      <c r="F79" s="67"/>
    </row>
    <row r="80" spans="1:6">
      <c r="A80" s="84"/>
      <c r="B80" s="84"/>
      <c r="C80" s="89"/>
      <c r="D80" s="84"/>
      <c r="E80" s="90"/>
      <c r="F80" s="67"/>
    </row>
    <row r="81" spans="1:6">
      <c r="A81" s="84"/>
      <c r="B81" s="84"/>
      <c r="C81" s="89"/>
      <c r="D81" s="84"/>
      <c r="E81" s="90"/>
      <c r="F81" s="67"/>
    </row>
    <row r="82" spans="1:6">
      <c r="A82" s="84"/>
      <c r="B82" s="84"/>
      <c r="C82" s="89"/>
      <c r="D82" s="84"/>
      <c r="E82" s="90"/>
      <c r="F82" s="67"/>
    </row>
    <row r="83" spans="1:6">
      <c r="A83" s="84"/>
      <c r="B83" s="84"/>
      <c r="C83" s="89"/>
      <c r="D83" s="84"/>
      <c r="E83" s="90"/>
      <c r="F83" s="67"/>
    </row>
    <row r="84" spans="1:6">
      <c r="A84" s="84"/>
      <c r="B84" s="84"/>
      <c r="C84" s="89"/>
      <c r="D84" s="84"/>
      <c r="E84" s="90"/>
      <c r="F84" s="67"/>
    </row>
    <row r="85" spans="1:6">
      <c r="A85" s="84"/>
      <c r="B85" s="84"/>
      <c r="C85" s="89"/>
      <c r="D85" s="84"/>
      <c r="E85" s="90"/>
      <c r="F85" s="67"/>
    </row>
    <row r="86" spans="1:6">
      <c r="A86" s="84"/>
      <c r="B86" s="84"/>
      <c r="C86" s="89"/>
      <c r="D86" s="84"/>
      <c r="E86" s="90"/>
      <c r="F86" s="67"/>
    </row>
    <row r="87" spans="1:6">
      <c r="A87" s="84"/>
      <c r="B87" s="84"/>
      <c r="C87" s="89"/>
      <c r="D87" s="84"/>
      <c r="E87" s="90"/>
      <c r="F87" s="67"/>
    </row>
    <row r="88" spans="1:6">
      <c r="A88" s="84"/>
      <c r="B88" s="84"/>
      <c r="C88" s="89"/>
      <c r="D88" s="84"/>
      <c r="E88" s="90"/>
      <c r="F88" s="67"/>
    </row>
  </sheetData>
  <mergeCells count="5">
    <mergeCell ref="A5:E5"/>
    <mergeCell ref="A1:E1"/>
    <mergeCell ref="A2:E2"/>
    <mergeCell ref="A4:E4"/>
    <mergeCell ref="A3:E3"/>
  </mergeCells>
  <pageMargins left="0.7" right="0.7" top="0.75" bottom="0.75" header="0.3" footer="0.3"/>
  <pageSetup paperSize="9" scale="4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Profits et Pertes</vt:lpstr>
      <vt:lpstr>Bilan</vt:lpstr>
      <vt:lpstr>'Profits et Pertes'!actif</vt:lpstr>
      <vt:lpstr>'Profits et Pertes'!annexe</vt:lpstr>
      <vt:lpstr>'Profits et Pertes'!bilan</vt:lpstr>
      <vt:lpstr>CHASOUT</vt:lpstr>
      <vt:lpstr>Bilan!Print_Area</vt:lpstr>
      <vt:lpstr>'Profits et Pertes'!Print_Area</vt:lpstr>
      <vt:lpstr>'Profits et Pertes'!Print_Titles</vt:lpstr>
      <vt:lpstr>PRODFIN</vt:lpstr>
      <vt:lpstr>'Profits et Pertes'!RAISOC</vt:lpstr>
      <vt:lpstr>'Profits et Pertes'!RAISOC1</vt:lpstr>
      <vt:lpstr>TOTCHA</vt:lpstr>
      <vt:lpstr>TOTPROD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Brillo</dc:creator>
  <cp:lastModifiedBy>Guillaume Alexandre Heubi</cp:lastModifiedBy>
  <cp:lastPrinted>2020-09-29T07:38:40Z</cp:lastPrinted>
  <dcterms:created xsi:type="dcterms:W3CDTF">2014-08-21T06:32:49Z</dcterms:created>
  <dcterms:modified xsi:type="dcterms:W3CDTF">2024-10-10T12:34:27Z</dcterms:modified>
</cp:coreProperties>
</file>