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codeName="ThisWorkbook" hidePivotFieldList="1" defaultThemeVersion="166925"/>
  <mc:AlternateContent xmlns:mc="http://schemas.openxmlformats.org/markup-compatibility/2006">
    <mc:Choice Requires="x15">
      <x15ac:absPath xmlns:x15ac="http://schemas.microsoft.com/office/spreadsheetml/2010/11/ac" url="https://microsoft-my.sharepoint.com/personal/tredavis_microsoft_com/Documents/GitHub/Azure VMware Solution/AVS-Sizer/"/>
    </mc:Choice>
  </mc:AlternateContent>
  <xr:revisionPtr revIDLastSave="274" documentId="6_{DDF8DF0C-469B-4C0B-B8DD-90FB23200A5B}" xr6:coauthVersionLast="48" xr6:coauthVersionMax="48" xr10:uidLastSave="{34AEDF1D-135C-4875-9145-77FE2D594F8D}"/>
  <bookViews>
    <workbookView xWindow="-98" yWindow="-98" windowWidth="24496" windowHeight="16035" tabRatio="875" activeTab="1" xr2:uid="{00000000-000D-0000-FFFF-FFFF00000000}"/>
  </bookViews>
  <sheets>
    <sheet name="Sizing Input " sheetId="5" r:id="rId1"/>
    <sheet name="Turn The Knobs" sheetId="4" r:id="rId2"/>
    <sheet name="Host Configurations" sheetId="9" state="hidden" r:id="rId3"/>
    <sheet name="Storage Details" sheetId="16" state="hidden" r:id="rId4"/>
    <sheet name="CPU Details" sheetId="25" state="hidden" r:id="rId5"/>
    <sheet name="Memory Details" sheetId="24" state="hidden" r:id="rId6"/>
    <sheet name="Sheet3" sheetId="27" state="hidden" r:id="rId7"/>
  </sheets>
  <definedNames>
    <definedName name="ExternalData_1" localSheetId="0">'Sizing Input '!#REF!</definedName>
    <definedName name="ExternalData_2" localSheetId="0" hidden="1">'Sizing Input '!#REF!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5" l="1"/>
  <c r="C5" i="25"/>
  <c r="C11" i="5" l="1"/>
  <c r="F16" i="5" l="1"/>
  <c r="A4" i="24" l="1"/>
  <c r="A4" i="25"/>
  <c r="B6" i="16"/>
  <c r="B5" i="16"/>
  <c r="C7" i="5"/>
  <c r="D9" i="9" l="1"/>
  <c r="D14" i="9" s="1"/>
  <c r="C9" i="9"/>
  <c r="C12" i="9" s="1"/>
  <c r="B9" i="9"/>
  <c r="B12" i="9" s="1"/>
  <c r="D5" i="9"/>
  <c r="C5" i="9"/>
  <c r="E24" i="9" s="1"/>
  <c r="B5" i="9"/>
  <c r="C14" i="9" l="1"/>
  <c r="D13" i="9"/>
  <c r="C13" i="9"/>
  <c r="D15" i="9"/>
  <c r="B13" i="9"/>
  <c r="B14" i="9"/>
  <c r="C15" i="9"/>
  <c r="B15" i="9"/>
  <c r="D12" i="9"/>
  <c r="A2" i="25" l="1"/>
  <c r="A3" i="25" s="1"/>
  <c r="A5" i="25" s="1"/>
  <c r="A2" i="24"/>
  <c r="A3" i="24" s="1"/>
  <c r="A5" i="24" l="1"/>
  <c r="B8" i="24" s="1"/>
  <c r="B20" i="4" s="1"/>
  <c r="C3" i="24"/>
  <c r="B8" i="25"/>
  <c r="B19" i="4" s="1"/>
  <c r="B7" i="25"/>
  <c r="B7" i="16"/>
  <c r="B8" i="16"/>
  <c r="C8" i="16" s="1"/>
  <c r="B4" i="16"/>
  <c r="A5" i="16"/>
  <c r="A6" i="16"/>
  <c r="A7" i="16"/>
  <c r="A8" i="16"/>
  <c r="A4" i="16"/>
  <c r="B7" i="24" l="1"/>
  <c r="G16" i="5" l="1"/>
  <c r="C15" i="5" s="1"/>
  <c r="C16" i="5" s="1"/>
  <c r="B9" i="16" l="1"/>
  <c r="B28" i="16" l="1"/>
  <c r="B23" i="16"/>
  <c r="B10" i="16"/>
  <c r="B11" i="16" s="1"/>
  <c r="B12" i="16" s="1"/>
  <c r="B13" i="16" s="1"/>
  <c r="B14" i="16" s="1"/>
  <c r="B27" i="16" s="1"/>
  <c r="C27" i="16" l="1"/>
  <c r="B30" i="16" s="1"/>
  <c r="B29" i="16" s="1"/>
  <c r="B21" i="4"/>
  <c r="B23" i="4" s="1"/>
  <c r="B22" i="16"/>
  <c r="B24" i="16" l="1"/>
  <c r="B25" i="16" s="1"/>
  <c r="B2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5460B2-10FF-41B8-A3AF-B767F03FA519}" keepAlive="1" name="Query - vCPU (2)" description="Connection to the 'vCPU (2)' query in the workbook." type="5" refreshedVersion="6" background="1" saveData="1">
    <dbPr connection="Provider=Microsoft.Mashup.OleDb.1;Data Source=$Workbook$;Location=&quot;vCPU (2)&quot;;Extended Properties=&quot;&quot;" command="SELECT * FROM [vCPU (2)]"/>
  </connection>
  <connection id="2" xr16:uid="{BBCC4295-694D-4CF8-A6A9-2406B1F5CB5B}" keepAlive="1" name="Query - vHost (2)" description="Connection to the 'vHost (2)' query in the workbook." type="5" refreshedVersion="6" background="1" saveData="1">
    <dbPr connection="Provider=Microsoft.Mashup.OleDb.1;Data Source=$Workbook$;Location=&quot;vHost (2)&quot;;Extended Properties=&quot;&quot;" command="SELECT * FROM [vHost (2)]"/>
  </connection>
  <connection id="3" xr16:uid="{DD53ADD0-33A5-4F33-882A-B6DE85617F5B}" keepAlive="1" name="Query - vInfo (2)" description="Connection to the 'vInfo (2)' query in the workbook." type="5" refreshedVersion="6" background="1" saveData="1">
    <dbPr connection="Provider=Microsoft.Mashup.OleDb.1;Data Source=$Workbook$;Location=&quot;vInfo (2)&quot;;Extended Properties=&quot;&quot;" command="SELECT * FROM [vInfo (2)]"/>
  </connection>
  <connection id="4" xr16:uid="{5714B9D8-E28E-46AC-8291-475427315AFC}" keepAlive="1" name="Query - vMemory (2)" description="Connection to the 'vMemory (2)' query in the workbook." type="5" refreshedVersion="6" background="1" saveData="1">
    <dbPr connection="Provider=Microsoft.Mashup.OleDb.1;Data Source=$Workbook$;Location=&quot;vMemory (2)&quot;;Extended Properties=&quot;&quot;" command="SELECT * FROM [vMemory (2)]"/>
  </connection>
  <connection id="5" xr16:uid="{2291390C-0FB3-4306-9453-35AE6750B797}" keepAlive="1" name="Query - vPartition (2)" description="Connection to the 'vPartition (2)' query in the workbook." type="5" refreshedVersion="6" background="1" saveData="1">
    <dbPr connection="Provider=Microsoft.Mashup.OleDb.1;Data Source=$Workbook$;Location=&quot;vPartition (2)&quot;;Extended Properties=&quot;&quot;" command="SELECT * FROM [vPartition (2)]"/>
  </connection>
</connections>
</file>

<file path=xl/sharedStrings.xml><?xml version="1.0" encoding="utf-8"?>
<sst xmlns="http://schemas.openxmlformats.org/spreadsheetml/2006/main" count="87" uniqueCount="80">
  <si>
    <t>ONLY MODIFY THE CELLS HIGHLIGHTED IN BLUE</t>
  </si>
  <si>
    <t>VMs</t>
  </si>
  <si>
    <t>Compute</t>
  </si>
  <si>
    <t>Total vCPU Across All VMs</t>
  </si>
  <si>
    <t>Average vCPU Per VM</t>
  </si>
  <si>
    <t>Memory</t>
  </si>
  <si>
    <t>Total vMem Across All VMs (GB)</t>
  </si>
  <si>
    <t>Average vMem per VM (GB)</t>
  </si>
  <si>
    <t>Storage</t>
  </si>
  <si>
    <t>Total Storage Across All VMs (GB)</t>
  </si>
  <si>
    <t>MB From Storage</t>
  </si>
  <si>
    <t>TB</t>
  </si>
  <si>
    <t>GB</t>
  </si>
  <si>
    <t>Average Storage per VM (GB)</t>
  </si>
  <si>
    <t>Design Decisions</t>
  </si>
  <si>
    <t>Configurable Vaue</t>
  </si>
  <si>
    <t>Description</t>
  </si>
  <si>
    <t>Slack Space (%)</t>
  </si>
  <si>
    <t>Dedupe / Compression Factor</t>
  </si>
  <si>
    <t>Growth % (Overall)</t>
  </si>
  <si>
    <t>How much growth will the environment have, i.e, 20%, 15%, etc…</t>
  </si>
  <si>
    <t>Mgmt Workloads (TB)</t>
  </si>
  <si>
    <t>This number probably shouldn't be changed, it's the amount of storage for NSX, vCenter, etc..</t>
  </si>
  <si>
    <t>vSAN Configuration</t>
  </si>
  <si>
    <t>FTT=1, Erasure Coding</t>
  </si>
  <si>
    <t>N+ Configuration</t>
  </si>
  <si>
    <t>Use this to make sure then when / if there is a failure of a node there will always be enough disk, CPU and horsepower to not impact the environment</t>
  </si>
  <si>
    <t>Size for Storage Need or Deployed?</t>
  </si>
  <si>
    <t>Deployed</t>
  </si>
  <si>
    <t>Storage Growth %</t>
  </si>
  <si>
    <t>Overcommit Ratio of CPU (x:1)</t>
  </si>
  <si>
    <t>Overcommit Ratio of Memory (x:1)</t>
  </si>
  <si>
    <t>cs36m</t>
  </si>
  <si>
    <t>Number of Hosts To Accommodate CPU</t>
  </si>
  <si>
    <t>Number of Hosts To Accommodate Memory</t>
  </si>
  <si>
    <t>Number of Hosts To Accommodate Storage w/ Dedupe and Compression Factored</t>
  </si>
  <si>
    <t>The Number of Hosts Needed Based on the Factors Above</t>
  </si>
  <si>
    <t>Limiting Factor</t>
  </si>
  <si>
    <t>Model</t>
  </si>
  <si>
    <t>CS28</t>
  </si>
  <si>
    <t>CS36</t>
  </si>
  <si>
    <t>CS36m</t>
  </si>
  <si>
    <t>CPU GHz</t>
  </si>
  <si>
    <t>Number of Processors</t>
  </si>
  <si>
    <t>Core Per Processor</t>
  </si>
  <si>
    <t>Total Cores</t>
  </si>
  <si>
    <t>Memory (GB)</t>
  </si>
  <si>
    <t>Capacity Disk Size (GB)</t>
  </si>
  <si>
    <t>Number of Disks</t>
  </si>
  <si>
    <t>Total RAW Storage (TB)</t>
  </si>
  <si>
    <t>Useable Storage in TB</t>
  </si>
  <si>
    <t xml:space="preserve">FTT=1 </t>
  </si>
  <si>
    <t>FTT=2</t>
  </si>
  <si>
    <t>FTT=2, Erasure Coding</t>
  </si>
  <si>
    <t>Need</t>
  </si>
  <si>
    <t>Storage Need (TB)</t>
  </si>
  <si>
    <t>Storage Need + FTT Factor</t>
  </si>
  <si>
    <t>Storage Need + FTT Factor - Dedupe Factor (TB)</t>
  </si>
  <si>
    <t>Storage Need + FTT Factor - Dedupe Factor + Slack (TB)</t>
  </si>
  <si>
    <t>Storage Need + FTT Factor - Dedupe Factor + Slack + Dedupe Overhead (TB)</t>
  </si>
  <si>
    <t>Storage Need + FTT Factor - Dedupe Factor + Slack + Dedupe Overhead + Misc Overhead (TB)</t>
  </si>
  <si>
    <t>Number of CS36 Nodes Required</t>
  </si>
  <si>
    <t>Consumed Space</t>
  </si>
  <si>
    <t>Free Useable Space (TB)</t>
  </si>
  <si>
    <t>Total Useable Space</t>
  </si>
  <si>
    <t>Free Space (TB)</t>
  </si>
  <si>
    <t>needed VMs</t>
  </si>
  <si>
    <t>total vCPU needed</t>
  </si>
  <si>
    <t>overcommit</t>
  </si>
  <si>
    <t>physical CPUs needed</t>
  </si>
  <si>
    <t>CS36 Needed</t>
  </si>
  <si>
    <t>CS36m Needed</t>
  </si>
  <si>
    <t>total memory needed (GB)</t>
  </si>
  <si>
    <t>physical memory needed (GB)</t>
  </si>
  <si>
    <t>CS36 Need</t>
  </si>
  <si>
    <t>CS36m Need</t>
  </si>
  <si>
    <t>Generally 25-30%, but in larger environments could be less, typically a 25% number is a good conservative estimate</t>
  </si>
  <si>
    <t>No Deduplication = 1 … Choose the deduplication factor you choose, the recommended factor is 1.3 for a conservative estimate</t>
  </si>
  <si>
    <t>How many failures to tolerate and would you like to use</t>
  </si>
  <si>
    <t>If set to Need, then the storage will be size to support the amount of consumption the customer has across all the VMs, if set to Deployed, then the cluster will be sized to fix the entirety of the VMDKs, regardless of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</si>
</sst>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0.0"/>
    <numFmt numFmtId="166" formatCode="_(* #,##0.0_);_(* \(#,##0.0\);_(* &quot;-&quot;??_);_(@_)"/>
    <numFmt numFmtId="167" formatCode="#,##0.0"/>
  </numFmts>
  <fonts count="16" x14ac:knownFonts="1">
    <font>
      <sz val="10"/>
      <color rgb="FF000000"/>
      <name val="Arial"/>
    </font>
    <font>
      <sz val="11"/>
      <color theme="1"/>
      <name val="Calibri"/>
      <family val="2"/>
      <scheme val="minor"/>
    </font>
    <font>
      <sz val="10"/>
      <name val="Trebuchet MS"/>
      <family val="2"/>
    </font>
    <font>
      <sz val="10"/>
      <name val="Arial"/>
      <family val="2"/>
    </font>
    <font>
      <sz val="10"/>
      <color rgb="FFFF0000"/>
      <name val="Trebuchet MS"/>
      <family val="2"/>
    </font>
    <font>
      <sz val="10"/>
      <color rgb="FF434343"/>
      <name val="Trebuchet MS"/>
      <family val="2"/>
    </font>
    <font>
      <sz val="11"/>
      <color rgb="FF000000"/>
      <name val="Calibri"/>
      <family val="2"/>
    </font>
    <font>
      <sz val="10"/>
      <color rgb="FF000000"/>
      <name val="Arial"/>
      <family val="2"/>
    </font>
    <font>
      <u/>
      <sz val="11"/>
      <color theme="10"/>
      <name val="Calibri"/>
      <family val="2"/>
      <scheme val="minor"/>
    </font>
    <font>
      <sz val="10"/>
      <color rgb="FF000000"/>
      <name val="Arial"/>
      <family val="2"/>
    </font>
    <font>
      <b/>
      <u/>
      <sz val="11"/>
      <color rgb="FF000000"/>
      <name val="Calibri"/>
      <family val="2"/>
    </font>
    <font>
      <b/>
      <sz val="11"/>
      <color theme="0"/>
      <name val="Calibri"/>
      <family val="2"/>
    </font>
    <font>
      <sz val="11"/>
      <color theme="1"/>
      <name val="Calibri"/>
      <family val="2"/>
    </font>
    <font>
      <sz val="9"/>
      <color rgb="FF000000"/>
      <name val="Verdana"/>
      <family val="2"/>
    </font>
    <font>
      <u/>
      <sz val="11"/>
      <color rgb="FF000000"/>
      <name val="Calibri"/>
      <family val="2"/>
    </font>
    <font>
      <sz val="22"/>
      <color rgb="FFFF0000"/>
      <name val="Calibri"/>
      <family val="2"/>
    </font>
  </fonts>
  <fills count="7">
    <fill>
      <patternFill patternType="none"/>
    </fill>
    <fill>
      <patternFill patternType="gray125"/>
    </fill>
    <fill>
      <patternFill patternType="solid">
        <fgColor theme="9"/>
        <bgColor indexed="64"/>
      </patternFill>
    </fill>
    <fill>
      <patternFill patternType="solid">
        <fgColor theme="4"/>
        <bgColor theme="4"/>
      </patternFill>
    </fill>
    <fill>
      <patternFill patternType="solid">
        <fgColor theme="4"/>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medium">
        <color indexed="64"/>
      </top>
      <bottom/>
      <diagonal/>
    </border>
    <border>
      <left/>
      <right/>
      <top/>
      <bottom style="medium">
        <color indexed="64"/>
      </bottom>
      <diagonal/>
    </border>
  </borders>
  <cellStyleXfs count="8">
    <xf numFmtId="0" fontId="0" fillId="0" borderId="0"/>
    <xf numFmtId="0" fontId="1" fillId="0" borderId="1"/>
    <xf numFmtId="0" fontId="8" fillId="0" borderId="1"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6" fillId="0" borderId="1" applyBorder="0"/>
    <xf numFmtId="9" fontId="6" fillId="0" borderId="1" applyFont="0" applyFill="0" applyBorder="0" applyAlignment="0" applyProtection="0"/>
    <xf numFmtId="43" fontId="6" fillId="0" borderId="1" applyFont="0" applyFill="0" applyBorder="0" applyAlignment="0" applyProtection="0"/>
  </cellStyleXfs>
  <cellXfs count="76">
    <xf numFmtId="0" fontId="0" fillId="0" borderId="0" xfId="0"/>
    <xf numFmtId="0" fontId="7" fillId="0" borderId="0" xfId="0" applyFont="1"/>
    <xf numFmtId="0" fontId="6" fillId="0" borderId="1" xfId="5"/>
    <xf numFmtId="164" fontId="6" fillId="0" borderId="1" xfId="3" applyNumberFormat="1" applyFont="1" applyBorder="1" applyAlignment="1">
      <alignment horizontal="right"/>
    </xf>
    <xf numFmtId="0" fontId="0" fillId="0" borderId="0" xfId="0" applyAlignment="1">
      <alignment horizontal="right"/>
    </xf>
    <xf numFmtId="0" fontId="0" fillId="0" borderId="0" xfId="0" applyAlignment="1">
      <alignment horizontal="left"/>
    </xf>
    <xf numFmtId="165" fontId="0" fillId="0" borderId="0" xfId="0" applyNumberFormat="1"/>
    <xf numFmtId="9" fontId="0" fillId="0" borderId="0" xfId="4" applyFont="1" applyAlignment="1"/>
    <xf numFmtId="9" fontId="0" fillId="0" borderId="0" xfId="4" applyFont="1" applyAlignment="1">
      <alignment horizontal="right"/>
    </xf>
    <xf numFmtId="0" fontId="7" fillId="0" borderId="0" xfId="0" applyFont="1" applyAlignment="1">
      <alignment horizontal="center" wrapText="1"/>
    </xf>
    <xf numFmtId="0" fontId="2" fillId="0" borderId="1" xfId="0" applyFont="1" applyBorder="1"/>
    <xf numFmtId="0" fontId="6" fillId="4" borderId="1" xfId="5" applyFill="1"/>
    <xf numFmtId="2" fontId="6" fillId="4" borderId="1" xfId="5" applyNumberFormat="1" applyFill="1"/>
    <xf numFmtId="0" fontId="0" fillId="5" borderId="0" xfId="0" applyFill="1"/>
    <xf numFmtId="1" fontId="0" fillId="5" borderId="0" xfId="0" applyNumberFormat="1" applyFill="1"/>
    <xf numFmtId="2" fontId="0" fillId="5" borderId="0" xfId="0" applyNumberFormat="1" applyFill="1"/>
    <xf numFmtId="10" fontId="0" fillId="0" borderId="0" xfId="4" applyNumberFormat="1" applyFont="1" applyAlignment="1"/>
    <xf numFmtId="0" fontId="2" fillId="0" borderId="1" xfId="0" applyFont="1" applyBorder="1" applyAlignment="1">
      <alignment horizontal="left"/>
    </xf>
    <xf numFmtId="2" fontId="2" fillId="0" borderId="1" xfId="0" applyNumberFormat="1" applyFont="1" applyBorder="1"/>
    <xf numFmtId="165" fontId="0" fillId="0" borderId="0" xfId="0" applyNumberFormat="1" applyAlignment="1">
      <alignment horizontal="left"/>
    </xf>
    <xf numFmtId="165" fontId="0" fillId="0" borderId="0" xfId="0" applyNumberFormat="1" applyAlignment="1">
      <alignment horizontal="right"/>
    </xf>
    <xf numFmtId="0" fontId="6" fillId="6" borderId="9" xfId="5" applyFill="1" applyBorder="1"/>
    <xf numFmtId="0" fontId="6" fillId="0" borderId="11" xfId="5" applyBorder="1"/>
    <xf numFmtId="0" fontId="6" fillId="0" borderId="12" xfId="5" applyBorder="1"/>
    <xf numFmtId="0" fontId="10" fillId="0" borderId="11" xfId="5" applyFont="1" applyBorder="1"/>
    <xf numFmtId="0" fontId="6" fillId="6" borderId="11" xfId="5" applyFill="1" applyBorder="1"/>
    <xf numFmtId="166" fontId="6" fillId="0" borderId="12" xfId="3" applyNumberFormat="1" applyFont="1" applyFill="1" applyBorder="1" applyAlignment="1">
      <alignment horizontal="right"/>
    </xf>
    <xf numFmtId="167" fontId="6" fillId="6" borderId="12" xfId="5" applyNumberFormat="1" applyFill="1" applyBorder="1"/>
    <xf numFmtId="0" fontId="6" fillId="6" borderId="10" xfId="5" applyFill="1" applyBorder="1"/>
    <xf numFmtId="0" fontId="14" fillId="0" borderId="5" xfId="5" applyFont="1" applyBorder="1" applyAlignment="1">
      <alignment horizontal="center"/>
    </xf>
    <xf numFmtId="0" fontId="14" fillId="0" borderId="15" xfId="5" applyFont="1" applyBorder="1" applyAlignment="1">
      <alignment horizontal="center"/>
    </xf>
    <xf numFmtId="0" fontId="14" fillId="0" borderId="6" xfId="5" applyFont="1" applyBorder="1" applyAlignment="1">
      <alignment horizontal="center"/>
    </xf>
    <xf numFmtId="3" fontId="6" fillId="0" borderId="8" xfId="5" applyNumberFormat="1" applyBorder="1"/>
    <xf numFmtId="2" fontId="6" fillId="0" borderId="16" xfId="5" applyNumberFormat="1" applyBorder="1"/>
    <xf numFmtId="3" fontId="6" fillId="0" borderId="12" xfId="5" applyNumberFormat="1" applyBorder="1"/>
    <xf numFmtId="165" fontId="6" fillId="6" borderId="12" xfId="5" applyNumberFormat="1" applyFill="1" applyBorder="1"/>
    <xf numFmtId="2" fontId="0" fillId="0" borderId="0" xfId="0" applyNumberFormat="1" applyAlignment="1">
      <alignment horizontal="right"/>
    </xf>
    <xf numFmtId="0" fontId="3" fillId="0" borderId="0" xfId="0" applyFont="1"/>
    <xf numFmtId="165" fontId="3" fillId="0" borderId="0" xfId="0" applyNumberFormat="1" applyFont="1"/>
    <xf numFmtId="0" fontId="7" fillId="5" borderId="0" xfId="0" applyFont="1" applyFill="1"/>
    <xf numFmtId="9" fontId="3" fillId="0" borderId="0" xfId="4" applyFont="1" applyAlignment="1"/>
    <xf numFmtId="1" fontId="2" fillId="0" borderId="1" xfId="0" applyNumberFormat="1" applyFont="1" applyBorder="1"/>
    <xf numFmtId="165" fontId="0" fillId="5" borderId="0" xfId="0" applyNumberFormat="1" applyFill="1" applyAlignment="1">
      <alignment horizontal="right"/>
    </xf>
    <xf numFmtId="165" fontId="2" fillId="0" borderId="1" xfId="0" applyNumberFormat="1" applyFont="1" applyBorder="1"/>
    <xf numFmtId="3" fontId="13" fillId="6" borderId="7" xfId="0" applyNumberFormat="1" applyFont="1" applyFill="1" applyBorder="1" applyAlignment="1">
      <alignment horizontal="right"/>
    </xf>
    <xf numFmtId="0" fontId="6" fillId="0" borderId="13" xfId="5" applyBorder="1"/>
    <xf numFmtId="167" fontId="6" fillId="0" borderId="14" xfId="5" applyNumberFormat="1" applyBorder="1"/>
    <xf numFmtId="4" fontId="6" fillId="0" borderId="12" xfId="5" applyNumberFormat="1" applyBorder="1"/>
    <xf numFmtId="167" fontId="6" fillId="0" borderId="12" xfId="5" applyNumberFormat="1" applyBorder="1"/>
    <xf numFmtId="0" fontId="2" fillId="0" borderId="1" xfId="0" applyFont="1" applyBorder="1" applyAlignment="1">
      <alignment wrapText="1"/>
    </xf>
    <xf numFmtId="0" fontId="2" fillId="0" borderId="1" xfId="0" applyFont="1" applyBorder="1" applyAlignment="1">
      <alignment horizontal="center" wrapText="1"/>
    </xf>
    <xf numFmtId="0" fontId="0" fillId="0" borderId="1" xfId="0" applyBorder="1" applyAlignment="1">
      <alignment wrapText="1"/>
    </xf>
    <xf numFmtId="0" fontId="4" fillId="0" borderId="1" xfId="0" applyFont="1" applyBorder="1" applyAlignment="1">
      <alignment horizontal="center" wrapText="1"/>
    </xf>
    <xf numFmtId="0" fontId="0" fillId="0" borderId="1" xfId="0" applyBorder="1" applyAlignment="1">
      <alignment horizontal="center" wrapText="1"/>
    </xf>
    <xf numFmtId="0" fontId="5" fillId="0" borderId="1" xfId="0" applyFont="1" applyBorder="1" applyAlignment="1">
      <alignment wrapText="1"/>
    </xf>
    <xf numFmtId="0" fontId="2" fillId="0" borderId="4" xfId="0" applyFont="1" applyBorder="1" applyAlignment="1">
      <alignment wrapText="1"/>
    </xf>
    <xf numFmtId="0" fontId="12" fillId="2" borderId="3" xfId="5" applyFont="1" applyFill="1" applyBorder="1" applyAlignment="1">
      <alignment horizontal="center" wrapText="1"/>
    </xf>
    <xf numFmtId="0" fontId="11" fillId="3" borderId="1" xfId="5" applyFont="1" applyFill="1" applyBorder="1" applyAlignment="1">
      <alignment horizontal="center" wrapText="1"/>
    </xf>
    <xf numFmtId="0" fontId="6" fillId="0" borderId="1" xfId="5" applyAlignment="1">
      <alignment horizontal="center" wrapText="1"/>
    </xf>
    <xf numFmtId="1" fontId="6" fillId="0" borderId="1" xfId="5" applyNumberFormat="1" applyAlignment="1">
      <alignment horizontal="center" wrapText="1"/>
    </xf>
    <xf numFmtId="0" fontId="11" fillId="3" borderId="2" xfId="5" applyFont="1" applyFill="1" applyBorder="1" applyAlignment="1">
      <alignment horizontal="center"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11" fillId="3" borderId="2" xfId="5" applyFont="1" applyFill="1" applyBorder="1" applyAlignment="1">
      <alignment horizontal="left" vertical="top" wrapText="1"/>
    </xf>
    <xf numFmtId="0" fontId="12" fillId="0" borderId="2" xfId="5" applyFont="1" applyBorder="1" applyAlignment="1">
      <alignment horizontal="left" vertical="top" wrapText="1"/>
    </xf>
    <xf numFmtId="0" fontId="6" fillId="0" borderId="1" xfId="5" applyAlignment="1">
      <alignment horizontal="left" vertical="top" wrapText="1"/>
    </xf>
    <xf numFmtId="0" fontId="0" fillId="0" borderId="1" xfId="0" applyBorder="1" applyAlignment="1">
      <alignment horizontal="left" vertical="top" wrapText="1"/>
    </xf>
    <xf numFmtId="9" fontId="11" fillId="3" borderId="3" xfId="4" applyFont="1" applyFill="1" applyBorder="1" applyAlignment="1">
      <alignment horizontal="center" vertical="top" wrapText="1"/>
    </xf>
    <xf numFmtId="9" fontId="11" fillId="3" borderId="4" xfId="4" applyFont="1" applyFill="1" applyBorder="1" applyAlignment="1">
      <alignment horizontal="center" vertical="top" wrapText="1"/>
    </xf>
    <xf numFmtId="9" fontId="12" fillId="2" borderId="3" xfId="4" applyFont="1" applyFill="1" applyBorder="1" applyAlignment="1">
      <alignment horizontal="center" vertical="top" wrapText="1"/>
    </xf>
    <xf numFmtId="0" fontId="2" fillId="0" borderId="4" xfId="0" applyFont="1" applyBorder="1" applyAlignment="1">
      <alignment vertical="top" wrapText="1"/>
    </xf>
    <xf numFmtId="0" fontId="12" fillId="2" borderId="3" xfId="5" applyFont="1" applyFill="1" applyBorder="1" applyAlignment="1">
      <alignment horizontal="center" vertical="top" wrapText="1"/>
    </xf>
    <xf numFmtId="1" fontId="12" fillId="2" borderId="3" xfId="5" applyNumberFormat="1" applyFont="1" applyFill="1" applyBorder="1" applyAlignment="1">
      <alignment horizontal="center" vertical="top" wrapText="1"/>
    </xf>
    <xf numFmtId="0" fontId="15" fillId="6" borderId="1" xfId="5" applyFont="1" applyFill="1" applyAlignment="1">
      <alignment horizontal="center"/>
    </xf>
    <xf numFmtId="0" fontId="2" fillId="0" borderId="1" xfId="0" applyFont="1" applyBorder="1" applyAlignment="1">
      <alignment horizontal="left" vertical="top" wrapText="1"/>
    </xf>
    <xf numFmtId="0" fontId="6" fillId="4" borderId="1" xfId="5" applyFill="1" applyAlignment="1">
      <alignment horizontal="center"/>
    </xf>
  </cellXfs>
  <cellStyles count="8">
    <cellStyle name="Comma" xfId="3" builtinId="3"/>
    <cellStyle name="Comma 2" xfId="7" xr:uid="{DCD1A837-9915-4C39-A223-3CC6F9C62875}"/>
    <cellStyle name="Hyperlink 2" xfId="2" xr:uid="{323B4773-3110-402D-B3A1-0F68935BE681}"/>
    <cellStyle name="Normal" xfId="0" builtinId="0"/>
    <cellStyle name="Normal 2" xfId="1" xr:uid="{DECAFA4B-02B8-498A-9296-9002DAFC3432}"/>
    <cellStyle name="Normal 3" xfId="5" xr:uid="{9C18FFFE-F72D-4C36-8FA0-4B27E1FE615E}"/>
    <cellStyle name="Percent" xfId="4" builtinId="5"/>
    <cellStyle name="Percent 2" xfId="6" xr:uid="{BCEBE2A7-9756-40F8-958F-517456AA17AC}"/>
  </cellStyles>
  <dxfs count="7">
    <dxf>
      <fill>
        <patternFill patternType="darkGray">
          <bgColor rgb="FFFF0000"/>
        </patternFill>
      </fill>
    </dxf>
    <dxf>
      <fill>
        <patternFill patternType="darkGray">
          <bgColor rgb="FFFF0000"/>
        </patternFill>
      </fill>
    </dxf>
    <dxf>
      <fill>
        <patternFill patternType="darkGray">
          <bgColor rgb="FFFF0000"/>
        </patternFill>
      </fill>
    </dxf>
    <dxf>
      <fill>
        <patternFill patternType="darkGray">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izer-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BFCCB-372C-4C42-9551-8F5159455EDB}">
  <sheetPr codeName="Sheet1">
    <tabColor theme="9"/>
  </sheetPr>
  <dimension ref="B1:H17"/>
  <sheetViews>
    <sheetView zoomScale="140" zoomScaleNormal="140" workbookViewId="0">
      <selection activeCell="B1" sqref="B1:H1"/>
    </sheetView>
  </sheetViews>
  <sheetFormatPr defaultColWidth="11.3984375" defaultRowHeight="14.25" x14ac:dyDescent="0.45"/>
  <cols>
    <col min="1" max="1" width="11.3984375" style="2"/>
    <col min="2" max="2" width="35.265625" style="2" bestFit="1" customWidth="1"/>
    <col min="3" max="3" width="12.59765625" style="2" bestFit="1" customWidth="1"/>
    <col min="4" max="4" width="11.3984375" style="2"/>
    <col min="5" max="5" width="15.86328125" style="2" bestFit="1" customWidth="1"/>
    <col min="6" max="8" width="11.3984375" style="2"/>
    <col min="9" max="9" width="11.73046875" style="2" bestFit="1" customWidth="1"/>
    <col min="10" max="16384" width="11.3984375" style="2"/>
  </cols>
  <sheetData>
    <row r="1" spans="2:8" ht="28.5" x14ac:dyDescent="0.85">
      <c r="B1" s="73" t="s">
        <v>0</v>
      </c>
      <c r="C1" s="73"/>
      <c r="D1" s="73"/>
      <c r="E1" s="73"/>
      <c r="F1" s="73"/>
      <c r="G1" s="73"/>
      <c r="H1" s="73"/>
    </row>
    <row r="3" spans="2:8" ht="14.65" thickBot="1" x14ac:dyDescent="0.5"/>
    <row r="4" spans="2:8" ht="14.65" thickTop="1" x14ac:dyDescent="0.45">
      <c r="B4" s="21" t="s">
        <v>1</v>
      </c>
      <c r="C4" s="28">
        <v>7171</v>
      </c>
    </row>
    <row r="5" spans="2:8" x14ac:dyDescent="0.45">
      <c r="B5" s="22"/>
      <c r="C5" s="23"/>
    </row>
    <row r="6" spans="2:8" x14ac:dyDescent="0.45">
      <c r="B6" s="24" t="s">
        <v>2</v>
      </c>
      <c r="C6" s="23"/>
    </row>
    <row r="7" spans="2:8" x14ac:dyDescent="0.45">
      <c r="B7" s="22" t="s">
        <v>3</v>
      </c>
      <c r="C7" s="34">
        <f>C4*C8</f>
        <v>51272.65</v>
      </c>
    </row>
    <row r="8" spans="2:8" x14ac:dyDescent="0.45">
      <c r="B8" s="25" t="s">
        <v>4</v>
      </c>
      <c r="C8" s="35">
        <v>7.15</v>
      </c>
    </row>
    <row r="9" spans="2:8" x14ac:dyDescent="0.45">
      <c r="B9" s="22"/>
      <c r="C9" s="26"/>
    </row>
    <row r="10" spans="2:8" x14ac:dyDescent="0.45">
      <c r="B10" s="24" t="s">
        <v>5</v>
      </c>
      <c r="C10" s="23"/>
    </row>
    <row r="11" spans="2:8" x14ac:dyDescent="0.45">
      <c r="B11" s="22" t="s">
        <v>6</v>
      </c>
      <c r="C11" s="48">
        <f>C12*C4</f>
        <v>28684</v>
      </c>
    </row>
    <row r="12" spans="2:8" x14ac:dyDescent="0.45">
      <c r="B12" s="25" t="s">
        <v>7</v>
      </c>
      <c r="C12" s="27">
        <v>4</v>
      </c>
    </row>
    <row r="13" spans="2:8" x14ac:dyDescent="0.45">
      <c r="B13" s="22"/>
      <c r="C13" s="23"/>
    </row>
    <row r="14" spans="2:8" ht="14.65" thickBot="1" x14ac:dyDescent="0.5">
      <c r="B14" s="24" t="s">
        <v>8</v>
      </c>
      <c r="C14" s="23"/>
    </row>
    <row r="15" spans="2:8" x14ac:dyDescent="0.45">
      <c r="B15" s="22" t="s">
        <v>9</v>
      </c>
      <c r="C15" s="47">
        <f>G16</f>
        <v>306686</v>
      </c>
      <c r="E15" s="29" t="s">
        <v>10</v>
      </c>
      <c r="F15" s="30" t="s">
        <v>11</v>
      </c>
      <c r="G15" s="31" t="s">
        <v>12</v>
      </c>
    </row>
    <row r="16" spans="2:8" ht="14.65" thickBot="1" x14ac:dyDescent="0.5">
      <c r="B16" s="45" t="s">
        <v>13</v>
      </c>
      <c r="C16" s="46">
        <f>C15/C4</f>
        <v>42.767535908520429</v>
      </c>
      <c r="E16" s="44">
        <v>306686000</v>
      </c>
      <c r="F16" s="33">
        <f>E16/1000000</f>
        <v>306.68599999999998</v>
      </c>
      <c r="G16" s="32">
        <f>E16/1000</f>
        <v>306686</v>
      </c>
    </row>
    <row r="17" spans="3:3" ht="14.65" thickTop="1" x14ac:dyDescent="0.45">
      <c r="C17" s="3"/>
    </row>
  </sheetData>
  <mergeCells count="1">
    <mergeCell ref="B1:H1"/>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9"/>
    <outlinePr summaryBelow="0" summaryRight="0"/>
  </sheetPr>
  <dimension ref="A1:U200"/>
  <sheetViews>
    <sheetView showGridLines="0" tabSelected="1" zoomScaleNormal="100" workbookViewId="0">
      <selection activeCell="C14" sqref="C14"/>
    </sheetView>
  </sheetViews>
  <sheetFormatPr defaultColWidth="14.3984375" defaultRowHeight="12.75" x14ac:dyDescent="0.35"/>
  <cols>
    <col min="1" max="1" width="40.3984375" style="66" customWidth="1"/>
    <col min="2" max="2" width="25" style="53" customWidth="1"/>
    <col min="3" max="4" width="45.86328125" style="51" customWidth="1"/>
    <col min="5" max="16384" width="14.3984375" style="51"/>
  </cols>
  <sheetData>
    <row r="1" spans="1:21" ht="13.9" x14ac:dyDescent="0.45">
      <c r="A1" s="61"/>
      <c r="B1" s="50"/>
      <c r="C1" s="49"/>
      <c r="D1" s="49"/>
      <c r="E1" s="49"/>
      <c r="F1" s="49"/>
      <c r="G1" s="49"/>
      <c r="H1" s="49"/>
      <c r="I1" s="49"/>
      <c r="J1" s="49"/>
      <c r="K1" s="49"/>
      <c r="L1" s="49"/>
      <c r="M1" s="49"/>
      <c r="N1" s="49"/>
      <c r="O1" s="49"/>
      <c r="P1" s="49"/>
      <c r="Q1" s="49"/>
      <c r="R1" s="49"/>
      <c r="S1" s="49"/>
      <c r="T1" s="49"/>
      <c r="U1" s="49"/>
    </row>
    <row r="2" spans="1:21" ht="13.9" x14ac:dyDescent="0.45">
      <c r="A2" s="61"/>
      <c r="B2" s="52"/>
      <c r="C2" s="49"/>
      <c r="D2" s="49"/>
      <c r="E2" s="49"/>
      <c r="F2" s="49"/>
      <c r="G2" s="49"/>
      <c r="H2" s="49"/>
      <c r="I2" s="49"/>
      <c r="J2" s="49"/>
      <c r="K2" s="49"/>
      <c r="L2" s="49"/>
      <c r="M2" s="49"/>
      <c r="N2" s="49"/>
      <c r="O2" s="49"/>
      <c r="P2" s="49"/>
      <c r="Q2" s="49"/>
      <c r="R2" s="49"/>
      <c r="S2" s="49"/>
      <c r="T2" s="49"/>
      <c r="U2" s="49"/>
    </row>
    <row r="3" spans="1:21" ht="13.9" x14ac:dyDescent="0.45">
      <c r="A3" s="62"/>
      <c r="C3" s="54"/>
      <c r="D3" s="54"/>
      <c r="E3" s="49"/>
      <c r="F3" s="49"/>
      <c r="G3" s="49"/>
      <c r="H3" s="49"/>
      <c r="I3" s="49"/>
      <c r="J3" s="49"/>
      <c r="K3" s="49"/>
      <c r="L3" s="49"/>
      <c r="M3" s="49"/>
      <c r="N3" s="49"/>
      <c r="O3" s="49"/>
      <c r="P3" s="49"/>
      <c r="Q3" s="49"/>
      <c r="R3" s="49"/>
      <c r="S3" s="49"/>
      <c r="T3" s="49"/>
      <c r="U3" s="49"/>
    </row>
    <row r="4" spans="1:21" ht="14.25" x14ac:dyDescent="0.45">
      <c r="A4" s="63" t="s">
        <v>14</v>
      </c>
      <c r="B4" s="67" t="s">
        <v>15</v>
      </c>
      <c r="C4" s="68" t="s">
        <v>16</v>
      </c>
      <c r="D4" s="49"/>
      <c r="E4" s="49"/>
      <c r="F4" s="49"/>
      <c r="G4" s="49"/>
      <c r="H4" s="49"/>
      <c r="I4" s="49"/>
      <c r="J4" s="49"/>
      <c r="K4" s="49"/>
      <c r="L4" s="49"/>
      <c r="M4" s="49"/>
      <c r="N4" s="49"/>
      <c r="O4" s="49"/>
      <c r="P4" s="49"/>
      <c r="Q4" s="49"/>
      <c r="R4" s="49"/>
      <c r="S4" s="49"/>
      <c r="T4" s="49"/>
      <c r="U4" s="49"/>
    </row>
    <row r="5" spans="1:21" ht="14.25" x14ac:dyDescent="0.45">
      <c r="A5" s="64" t="s">
        <v>17</v>
      </c>
      <c r="B5" s="69">
        <v>0.25</v>
      </c>
      <c r="C5" s="74" t="s">
        <v>76</v>
      </c>
      <c r="D5" s="74"/>
      <c r="E5" s="74"/>
      <c r="F5" s="10"/>
      <c r="G5" s="49"/>
      <c r="H5" s="49"/>
      <c r="I5" s="49"/>
      <c r="J5" s="49"/>
      <c r="K5" s="49"/>
      <c r="L5" s="49"/>
      <c r="M5" s="49"/>
      <c r="N5" s="49"/>
      <c r="O5" s="49"/>
      <c r="P5" s="49"/>
      <c r="Q5" s="49"/>
      <c r="R5" s="49"/>
      <c r="S5" s="49"/>
      <c r="T5" s="49"/>
      <c r="U5" s="49"/>
    </row>
    <row r="6" spans="1:21" ht="14.25" x14ac:dyDescent="0.45">
      <c r="A6" s="64" t="s">
        <v>18</v>
      </c>
      <c r="B6" s="71">
        <v>1.3</v>
      </c>
      <c r="C6" s="74" t="s">
        <v>77</v>
      </c>
      <c r="D6" s="74"/>
      <c r="E6" s="74"/>
      <c r="F6" s="74"/>
      <c r="G6" s="49"/>
      <c r="H6" s="49"/>
      <c r="I6" s="49"/>
      <c r="J6" s="49"/>
      <c r="K6" s="49"/>
      <c r="L6" s="49"/>
      <c r="M6" s="49"/>
      <c r="N6" s="49"/>
      <c r="O6" s="49"/>
      <c r="P6" s="49"/>
      <c r="Q6" s="49"/>
      <c r="R6" s="49"/>
      <c r="S6" s="49"/>
      <c r="T6" s="49"/>
      <c r="U6" s="49"/>
    </row>
    <row r="7" spans="1:21" ht="14.25" x14ac:dyDescent="0.45">
      <c r="A7" s="64" t="s">
        <v>19</v>
      </c>
      <c r="B7" s="69">
        <v>0</v>
      </c>
      <c r="C7" s="74" t="s">
        <v>20</v>
      </c>
      <c r="D7" s="74"/>
      <c r="E7" s="74"/>
      <c r="F7" s="74"/>
      <c r="G7" s="49"/>
      <c r="H7" s="49"/>
      <c r="I7" s="49"/>
      <c r="J7" s="49"/>
      <c r="K7" s="49"/>
      <c r="L7" s="49"/>
      <c r="M7" s="49"/>
      <c r="N7" s="49"/>
      <c r="O7" s="49"/>
      <c r="P7" s="49"/>
      <c r="Q7" s="49"/>
      <c r="R7" s="49"/>
      <c r="S7" s="49"/>
      <c r="T7" s="49"/>
      <c r="U7" s="49"/>
    </row>
    <row r="8" spans="1:21" ht="14.25" x14ac:dyDescent="0.45">
      <c r="A8" s="64" t="s">
        <v>21</v>
      </c>
      <c r="B8" s="71">
        <v>5</v>
      </c>
      <c r="C8" s="74" t="s">
        <v>22</v>
      </c>
      <c r="D8" s="74"/>
      <c r="E8" s="74"/>
      <c r="F8" s="74"/>
      <c r="G8" s="49"/>
      <c r="H8" s="49"/>
      <c r="I8" s="49"/>
      <c r="J8" s="49"/>
      <c r="K8" s="49"/>
      <c r="L8" s="49"/>
      <c r="M8" s="49"/>
      <c r="N8" s="49"/>
      <c r="O8" s="49"/>
      <c r="P8" s="49"/>
      <c r="Q8" s="49"/>
      <c r="R8" s="49"/>
      <c r="S8" s="49"/>
      <c r="T8" s="49"/>
      <c r="U8" s="49"/>
    </row>
    <row r="9" spans="1:21" ht="14.25" x14ac:dyDescent="0.45">
      <c r="A9" s="64" t="s">
        <v>23</v>
      </c>
      <c r="B9" s="71" t="s">
        <v>24</v>
      </c>
      <c r="C9" s="74" t="s">
        <v>78</v>
      </c>
      <c r="D9" s="74"/>
      <c r="E9" s="74"/>
      <c r="F9" s="74"/>
      <c r="G9" s="49"/>
      <c r="H9" s="49"/>
      <c r="I9" s="49"/>
      <c r="J9" s="49"/>
      <c r="K9" s="49"/>
      <c r="L9" s="49"/>
      <c r="M9" s="49"/>
      <c r="N9" s="49"/>
      <c r="O9" s="49"/>
      <c r="P9" s="49"/>
      <c r="Q9" s="49"/>
      <c r="R9" s="49"/>
      <c r="S9" s="49"/>
      <c r="T9" s="49"/>
      <c r="U9" s="49"/>
    </row>
    <row r="10" spans="1:21" ht="14.25" x14ac:dyDescent="0.45">
      <c r="A10" s="64" t="s">
        <v>25</v>
      </c>
      <c r="B10" s="71">
        <v>0</v>
      </c>
      <c r="C10" s="74" t="s">
        <v>26</v>
      </c>
      <c r="D10" s="74"/>
      <c r="E10" s="74"/>
      <c r="F10" s="74"/>
      <c r="G10" s="49"/>
      <c r="H10" s="49"/>
      <c r="I10" s="49"/>
      <c r="J10" s="49"/>
      <c r="K10" s="49"/>
      <c r="L10" s="49"/>
      <c r="M10" s="49"/>
      <c r="N10" s="49"/>
      <c r="O10" s="49"/>
      <c r="P10" s="49"/>
      <c r="Q10" s="49"/>
      <c r="R10" s="49"/>
      <c r="S10" s="49"/>
      <c r="T10" s="49"/>
      <c r="U10" s="49"/>
    </row>
    <row r="11" spans="1:21" ht="14.25" x14ac:dyDescent="0.45">
      <c r="A11" s="64" t="s">
        <v>27</v>
      </c>
      <c r="B11" s="71" t="s">
        <v>28</v>
      </c>
      <c r="C11" s="74" t="s">
        <v>79</v>
      </c>
      <c r="D11" s="74"/>
      <c r="E11" s="74"/>
      <c r="F11" s="74"/>
      <c r="G11" s="49"/>
      <c r="H11" s="49"/>
      <c r="I11" s="49"/>
      <c r="J11" s="49"/>
      <c r="K11" s="49"/>
      <c r="L11" s="49"/>
      <c r="M11" s="49"/>
      <c r="N11" s="49"/>
      <c r="O11" s="49"/>
      <c r="P11" s="49"/>
      <c r="Q11" s="49"/>
      <c r="R11" s="49"/>
      <c r="S11" s="49"/>
      <c r="T11" s="49"/>
      <c r="U11" s="49"/>
    </row>
    <row r="12" spans="1:21" ht="14.25" x14ac:dyDescent="0.45">
      <c r="A12" s="64" t="s">
        <v>29</v>
      </c>
      <c r="B12" s="69">
        <v>0</v>
      </c>
      <c r="C12" s="70"/>
      <c r="D12" s="49"/>
      <c r="E12" s="49"/>
      <c r="F12" s="49"/>
      <c r="G12" s="49"/>
      <c r="H12" s="49"/>
      <c r="I12" s="49"/>
      <c r="J12" s="49"/>
      <c r="K12" s="49"/>
      <c r="L12" s="49"/>
      <c r="M12" s="49"/>
      <c r="N12" s="49"/>
      <c r="O12" s="49"/>
      <c r="P12" s="49"/>
      <c r="Q12" s="49"/>
      <c r="R12" s="49"/>
      <c r="S12" s="49"/>
      <c r="T12" s="49"/>
      <c r="U12" s="49"/>
    </row>
    <row r="13" spans="1:21" ht="14.25" x14ac:dyDescent="0.45">
      <c r="A13" s="64" t="s">
        <v>30</v>
      </c>
      <c r="B13" s="72">
        <v>4</v>
      </c>
      <c r="C13" s="70"/>
      <c r="D13" s="49"/>
      <c r="E13" s="49"/>
      <c r="F13" s="49"/>
      <c r="G13" s="49"/>
      <c r="H13" s="49"/>
      <c r="I13" s="49"/>
      <c r="J13" s="49"/>
      <c r="K13" s="49"/>
      <c r="L13" s="49"/>
      <c r="M13" s="49"/>
      <c r="N13" s="49"/>
      <c r="O13" s="49"/>
      <c r="P13" s="49"/>
      <c r="Q13" s="49"/>
      <c r="R13" s="49"/>
      <c r="S13" s="49"/>
      <c r="T13" s="49"/>
      <c r="U13" s="49"/>
    </row>
    <row r="14" spans="1:21" ht="14.25" x14ac:dyDescent="0.45">
      <c r="A14" s="64" t="s">
        <v>31</v>
      </c>
      <c r="B14" s="72">
        <v>1</v>
      </c>
      <c r="C14" s="70"/>
      <c r="D14" s="49"/>
      <c r="E14" s="49"/>
      <c r="F14" s="49"/>
      <c r="G14" s="49"/>
      <c r="H14" s="49"/>
      <c r="I14" s="49"/>
      <c r="J14" s="49"/>
      <c r="K14" s="49"/>
      <c r="L14" s="49"/>
      <c r="M14" s="49"/>
      <c r="N14" s="49"/>
      <c r="O14" s="49"/>
      <c r="P14" s="49"/>
      <c r="Q14" s="49"/>
      <c r="R14" s="49"/>
      <c r="S14" s="49"/>
      <c r="T14" s="49"/>
      <c r="U14" s="49"/>
    </row>
    <row r="15" spans="1:21" ht="14.25" x14ac:dyDescent="0.45">
      <c r="A15" s="64"/>
      <c r="B15" s="56"/>
      <c r="C15" s="55"/>
      <c r="D15" s="49"/>
      <c r="E15" s="49"/>
      <c r="F15" s="49"/>
      <c r="G15" s="49"/>
      <c r="H15" s="49"/>
      <c r="I15" s="49"/>
      <c r="J15" s="49"/>
      <c r="K15" s="49"/>
      <c r="L15" s="49"/>
      <c r="M15" s="49"/>
      <c r="N15" s="49"/>
      <c r="O15" s="49"/>
      <c r="P15" s="49"/>
      <c r="Q15" s="49"/>
      <c r="R15" s="49"/>
      <c r="S15" s="49"/>
      <c r="T15" s="49"/>
      <c r="U15" s="49"/>
    </row>
    <row r="16" spans="1:21" ht="14.25" x14ac:dyDescent="0.45">
      <c r="A16" s="64"/>
      <c r="B16" s="56"/>
      <c r="C16" s="55"/>
      <c r="D16" s="49"/>
      <c r="E16" s="49"/>
      <c r="F16" s="49"/>
      <c r="G16" s="49"/>
      <c r="H16" s="49"/>
      <c r="I16" s="49"/>
      <c r="J16" s="49"/>
      <c r="K16" s="49"/>
      <c r="L16" s="49"/>
      <c r="M16" s="49"/>
      <c r="N16" s="49"/>
      <c r="O16" s="49"/>
      <c r="P16" s="49"/>
      <c r="Q16" s="49"/>
      <c r="R16" s="49"/>
      <c r="S16" s="49"/>
      <c r="T16" s="49"/>
      <c r="U16" s="49"/>
    </row>
    <row r="17" spans="1:21" ht="13.9" x14ac:dyDescent="0.45">
      <c r="A17" s="61"/>
      <c r="B17" s="50"/>
      <c r="C17" s="49"/>
      <c r="D17" s="49"/>
      <c r="E17" s="49"/>
      <c r="F17" s="49"/>
      <c r="G17" s="49"/>
      <c r="H17" s="49"/>
      <c r="I17" s="49"/>
      <c r="J17" s="49"/>
      <c r="K17" s="49"/>
      <c r="L17" s="49"/>
      <c r="M17" s="49"/>
      <c r="N17" s="49"/>
      <c r="O17" s="49"/>
      <c r="P17" s="49"/>
      <c r="Q17" s="49"/>
      <c r="R17" s="49"/>
      <c r="S17" s="49"/>
      <c r="T17" s="49"/>
      <c r="U17" s="49"/>
    </row>
    <row r="18" spans="1:21" ht="14.25" x14ac:dyDescent="0.45">
      <c r="A18" s="65"/>
      <c r="B18" s="57" t="s">
        <v>32</v>
      </c>
      <c r="C18" s="49"/>
      <c r="D18" s="49"/>
      <c r="E18" s="49"/>
      <c r="F18" s="49"/>
      <c r="G18" s="49"/>
      <c r="H18" s="49"/>
      <c r="I18" s="49"/>
      <c r="J18" s="49"/>
      <c r="K18" s="49"/>
      <c r="L18" s="49"/>
      <c r="M18" s="49"/>
      <c r="N18" s="49"/>
      <c r="O18" s="49"/>
      <c r="P18" s="49"/>
      <c r="Q18" s="49"/>
      <c r="R18" s="49"/>
      <c r="S18" s="49"/>
      <c r="T18" s="49"/>
    </row>
    <row r="19" spans="1:21" ht="14.25" x14ac:dyDescent="0.45">
      <c r="A19" s="65" t="s">
        <v>33</v>
      </c>
      <c r="B19" s="58">
        <f>'CPU Details'!B8+B10</f>
        <v>357</v>
      </c>
      <c r="C19" s="49"/>
      <c r="D19" s="49"/>
      <c r="E19" s="49"/>
      <c r="F19" s="49"/>
      <c r="G19" s="49"/>
      <c r="H19" s="49"/>
      <c r="I19" s="49"/>
      <c r="J19" s="49"/>
      <c r="K19" s="49"/>
      <c r="L19" s="49"/>
      <c r="M19" s="49"/>
      <c r="N19" s="49"/>
      <c r="O19" s="49"/>
      <c r="P19" s="49"/>
      <c r="Q19" s="49"/>
      <c r="R19" s="49"/>
      <c r="S19" s="49"/>
      <c r="T19" s="49"/>
    </row>
    <row r="20" spans="1:21" ht="14.25" x14ac:dyDescent="0.45">
      <c r="A20" s="65" t="s">
        <v>34</v>
      </c>
      <c r="B20" s="58">
        <f>'Memory Details'!B8+B10</f>
        <v>50</v>
      </c>
      <c r="C20" s="49"/>
      <c r="D20" s="49"/>
      <c r="E20" s="49"/>
      <c r="F20" s="49"/>
      <c r="G20" s="49"/>
      <c r="H20" s="49"/>
      <c r="I20" s="49"/>
      <c r="J20" s="49"/>
      <c r="K20" s="49"/>
      <c r="L20" s="49"/>
      <c r="M20" s="49"/>
      <c r="N20" s="49"/>
      <c r="O20" s="49"/>
      <c r="P20" s="49"/>
      <c r="Q20" s="49"/>
      <c r="R20" s="49"/>
      <c r="S20" s="49"/>
      <c r="T20" s="49"/>
    </row>
    <row r="21" spans="1:21" ht="28.5" x14ac:dyDescent="0.45">
      <c r="A21" s="65" t="s">
        <v>35</v>
      </c>
      <c r="B21" s="59">
        <f>'Storage Details'!B27+B10</f>
        <v>31</v>
      </c>
      <c r="C21" s="49"/>
      <c r="D21" s="49"/>
      <c r="E21" s="49"/>
      <c r="F21" s="49"/>
      <c r="G21" s="49"/>
      <c r="H21" s="49"/>
      <c r="I21" s="49"/>
      <c r="J21" s="49"/>
      <c r="K21" s="49"/>
      <c r="L21" s="49"/>
      <c r="M21" s="49"/>
      <c r="N21" s="49"/>
      <c r="O21" s="49"/>
      <c r="P21" s="49"/>
      <c r="Q21" s="49"/>
      <c r="R21" s="49"/>
      <c r="S21" s="49"/>
      <c r="T21" s="49"/>
    </row>
    <row r="22" spans="1:21" ht="13.9" x14ac:dyDescent="0.45">
      <c r="A22" s="61"/>
      <c r="B22" s="50"/>
      <c r="C22" s="49"/>
      <c r="D22" s="49"/>
      <c r="E22" s="49"/>
      <c r="F22" s="49"/>
      <c r="G22" s="49"/>
      <c r="H22" s="49"/>
      <c r="I22" s="49"/>
      <c r="J22" s="49"/>
      <c r="K22" s="49"/>
      <c r="L22" s="49"/>
      <c r="M22" s="49"/>
      <c r="N22" s="49"/>
      <c r="O22" s="49"/>
      <c r="P22" s="49"/>
      <c r="Q22" s="49"/>
      <c r="R22" s="49"/>
      <c r="S22" s="49"/>
      <c r="T22" s="49"/>
    </row>
    <row r="23" spans="1:21" ht="28.5" x14ac:dyDescent="0.45">
      <c r="A23" s="63" t="s">
        <v>36</v>
      </c>
      <c r="B23" s="60">
        <f>MAX(B19:B21)</f>
        <v>357</v>
      </c>
      <c r="C23" s="49"/>
      <c r="D23" s="49"/>
      <c r="E23" s="49"/>
      <c r="F23" s="49"/>
      <c r="G23" s="49"/>
      <c r="H23" s="49"/>
      <c r="I23" s="49"/>
      <c r="J23" s="49"/>
      <c r="K23" s="49"/>
      <c r="L23" s="49"/>
      <c r="M23" s="49"/>
      <c r="N23" s="49"/>
      <c r="O23" s="49"/>
      <c r="P23" s="49"/>
      <c r="Q23" s="49"/>
      <c r="R23" s="49"/>
      <c r="S23" s="49"/>
      <c r="T23" s="49"/>
    </row>
    <row r="24" spans="1:21" ht="13.9" x14ac:dyDescent="0.45">
      <c r="A24" s="61" t="s">
        <v>37</v>
      </c>
      <c r="B24" s="50" t="str">
        <f>IF(B23=B21,"Storage",IF(B20=B23,"Memory",IF(B19=B23,"CPU")))</f>
        <v>CPU</v>
      </c>
      <c r="C24" s="49"/>
      <c r="D24" s="49"/>
      <c r="E24" s="49"/>
      <c r="F24" s="49"/>
      <c r="G24" s="49"/>
      <c r="H24" s="49"/>
      <c r="I24" s="49"/>
      <c r="J24" s="49"/>
      <c r="K24" s="49"/>
      <c r="L24" s="49"/>
      <c r="M24" s="49"/>
      <c r="N24" s="49"/>
      <c r="O24" s="49"/>
      <c r="P24" s="49"/>
      <c r="Q24" s="49"/>
      <c r="R24" s="49"/>
      <c r="S24" s="49"/>
      <c r="T24" s="49"/>
    </row>
    <row r="25" spans="1:21" ht="13.9" x14ac:dyDescent="0.45">
      <c r="A25" s="61"/>
      <c r="B25" s="50"/>
      <c r="C25" s="49"/>
      <c r="D25" s="49"/>
      <c r="E25" s="49"/>
      <c r="F25" s="49"/>
      <c r="G25" s="49"/>
      <c r="H25" s="49"/>
      <c r="I25" s="49"/>
      <c r="J25" s="49"/>
      <c r="K25" s="49"/>
      <c r="L25" s="49"/>
      <c r="M25" s="49"/>
      <c r="N25" s="49"/>
      <c r="O25" s="49"/>
      <c r="P25" s="49"/>
      <c r="Q25" s="49"/>
      <c r="R25" s="49"/>
      <c r="S25" s="49"/>
      <c r="T25" s="49"/>
      <c r="U25" s="49"/>
    </row>
    <row r="26" spans="1:21" ht="13.9" x14ac:dyDescent="0.45">
      <c r="A26" s="61"/>
      <c r="B26" s="50"/>
      <c r="C26" s="49"/>
      <c r="D26" s="49"/>
      <c r="E26" s="49"/>
      <c r="F26" s="49"/>
      <c r="G26" s="49"/>
      <c r="H26" s="49"/>
      <c r="I26" s="49"/>
      <c r="J26" s="49"/>
      <c r="K26" s="49"/>
      <c r="L26" s="49"/>
      <c r="M26" s="49"/>
      <c r="N26" s="49"/>
      <c r="O26" s="49"/>
      <c r="P26" s="49"/>
      <c r="Q26" s="49"/>
      <c r="R26" s="49"/>
      <c r="S26" s="49"/>
      <c r="T26" s="49"/>
      <c r="U26" s="49"/>
    </row>
    <row r="27" spans="1:21" ht="13.9" x14ac:dyDescent="0.45">
      <c r="A27" s="61"/>
      <c r="B27" s="50"/>
      <c r="C27" s="49"/>
      <c r="D27" s="49"/>
      <c r="E27" s="49"/>
      <c r="F27" s="49"/>
      <c r="G27" s="49"/>
      <c r="H27" s="49"/>
      <c r="I27" s="49"/>
      <c r="J27" s="49"/>
      <c r="K27" s="49"/>
      <c r="L27" s="49"/>
      <c r="M27" s="49"/>
      <c r="N27" s="49"/>
      <c r="O27" s="49"/>
      <c r="P27" s="49"/>
      <c r="Q27" s="49"/>
      <c r="R27" s="49"/>
      <c r="S27" s="49"/>
      <c r="T27" s="49"/>
      <c r="U27" s="49"/>
    </row>
    <row r="28" spans="1:21" ht="13.9" x14ac:dyDescent="0.45">
      <c r="A28" s="61"/>
      <c r="B28" s="50"/>
      <c r="C28" s="49"/>
      <c r="D28" s="49"/>
      <c r="E28" s="49"/>
      <c r="F28" s="49"/>
      <c r="G28" s="49"/>
      <c r="H28" s="49"/>
      <c r="I28" s="49"/>
      <c r="J28" s="49"/>
      <c r="K28" s="49"/>
      <c r="L28" s="49"/>
      <c r="M28" s="49"/>
      <c r="N28" s="49"/>
      <c r="O28" s="49"/>
      <c r="P28" s="49"/>
      <c r="Q28" s="49"/>
      <c r="R28" s="49"/>
      <c r="S28" s="49"/>
      <c r="T28" s="49"/>
      <c r="U28" s="49"/>
    </row>
    <row r="29" spans="1:21" ht="13.9" x14ac:dyDescent="0.45">
      <c r="A29" s="61"/>
      <c r="B29" s="50"/>
      <c r="C29" s="49"/>
      <c r="D29" s="49"/>
      <c r="E29" s="49"/>
      <c r="F29" s="49"/>
      <c r="G29" s="49"/>
      <c r="H29" s="49"/>
      <c r="I29" s="49"/>
      <c r="J29" s="49"/>
      <c r="K29" s="49"/>
      <c r="L29" s="49"/>
      <c r="M29" s="49"/>
      <c r="N29" s="49"/>
      <c r="O29" s="49"/>
      <c r="P29" s="49"/>
      <c r="Q29" s="49"/>
      <c r="R29" s="49"/>
      <c r="S29" s="49"/>
      <c r="T29" s="49"/>
      <c r="U29" s="49"/>
    </row>
    <row r="30" spans="1:21" ht="13.9" x14ac:dyDescent="0.45">
      <c r="A30" s="61"/>
      <c r="B30" s="50"/>
      <c r="C30" s="49"/>
      <c r="D30" s="49"/>
      <c r="E30" s="49"/>
      <c r="F30" s="49"/>
      <c r="G30" s="49"/>
      <c r="H30" s="49"/>
      <c r="I30" s="49"/>
      <c r="J30" s="49"/>
      <c r="K30" s="49"/>
      <c r="L30" s="49"/>
      <c r="M30" s="49"/>
      <c r="N30" s="49"/>
      <c r="O30" s="49"/>
      <c r="P30" s="49"/>
      <c r="Q30" s="49"/>
      <c r="R30" s="49"/>
      <c r="S30" s="49"/>
      <c r="T30" s="49"/>
      <c r="U30" s="49"/>
    </row>
    <row r="31" spans="1:21" ht="13.9" x14ac:dyDescent="0.45">
      <c r="A31" s="61"/>
      <c r="B31" s="50"/>
      <c r="C31" s="49"/>
      <c r="D31" s="49"/>
      <c r="E31" s="49"/>
      <c r="F31" s="49"/>
      <c r="G31" s="49"/>
      <c r="H31" s="49"/>
      <c r="I31" s="49"/>
      <c r="J31" s="49"/>
      <c r="K31" s="49"/>
      <c r="L31" s="49"/>
      <c r="M31" s="49"/>
      <c r="N31" s="49"/>
      <c r="O31" s="49"/>
      <c r="P31" s="49"/>
      <c r="Q31" s="49"/>
      <c r="R31" s="49"/>
      <c r="S31" s="49"/>
      <c r="T31" s="49"/>
      <c r="U31" s="49"/>
    </row>
    <row r="32" spans="1:21" ht="13.9" x14ac:dyDescent="0.45">
      <c r="A32" s="61"/>
      <c r="B32" s="50"/>
      <c r="C32" s="49"/>
      <c r="D32" s="49"/>
      <c r="E32" s="49"/>
      <c r="F32" s="49"/>
      <c r="G32" s="49"/>
      <c r="H32" s="49"/>
      <c r="I32" s="49"/>
      <c r="J32" s="49"/>
      <c r="K32" s="49"/>
      <c r="L32" s="49"/>
      <c r="M32" s="49"/>
      <c r="N32" s="49"/>
      <c r="O32" s="49"/>
      <c r="P32" s="49"/>
      <c r="Q32" s="49"/>
      <c r="R32" s="49"/>
      <c r="S32" s="49"/>
      <c r="T32" s="49"/>
      <c r="U32" s="49"/>
    </row>
    <row r="33" spans="1:21" ht="13.9" x14ac:dyDescent="0.45">
      <c r="A33" s="61"/>
      <c r="B33" s="50"/>
      <c r="C33" s="49"/>
      <c r="D33" s="49"/>
      <c r="E33" s="49"/>
      <c r="F33" s="49"/>
      <c r="G33" s="49"/>
      <c r="H33" s="49"/>
      <c r="I33" s="49"/>
      <c r="J33" s="49"/>
      <c r="K33" s="49"/>
      <c r="L33" s="49"/>
      <c r="M33" s="49"/>
      <c r="N33" s="49"/>
      <c r="O33" s="49"/>
      <c r="P33" s="49"/>
      <c r="Q33" s="49"/>
      <c r="R33" s="49"/>
      <c r="S33" s="49"/>
      <c r="T33" s="49"/>
      <c r="U33" s="49"/>
    </row>
    <row r="34" spans="1:21" ht="13.9" x14ac:dyDescent="0.45">
      <c r="A34" s="61"/>
      <c r="B34" s="50"/>
      <c r="C34" s="49"/>
      <c r="D34" s="49"/>
      <c r="E34" s="49"/>
      <c r="F34" s="49"/>
      <c r="G34" s="49"/>
      <c r="H34" s="49"/>
      <c r="I34" s="49"/>
      <c r="J34" s="49"/>
      <c r="K34" s="49"/>
      <c r="L34" s="49"/>
      <c r="M34" s="49"/>
      <c r="N34" s="49"/>
      <c r="O34" s="49"/>
      <c r="P34" s="49"/>
      <c r="Q34" s="49"/>
      <c r="R34" s="49"/>
      <c r="S34" s="49"/>
      <c r="T34" s="49"/>
      <c r="U34" s="49"/>
    </row>
    <row r="35" spans="1:21" ht="13.9" x14ac:dyDescent="0.45">
      <c r="A35" s="61"/>
      <c r="B35" s="50"/>
      <c r="C35" s="49"/>
      <c r="D35" s="49"/>
      <c r="E35" s="49"/>
      <c r="F35" s="49"/>
      <c r="G35" s="49"/>
      <c r="H35" s="49"/>
      <c r="I35" s="49"/>
      <c r="J35" s="49"/>
      <c r="K35" s="49"/>
      <c r="L35" s="49"/>
      <c r="M35" s="49"/>
      <c r="N35" s="49"/>
      <c r="O35" s="49"/>
      <c r="P35" s="49"/>
      <c r="Q35" s="49"/>
      <c r="R35" s="49"/>
      <c r="S35" s="49"/>
      <c r="T35" s="49"/>
      <c r="U35" s="49"/>
    </row>
    <row r="36" spans="1:21" ht="13.9" x14ac:dyDescent="0.45">
      <c r="A36" s="61"/>
      <c r="B36" s="50"/>
      <c r="C36" s="49"/>
      <c r="D36" s="49"/>
      <c r="E36" s="49"/>
      <c r="F36" s="49"/>
      <c r="G36" s="49"/>
      <c r="H36" s="49"/>
      <c r="I36" s="49"/>
      <c r="J36" s="49"/>
      <c r="K36" s="49"/>
      <c r="L36" s="49"/>
      <c r="M36" s="49"/>
      <c r="N36" s="49"/>
      <c r="O36" s="49"/>
      <c r="P36" s="49"/>
      <c r="Q36" s="49"/>
      <c r="R36" s="49"/>
      <c r="S36" s="49"/>
      <c r="T36" s="49"/>
      <c r="U36" s="49"/>
    </row>
    <row r="37" spans="1:21" ht="13.9" x14ac:dyDescent="0.45">
      <c r="A37" s="61"/>
      <c r="B37" s="50"/>
      <c r="C37" s="49"/>
      <c r="D37" s="49"/>
      <c r="E37" s="49"/>
      <c r="F37" s="49"/>
      <c r="G37" s="49"/>
      <c r="H37" s="49"/>
      <c r="I37" s="49"/>
      <c r="J37" s="49"/>
      <c r="K37" s="49"/>
      <c r="L37" s="49"/>
      <c r="M37" s="49"/>
      <c r="N37" s="49"/>
      <c r="O37" s="49"/>
      <c r="P37" s="49"/>
      <c r="Q37" s="49"/>
      <c r="R37" s="49"/>
      <c r="S37" s="49"/>
      <c r="T37" s="49"/>
      <c r="U37" s="49"/>
    </row>
    <row r="38" spans="1:21" ht="13.9" x14ac:dyDescent="0.45">
      <c r="A38" s="61"/>
      <c r="B38" s="50"/>
      <c r="C38" s="49"/>
      <c r="D38" s="49"/>
      <c r="E38" s="49"/>
      <c r="F38" s="49"/>
      <c r="G38" s="49"/>
      <c r="H38" s="49"/>
      <c r="I38" s="49"/>
      <c r="J38" s="49"/>
      <c r="K38" s="49"/>
      <c r="L38" s="49"/>
      <c r="M38" s="49"/>
      <c r="N38" s="49"/>
      <c r="O38" s="49"/>
      <c r="P38" s="49"/>
      <c r="Q38" s="49"/>
      <c r="R38" s="49"/>
      <c r="S38" s="49"/>
      <c r="T38" s="49"/>
      <c r="U38" s="49"/>
    </row>
    <row r="39" spans="1:21" ht="13.9" x14ac:dyDescent="0.45">
      <c r="A39" s="61"/>
      <c r="B39" s="50"/>
      <c r="C39" s="49"/>
      <c r="D39" s="49"/>
      <c r="E39" s="49"/>
      <c r="F39" s="49"/>
      <c r="G39" s="49"/>
      <c r="H39" s="49"/>
      <c r="I39" s="49"/>
      <c r="J39" s="49"/>
      <c r="K39" s="49"/>
      <c r="L39" s="49"/>
      <c r="M39" s="49"/>
      <c r="N39" s="49"/>
      <c r="O39" s="49"/>
      <c r="P39" s="49"/>
      <c r="Q39" s="49"/>
      <c r="R39" s="49"/>
      <c r="S39" s="49"/>
      <c r="T39" s="49"/>
      <c r="U39" s="49"/>
    </row>
    <row r="40" spans="1:21" ht="13.9" x14ac:dyDescent="0.45">
      <c r="A40" s="61"/>
      <c r="B40" s="50"/>
      <c r="C40" s="49"/>
      <c r="D40" s="49"/>
      <c r="E40" s="49"/>
      <c r="F40" s="49"/>
      <c r="G40" s="49"/>
      <c r="H40" s="49"/>
      <c r="I40" s="49"/>
      <c r="J40" s="49"/>
      <c r="K40" s="49"/>
      <c r="L40" s="49"/>
      <c r="M40" s="49"/>
      <c r="N40" s="49"/>
      <c r="O40" s="49"/>
      <c r="P40" s="49"/>
      <c r="Q40" s="49"/>
      <c r="R40" s="49"/>
      <c r="S40" s="49"/>
      <c r="T40" s="49"/>
      <c r="U40" s="49"/>
    </row>
    <row r="41" spans="1:21" ht="13.9" x14ac:dyDescent="0.45">
      <c r="A41" s="61"/>
      <c r="B41" s="50"/>
      <c r="C41" s="49"/>
      <c r="D41" s="49"/>
      <c r="E41" s="49"/>
      <c r="F41" s="49"/>
      <c r="G41" s="49"/>
      <c r="H41" s="49"/>
      <c r="I41" s="49"/>
      <c r="J41" s="49"/>
      <c r="K41" s="49"/>
      <c r="L41" s="49"/>
      <c r="M41" s="49"/>
      <c r="N41" s="49"/>
      <c r="O41" s="49"/>
      <c r="P41" s="49"/>
      <c r="Q41" s="49"/>
      <c r="R41" s="49"/>
      <c r="S41" s="49"/>
      <c r="T41" s="49"/>
      <c r="U41" s="49"/>
    </row>
    <row r="42" spans="1:21" ht="13.9" x14ac:dyDescent="0.45">
      <c r="A42" s="61"/>
      <c r="B42" s="50"/>
      <c r="C42" s="49"/>
      <c r="D42" s="49"/>
      <c r="E42" s="49"/>
      <c r="F42" s="49"/>
      <c r="G42" s="49"/>
      <c r="H42" s="49"/>
      <c r="I42" s="49"/>
      <c r="J42" s="49"/>
      <c r="K42" s="49"/>
      <c r="L42" s="49"/>
      <c r="M42" s="49"/>
      <c r="N42" s="49"/>
      <c r="O42" s="49"/>
      <c r="P42" s="49"/>
      <c r="Q42" s="49"/>
      <c r="R42" s="49"/>
      <c r="S42" s="49"/>
      <c r="T42" s="49"/>
      <c r="U42" s="49"/>
    </row>
    <row r="43" spans="1:21" ht="13.9" x14ac:dyDescent="0.45">
      <c r="A43" s="61"/>
      <c r="B43" s="50"/>
      <c r="C43" s="49"/>
      <c r="D43" s="49"/>
      <c r="E43" s="49"/>
      <c r="F43" s="49"/>
      <c r="G43" s="49"/>
      <c r="H43" s="49"/>
      <c r="I43" s="49"/>
      <c r="J43" s="49"/>
      <c r="K43" s="49"/>
      <c r="L43" s="49"/>
      <c r="M43" s="49"/>
      <c r="N43" s="49"/>
      <c r="O43" s="49"/>
      <c r="P43" s="49"/>
      <c r="Q43" s="49"/>
      <c r="R43" s="49"/>
      <c r="S43" s="49"/>
      <c r="T43" s="49"/>
      <c r="U43" s="49"/>
    </row>
    <row r="44" spans="1:21" ht="13.9" x14ac:dyDescent="0.45">
      <c r="A44" s="61"/>
      <c r="B44" s="50"/>
      <c r="C44" s="49"/>
      <c r="D44" s="49"/>
      <c r="E44" s="49"/>
      <c r="F44" s="49"/>
      <c r="G44" s="49"/>
      <c r="H44" s="49"/>
      <c r="I44" s="49"/>
      <c r="J44" s="49"/>
      <c r="K44" s="49"/>
      <c r="L44" s="49"/>
      <c r="M44" s="49"/>
      <c r="N44" s="49"/>
      <c r="O44" s="49"/>
      <c r="P44" s="49"/>
      <c r="Q44" s="49"/>
      <c r="R44" s="49"/>
      <c r="S44" s="49"/>
      <c r="T44" s="49"/>
      <c r="U44" s="49"/>
    </row>
    <row r="45" spans="1:21" ht="13.9" x14ac:dyDescent="0.45">
      <c r="A45" s="61"/>
      <c r="B45" s="50"/>
      <c r="C45" s="49"/>
      <c r="D45" s="49"/>
      <c r="E45" s="49"/>
      <c r="F45" s="49"/>
      <c r="G45" s="49"/>
      <c r="H45" s="49"/>
      <c r="I45" s="49"/>
      <c r="J45" s="49"/>
      <c r="K45" s="49"/>
      <c r="L45" s="49"/>
      <c r="M45" s="49"/>
      <c r="N45" s="49"/>
      <c r="O45" s="49"/>
      <c r="P45" s="49"/>
      <c r="Q45" s="49"/>
      <c r="R45" s="49"/>
      <c r="S45" s="49"/>
      <c r="T45" s="49"/>
      <c r="U45" s="49"/>
    </row>
    <row r="46" spans="1:21" ht="13.9" x14ac:dyDescent="0.45">
      <c r="A46" s="61"/>
      <c r="B46" s="50"/>
      <c r="C46" s="49"/>
      <c r="D46" s="49"/>
      <c r="E46" s="49"/>
      <c r="F46" s="49"/>
      <c r="G46" s="49"/>
      <c r="H46" s="49"/>
      <c r="I46" s="49"/>
      <c r="J46" s="49"/>
      <c r="K46" s="49"/>
      <c r="L46" s="49"/>
      <c r="M46" s="49"/>
      <c r="N46" s="49"/>
      <c r="O46" s="49"/>
      <c r="P46" s="49"/>
      <c r="Q46" s="49"/>
      <c r="R46" s="49"/>
      <c r="S46" s="49"/>
      <c r="T46" s="49"/>
      <c r="U46" s="49"/>
    </row>
    <row r="47" spans="1:21" ht="13.9" x14ac:dyDescent="0.45">
      <c r="A47" s="61"/>
      <c r="B47" s="50"/>
      <c r="C47" s="49"/>
      <c r="D47" s="49"/>
      <c r="E47" s="49"/>
      <c r="F47" s="49"/>
      <c r="G47" s="49"/>
      <c r="H47" s="49"/>
      <c r="I47" s="49"/>
      <c r="J47" s="49"/>
      <c r="K47" s="49"/>
      <c r="L47" s="49"/>
      <c r="M47" s="49"/>
      <c r="N47" s="49"/>
      <c r="O47" s="49"/>
      <c r="P47" s="49"/>
      <c r="Q47" s="49"/>
      <c r="R47" s="49"/>
      <c r="S47" s="49"/>
      <c r="T47" s="49"/>
      <c r="U47" s="49"/>
    </row>
    <row r="48" spans="1:21" ht="13.9" x14ac:dyDescent="0.45">
      <c r="A48" s="61"/>
      <c r="B48" s="50"/>
      <c r="C48" s="49"/>
      <c r="D48" s="49"/>
      <c r="E48" s="49"/>
      <c r="F48" s="49"/>
      <c r="G48" s="49"/>
      <c r="H48" s="49"/>
      <c r="I48" s="49"/>
      <c r="J48" s="49"/>
      <c r="K48" s="49"/>
      <c r="L48" s="49"/>
      <c r="M48" s="49"/>
      <c r="N48" s="49"/>
      <c r="O48" s="49"/>
      <c r="P48" s="49"/>
      <c r="Q48" s="49"/>
      <c r="R48" s="49"/>
      <c r="S48" s="49"/>
      <c r="T48" s="49"/>
      <c r="U48" s="49"/>
    </row>
    <row r="49" spans="1:21" ht="13.9" x14ac:dyDescent="0.45">
      <c r="A49" s="61"/>
      <c r="B49" s="50"/>
      <c r="C49" s="49"/>
      <c r="D49" s="49"/>
      <c r="E49" s="49"/>
      <c r="F49" s="49"/>
      <c r="G49" s="49"/>
      <c r="H49" s="49"/>
      <c r="I49" s="49"/>
      <c r="J49" s="49"/>
      <c r="K49" s="49"/>
      <c r="L49" s="49"/>
      <c r="M49" s="49"/>
      <c r="N49" s="49"/>
      <c r="O49" s="49"/>
      <c r="P49" s="49"/>
      <c r="Q49" s="49"/>
      <c r="R49" s="49"/>
      <c r="S49" s="49"/>
      <c r="T49" s="49"/>
      <c r="U49" s="49"/>
    </row>
    <row r="50" spans="1:21" ht="13.9" x14ac:dyDescent="0.45">
      <c r="A50" s="61"/>
      <c r="B50" s="50"/>
      <c r="C50" s="49"/>
      <c r="D50" s="49"/>
      <c r="E50" s="49"/>
      <c r="F50" s="49"/>
      <c r="G50" s="49"/>
      <c r="H50" s="49"/>
      <c r="I50" s="49"/>
      <c r="J50" s="49"/>
      <c r="K50" s="49"/>
      <c r="L50" s="49"/>
      <c r="M50" s="49"/>
      <c r="N50" s="49"/>
      <c r="O50" s="49"/>
      <c r="P50" s="49"/>
      <c r="Q50" s="49"/>
      <c r="R50" s="49"/>
      <c r="S50" s="49"/>
      <c r="T50" s="49"/>
      <c r="U50" s="49"/>
    </row>
    <row r="51" spans="1:21" ht="13.9" x14ac:dyDescent="0.45">
      <c r="A51" s="61"/>
      <c r="B51" s="50"/>
      <c r="C51" s="49"/>
      <c r="D51" s="49"/>
      <c r="E51" s="49"/>
      <c r="F51" s="49"/>
      <c r="G51" s="49"/>
      <c r="H51" s="49"/>
      <c r="I51" s="49"/>
      <c r="J51" s="49"/>
      <c r="K51" s="49"/>
      <c r="L51" s="49"/>
      <c r="M51" s="49"/>
      <c r="N51" s="49"/>
      <c r="O51" s="49"/>
      <c r="P51" s="49"/>
      <c r="Q51" s="49"/>
      <c r="R51" s="49"/>
      <c r="S51" s="49"/>
      <c r="T51" s="49"/>
      <c r="U51" s="49"/>
    </row>
    <row r="52" spans="1:21" ht="13.9" x14ac:dyDescent="0.45">
      <c r="A52" s="61"/>
      <c r="B52" s="50"/>
      <c r="C52" s="49"/>
      <c r="D52" s="49"/>
      <c r="E52" s="49"/>
      <c r="F52" s="49"/>
      <c r="G52" s="49"/>
      <c r="H52" s="49"/>
      <c r="I52" s="49"/>
      <c r="J52" s="49"/>
      <c r="K52" s="49"/>
      <c r="L52" s="49"/>
      <c r="M52" s="49"/>
      <c r="N52" s="49"/>
      <c r="O52" s="49"/>
      <c r="P52" s="49"/>
      <c r="Q52" s="49"/>
      <c r="R52" s="49"/>
      <c r="S52" s="49"/>
      <c r="T52" s="49"/>
      <c r="U52" s="49"/>
    </row>
    <row r="53" spans="1:21" ht="13.9" x14ac:dyDescent="0.45">
      <c r="A53" s="61"/>
      <c r="B53" s="50"/>
      <c r="C53" s="49"/>
      <c r="D53" s="49"/>
      <c r="E53" s="49"/>
      <c r="F53" s="49"/>
      <c r="G53" s="49"/>
      <c r="H53" s="49"/>
      <c r="I53" s="49"/>
      <c r="J53" s="49"/>
      <c r="K53" s="49"/>
      <c r="L53" s="49"/>
      <c r="M53" s="49"/>
      <c r="N53" s="49"/>
      <c r="O53" s="49"/>
      <c r="P53" s="49"/>
      <c r="Q53" s="49"/>
      <c r="R53" s="49"/>
      <c r="S53" s="49"/>
      <c r="T53" s="49"/>
      <c r="U53" s="49"/>
    </row>
    <row r="54" spans="1:21" ht="13.9" x14ac:dyDescent="0.45">
      <c r="A54" s="61"/>
      <c r="B54" s="50"/>
      <c r="C54" s="49"/>
      <c r="D54" s="49"/>
      <c r="E54" s="49"/>
      <c r="F54" s="49"/>
      <c r="G54" s="49"/>
      <c r="H54" s="49"/>
      <c r="I54" s="49"/>
      <c r="J54" s="49"/>
      <c r="K54" s="49"/>
      <c r="L54" s="49"/>
      <c r="M54" s="49"/>
      <c r="N54" s="49"/>
      <c r="O54" s="49"/>
      <c r="P54" s="49"/>
      <c r="Q54" s="49"/>
      <c r="R54" s="49"/>
      <c r="S54" s="49"/>
      <c r="T54" s="49"/>
      <c r="U54" s="49"/>
    </row>
    <row r="55" spans="1:21" ht="13.9" x14ac:dyDescent="0.45">
      <c r="A55" s="61"/>
      <c r="B55" s="50"/>
      <c r="C55" s="49"/>
      <c r="D55" s="49"/>
      <c r="E55" s="49"/>
      <c r="F55" s="49"/>
      <c r="G55" s="49"/>
      <c r="H55" s="49"/>
      <c r="I55" s="49"/>
      <c r="J55" s="49"/>
      <c r="K55" s="49"/>
      <c r="L55" s="49"/>
      <c r="M55" s="49"/>
      <c r="N55" s="49"/>
      <c r="O55" s="49"/>
      <c r="P55" s="49"/>
      <c r="Q55" s="49"/>
      <c r="R55" s="49"/>
      <c r="S55" s="49"/>
      <c r="T55" s="49"/>
      <c r="U55" s="49"/>
    </row>
    <row r="56" spans="1:21" ht="13.9" x14ac:dyDescent="0.45">
      <c r="A56" s="61"/>
      <c r="B56" s="50"/>
      <c r="C56" s="49"/>
      <c r="D56" s="49"/>
      <c r="E56" s="49"/>
      <c r="F56" s="49"/>
      <c r="G56" s="49"/>
      <c r="H56" s="49"/>
      <c r="I56" s="49"/>
      <c r="J56" s="49"/>
      <c r="K56" s="49"/>
      <c r="L56" s="49"/>
      <c r="M56" s="49"/>
      <c r="N56" s="49"/>
      <c r="O56" s="49"/>
      <c r="P56" s="49"/>
      <c r="Q56" s="49"/>
      <c r="R56" s="49"/>
      <c r="S56" s="49"/>
      <c r="T56" s="49"/>
      <c r="U56" s="49"/>
    </row>
    <row r="57" spans="1:21" ht="13.9" x14ac:dyDescent="0.45">
      <c r="A57" s="61"/>
      <c r="B57" s="50"/>
      <c r="C57" s="49"/>
      <c r="D57" s="49"/>
      <c r="E57" s="49"/>
      <c r="F57" s="49"/>
      <c r="G57" s="49"/>
      <c r="H57" s="49"/>
      <c r="I57" s="49"/>
      <c r="J57" s="49"/>
      <c r="K57" s="49"/>
      <c r="L57" s="49"/>
      <c r="M57" s="49"/>
      <c r="N57" s="49"/>
      <c r="O57" s="49"/>
      <c r="P57" s="49"/>
      <c r="Q57" s="49"/>
      <c r="R57" s="49"/>
      <c r="S57" s="49"/>
      <c r="T57" s="49"/>
      <c r="U57" s="49"/>
    </row>
    <row r="58" spans="1:21" ht="13.9" x14ac:dyDescent="0.45">
      <c r="A58" s="61"/>
      <c r="B58" s="50"/>
      <c r="C58" s="49"/>
      <c r="D58" s="49"/>
      <c r="E58" s="49"/>
      <c r="F58" s="49"/>
      <c r="G58" s="49"/>
      <c r="H58" s="49"/>
      <c r="I58" s="49"/>
      <c r="J58" s="49"/>
      <c r="K58" s="49"/>
      <c r="L58" s="49"/>
      <c r="M58" s="49"/>
      <c r="N58" s="49"/>
      <c r="O58" s="49"/>
      <c r="P58" s="49"/>
      <c r="Q58" s="49"/>
      <c r="R58" s="49"/>
      <c r="S58" s="49"/>
      <c r="T58" s="49"/>
      <c r="U58" s="49"/>
    </row>
    <row r="59" spans="1:21" ht="13.9" x14ac:dyDescent="0.45">
      <c r="A59" s="61"/>
      <c r="B59" s="50"/>
      <c r="C59" s="49"/>
      <c r="D59" s="49"/>
      <c r="E59" s="49"/>
      <c r="F59" s="49"/>
      <c r="G59" s="49"/>
      <c r="H59" s="49"/>
      <c r="I59" s="49"/>
      <c r="J59" s="49"/>
      <c r="K59" s="49"/>
      <c r="L59" s="49"/>
      <c r="M59" s="49"/>
      <c r="N59" s="49"/>
      <c r="O59" s="49"/>
      <c r="P59" s="49"/>
      <c r="Q59" s="49"/>
      <c r="R59" s="49"/>
      <c r="S59" s="49"/>
      <c r="T59" s="49"/>
      <c r="U59" s="49"/>
    </row>
    <row r="60" spans="1:21" ht="13.9" x14ac:dyDescent="0.45">
      <c r="A60" s="61"/>
      <c r="B60" s="50"/>
      <c r="C60" s="49"/>
      <c r="D60" s="49"/>
      <c r="E60" s="49"/>
      <c r="F60" s="49"/>
      <c r="G60" s="49"/>
      <c r="H60" s="49"/>
      <c r="I60" s="49"/>
      <c r="J60" s="49"/>
      <c r="K60" s="49"/>
      <c r="L60" s="49"/>
      <c r="M60" s="49"/>
      <c r="N60" s="49"/>
      <c r="O60" s="49"/>
      <c r="P60" s="49"/>
      <c r="Q60" s="49"/>
      <c r="R60" s="49"/>
      <c r="S60" s="49"/>
      <c r="T60" s="49"/>
      <c r="U60" s="49"/>
    </row>
    <row r="61" spans="1:21" ht="13.9" x14ac:dyDescent="0.45">
      <c r="A61" s="61"/>
      <c r="B61" s="50"/>
      <c r="C61" s="49"/>
      <c r="D61" s="49"/>
      <c r="E61" s="49"/>
      <c r="F61" s="49"/>
      <c r="G61" s="49"/>
      <c r="H61" s="49"/>
      <c r="I61" s="49"/>
      <c r="J61" s="49"/>
      <c r="K61" s="49"/>
      <c r="L61" s="49"/>
      <c r="M61" s="49"/>
      <c r="N61" s="49"/>
      <c r="O61" s="49"/>
      <c r="P61" s="49"/>
      <c r="Q61" s="49"/>
      <c r="R61" s="49"/>
      <c r="S61" s="49"/>
      <c r="T61" s="49"/>
      <c r="U61" s="49"/>
    </row>
    <row r="62" spans="1:21" ht="13.9" x14ac:dyDescent="0.45">
      <c r="A62" s="61"/>
      <c r="B62" s="50"/>
      <c r="C62" s="49"/>
      <c r="D62" s="49"/>
      <c r="E62" s="49"/>
      <c r="F62" s="49"/>
      <c r="G62" s="49"/>
      <c r="H62" s="49"/>
      <c r="I62" s="49"/>
      <c r="J62" s="49"/>
      <c r="K62" s="49"/>
      <c r="L62" s="49"/>
      <c r="M62" s="49"/>
      <c r="N62" s="49"/>
      <c r="O62" s="49"/>
      <c r="P62" s="49"/>
      <c r="Q62" s="49"/>
      <c r="R62" s="49"/>
      <c r="S62" s="49"/>
      <c r="T62" s="49"/>
      <c r="U62" s="49"/>
    </row>
    <row r="63" spans="1:21" ht="13.9" x14ac:dyDescent="0.45">
      <c r="A63" s="61"/>
      <c r="B63" s="50"/>
      <c r="C63" s="49"/>
      <c r="D63" s="49"/>
      <c r="E63" s="49"/>
      <c r="F63" s="49"/>
      <c r="G63" s="49"/>
      <c r="H63" s="49"/>
      <c r="I63" s="49"/>
      <c r="J63" s="49"/>
      <c r="K63" s="49"/>
      <c r="L63" s="49"/>
      <c r="M63" s="49"/>
      <c r="N63" s="49"/>
      <c r="O63" s="49"/>
      <c r="P63" s="49"/>
      <c r="Q63" s="49"/>
      <c r="R63" s="49"/>
      <c r="S63" s="49"/>
      <c r="T63" s="49"/>
      <c r="U63" s="49"/>
    </row>
    <row r="64" spans="1:21" ht="13.9" x14ac:dyDescent="0.45">
      <c r="A64" s="61"/>
      <c r="B64" s="50"/>
      <c r="C64" s="49"/>
      <c r="D64" s="49"/>
      <c r="E64" s="49"/>
      <c r="F64" s="49"/>
      <c r="G64" s="49"/>
      <c r="H64" s="49"/>
      <c r="I64" s="49"/>
      <c r="J64" s="49"/>
      <c r="K64" s="49"/>
      <c r="L64" s="49"/>
      <c r="M64" s="49"/>
      <c r="N64" s="49"/>
      <c r="O64" s="49"/>
      <c r="P64" s="49"/>
      <c r="Q64" s="49"/>
      <c r="R64" s="49"/>
      <c r="S64" s="49"/>
      <c r="T64" s="49"/>
      <c r="U64" s="49"/>
    </row>
    <row r="65" spans="1:21" ht="13.9" x14ac:dyDescent="0.45">
      <c r="A65" s="61"/>
      <c r="B65" s="50"/>
      <c r="C65" s="49"/>
      <c r="D65" s="49"/>
      <c r="E65" s="49"/>
      <c r="F65" s="49"/>
      <c r="G65" s="49"/>
      <c r="H65" s="49"/>
      <c r="I65" s="49"/>
      <c r="J65" s="49"/>
      <c r="K65" s="49"/>
      <c r="L65" s="49"/>
      <c r="M65" s="49"/>
      <c r="N65" s="49"/>
      <c r="O65" s="49"/>
      <c r="P65" s="49"/>
      <c r="Q65" s="49"/>
      <c r="R65" s="49"/>
      <c r="S65" s="49"/>
      <c r="T65" s="49"/>
      <c r="U65" s="49"/>
    </row>
    <row r="66" spans="1:21" ht="13.9" x14ac:dyDescent="0.45">
      <c r="A66" s="61"/>
      <c r="B66" s="50"/>
      <c r="C66" s="49"/>
      <c r="D66" s="49"/>
      <c r="E66" s="49"/>
      <c r="F66" s="49"/>
      <c r="G66" s="49"/>
      <c r="H66" s="49"/>
      <c r="I66" s="49"/>
      <c r="J66" s="49"/>
      <c r="K66" s="49"/>
      <c r="L66" s="49"/>
      <c r="M66" s="49"/>
      <c r="N66" s="49"/>
      <c r="O66" s="49"/>
      <c r="P66" s="49"/>
      <c r="Q66" s="49"/>
      <c r="R66" s="49"/>
      <c r="S66" s="49"/>
      <c r="T66" s="49"/>
      <c r="U66" s="49"/>
    </row>
    <row r="67" spans="1:21" ht="13.9" x14ac:dyDescent="0.45">
      <c r="A67" s="61"/>
      <c r="B67" s="50"/>
      <c r="C67" s="49"/>
      <c r="D67" s="49"/>
      <c r="E67" s="49"/>
      <c r="F67" s="49"/>
      <c r="G67" s="49"/>
      <c r="H67" s="49"/>
      <c r="I67" s="49"/>
      <c r="J67" s="49"/>
      <c r="K67" s="49"/>
      <c r="L67" s="49"/>
      <c r="M67" s="49"/>
      <c r="N67" s="49"/>
      <c r="O67" s="49"/>
      <c r="P67" s="49"/>
      <c r="Q67" s="49"/>
      <c r="R67" s="49"/>
      <c r="S67" s="49"/>
      <c r="T67" s="49"/>
      <c r="U67" s="49"/>
    </row>
    <row r="68" spans="1:21" ht="13.9" x14ac:dyDescent="0.45">
      <c r="A68" s="61"/>
      <c r="B68" s="50"/>
      <c r="C68" s="49"/>
      <c r="D68" s="49"/>
      <c r="E68" s="49"/>
      <c r="F68" s="49"/>
      <c r="G68" s="49"/>
      <c r="H68" s="49"/>
      <c r="I68" s="49"/>
      <c r="J68" s="49"/>
      <c r="K68" s="49"/>
      <c r="L68" s="49"/>
      <c r="M68" s="49"/>
      <c r="N68" s="49"/>
      <c r="O68" s="49"/>
      <c r="P68" s="49"/>
      <c r="Q68" s="49"/>
      <c r="R68" s="49"/>
      <c r="S68" s="49"/>
      <c r="T68" s="49"/>
      <c r="U68" s="49"/>
    </row>
    <row r="69" spans="1:21" ht="13.9" x14ac:dyDescent="0.45">
      <c r="A69" s="61"/>
      <c r="B69" s="50"/>
      <c r="C69" s="49"/>
      <c r="D69" s="49"/>
      <c r="E69" s="49"/>
      <c r="F69" s="49"/>
      <c r="G69" s="49"/>
      <c r="H69" s="49"/>
      <c r="I69" s="49"/>
      <c r="J69" s="49"/>
      <c r="K69" s="49"/>
      <c r="L69" s="49"/>
      <c r="M69" s="49"/>
      <c r="N69" s="49"/>
      <c r="O69" s="49"/>
      <c r="P69" s="49"/>
      <c r="Q69" s="49"/>
      <c r="R69" s="49"/>
      <c r="S69" s="49"/>
      <c r="T69" s="49"/>
      <c r="U69" s="49"/>
    </row>
    <row r="70" spans="1:21" ht="13.9" x14ac:dyDescent="0.45">
      <c r="A70" s="61"/>
      <c r="B70" s="50"/>
      <c r="C70" s="49"/>
      <c r="D70" s="49"/>
      <c r="E70" s="49"/>
      <c r="F70" s="49"/>
      <c r="G70" s="49"/>
      <c r="H70" s="49"/>
      <c r="I70" s="49"/>
      <c r="J70" s="49"/>
      <c r="K70" s="49"/>
      <c r="L70" s="49"/>
      <c r="M70" s="49"/>
      <c r="N70" s="49"/>
      <c r="O70" s="49"/>
      <c r="P70" s="49"/>
      <c r="Q70" s="49"/>
      <c r="R70" s="49"/>
      <c r="S70" s="49"/>
      <c r="T70" s="49"/>
      <c r="U70" s="49"/>
    </row>
    <row r="71" spans="1:21" ht="13.9" x14ac:dyDescent="0.45">
      <c r="A71" s="61"/>
      <c r="B71" s="50"/>
      <c r="C71" s="49"/>
      <c r="D71" s="49"/>
      <c r="E71" s="49"/>
      <c r="F71" s="49"/>
      <c r="G71" s="49"/>
      <c r="H71" s="49"/>
      <c r="I71" s="49"/>
      <c r="J71" s="49"/>
      <c r="K71" s="49"/>
      <c r="L71" s="49"/>
      <c r="M71" s="49"/>
      <c r="N71" s="49"/>
      <c r="O71" s="49"/>
      <c r="P71" s="49"/>
      <c r="Q71" s="49"/>
      <c r="R71" s="49"/>
      <c r="S71" s="49"/>
      <c r="T71" s="49"/>
      <c r="U71" s="49"/>
    </row>
    <row r="72" spans="1:21" ht="13.9" x14ac:dyDescent="0.45">
      <c r="A72" s="61"/>
      <c r="B72" s="50"/>
      <c r="C72" s="49"/>
      <c r="D72" s="49"/>
      <c r="E72" s="49"/>
      <c r="F72" s="49"/>
      <c r="G72" s="49"/>
      <c r="H72" s="49"/>
      <c r="I72" s="49"/>
      <c r="J72" s="49"/>
      <c r="K72" s="49"/>
      <c r="L72" s="49"/>
      <c r="M72" s="49"/>
      <c r="N72" s="49"/>
      <c r="O72" s="49"/>
      <c r="P72" s="49"/>
      <c r="Q72" s="49"/>
      <c r="R72" s="49"/>
      <c r="S72" s="49"/>
      <c r="T72" s="49"/>
      <c r="U72" s="49"/>
    </row>
    <row r="73" spans="1:21" ht="13.9" x14ac:dyDescent="0.45">
      <c r="A73" s="61"/>
      <c r="B73" s="50"/>
      <c r="C73" s="49"/>
      <c r="D73" s="49"/>
      <c r="E73" s="49"/>
      <c r="F73" s="49"/>
      <c r="G73" s="49"/>
      <c r="H73" s="49"/>
      <c r="I73" s="49"/>
      <c r="J73" s="49"/>
      <c r="K73" s="49"/>
      <c r="L73" s="49"/>
      <c r="M73" s="49"/>
      <c r="N73" s="49"/>
      <c r="O73" s="49"/>
      <c r="P73" s="49"/>
      <c r="Q73" s="49"/>
      <c r="R73" s="49"/>
      <c r="S73" s="49"/>
      <c r="T73" s="49"/>
      <c r="U73" s="49"/>
    </row>
    <row r="74" spans="1:21" ht="13.9" x14ac:dyDescent="0.45">
      <c r="A74" s="61"/>
      <c r="B74" s="50"/>
      <c r="C74" s="49"/>
      <c r="D74" s="49"/>
      <c r="E74" s="49"/>
      <c r="F74" s="49"/>
      <c r="G74" s="49"/>
      <c r="H74" s="49"/>
      <c r="I74" s="49"/>
      <c r="J74" s="49"/>
      <c r="K74" s="49"/>
      <c r="L74" s="49"/>
      <c r="M74" s="49"/>
      <c r="N74" s="49"/>
      <c r="O74" s="49"/>
      <c r="P74" s="49"/>
      <c r="Q74" s="49"/>
      <c r="R74" s="49"/>
      <c r="S74" s="49"/>
      <c r="T74" s="49"/>
      <c r="U74" s="49"/>
    </row>
    <row r="75" spans="1:21" ht="13.9" x14ac:dyDescent="0.45">
      <c r="A75" s="61"/>
      <c r="B75" s="50"/>
      <c r="C75" s="49"/>
      <c r="D75" s="49"/>
      <c r="E75" s="49"/>
      <c r="F75" s="49"/>
      <c r="G75" s="49"/>
      <c r="H75" s="49"/>
      <c r="I75" s="49"/>
      <c r="J75" s="49"/>
      <c r="K75" s="49"/>
      <c r="L75" s="49"/>
      <c r="M75" s="49"/>
      <c r="N75" s="49"/>
      <c r="O75" s="49"/>
      <c r="P75" s="49"/>
      <c r="Q75" s="49"/>
      <c r="R75" s="49"/>
      <c r="S75" s="49"/>
      <c r="T75" s="49"/>
      <c r="U75" s="49"/>
    </row>
    <row r="76" spans="1:21" ht="13.9" x14ac:dyDescent="0.45">
      <c r="A76" s="61"/>
      <c r="B76" s="50"/>
      <c r="C76" s="49"/>
      <c r="D76" s="49"/>
      <c r="E76" s="49"/>
      <c r="F76" s="49"/>
      <c r="G76" s="49"/>
      <c r="H76" s="49"/>
      <c r="I76" s="49"/>
      <c r="J76" s="49"/>
      <c r="K76" s="49"/>
      <c r="L76" s="49"/>
      <c r="M76" s="49"/>
      <c r="N76" s="49"/>
      <c r="O76" s="49"/>
      <c r="P76" s="49"/>
      <c r="Q76" s="49"/>
      <c r="R76" s="49"/>
      <c r="S76" s="49"/>
      <c r="T76" s="49"/>
      <c r="U76" s="49"/>
    </row>
    <row r="77" spans="1:21" ht="13.9" x14ac:dyDescent="0.45">
      <c r="A77" s="61"/>
      <c r="B77" s="50"/>
      <c r="C77" s="49"/>
      <c r="D77" s="49"/>
      <c r="E77" s="49"/>
      <c r="F77" s="49"/>
      <c r="G77" s="49"/>
      <c r="H77" s="49"/>
      <c r="I77" s="49"/>
      <c r="J77" s="49"/>
      <c r="K77" s="49"/>
      <c r="L77" s="49"/>
      <c r="M77" s="49"/>
      <c r="N77" s="49"/>
      <c r="O77" s="49"/>
      <c r="P77" s="49"/>
      <c r="Q77" s="49"/>
      <c r="R77" s="49"/>
      <c r="S77" s="49"/>
      <c r="T77" s="49"/>
      <c r="U77" s="49"/>
    </row>
    <row r="78" spans="1:21" ht="13.9" x14ac:dyDescent="0.45">
      <c r="A78" s="61"/>
      <c r="B78" s="50"/>
      <c r="C78" s="49"/>
      <c r="D78" s="49"/>
      <c r="E78" s="49"/>
      <c r="F78" s="49"/>
      <c r="G78" s="49"/>
      <c r="H78" s="49"/>
      <c r="I78" s="49"/>
      <c r="J78" s="49"/>
      <c r="K78" s="49"/>
      <c r="L78" s="49"/>
      <c r="M78" s="49"/>
      <c r="N78" s="49"/>
      <c r="O78" s="49"/>
      <c r="P78" s="49"/>
      <c r="Q78" s="49"/>
      <c r="R78" s="49"/>
      <c r="S78" s="49"/>
      <c r="T78" s="49"/>
      <c r="U78" s="49"/>
    </row>
    <row r="79" spans="1:21" ht="13.9" x14ac:dyDescent="0.45">
      <c r="A79" s="61"/>
      <c r="B79" s="50"/>
      <c r="C79" s="49"/>
      <c r="D79" s="49"/>
      <c r="E79" s="49"/>
      <c r="F79" s="49"/>
      <c r="G79" s="49"/>
      <c r="H79" s="49"/>
      <c r="I79" s="49"/>
      <c r="J79" s="49"/>
      <c r="K79" s="49"/>
      <c r="L79" s="49"/>
      <c r="M79" s="49"/>
      <c r="N79" s="49"/>
      <c r="O79" s="49"/>
      <c r="P79" s="49"/>
      <c r="Q79" s="49"/>
      <c r="R79" s="49"/>
      <c r="S79" s="49"/>
      <c r="T79" s="49"/>
      <c r="U79" s="49"/>
    </row>
    <row r="80" spans="1:21" ht="13.9" x14ac:dyDescent="0.45">
      <c r="A80" s="61"/>
      <c r="B80" s="50"/>
      <c r="C80" s="49"/>
      <c r="D80" s="49"/>
      <c r="E80" s="49"/>
      <c r="F80" s="49"/>
      <c r="G80" s="49"/>
      <c r="H80" s="49"/>
      <c r="I80" s="49"/>
      <c r="J80" s="49"/>
      <c r="K80" s="49"/>
      <c r="L80" s="49"/>
      <c r="M80" s="49"/>
      <c r="N80" s="49"/>
      <c r="O80" s="49"/>
      <c r="P80" s="49"/>
      <c r="Q80" s="49"/>
      <c r="R80" s="49"/>
      <c r="S80" s="49"/>
      <c r="T80" s="49"/>
      <c r="U80" s="49"/>
    </row>
    <row r="81" spans="1:21" ht="13.9" x14ac:dyDescent="0.45">
      <c r="A81" s="61"/>
      <c r="B81" s="50"/>
      <c r="C81" s="49"/>
      <c r="D81" s="49"/>
      <c r="E81" s="49"/>
      <c r="F81" s="49"/>
      <c r="G81" s="49"/>
      <c r="H81" s="49"/>
      <c r="I81" s="49"/>
      <c r="J81" s="49"/>
      <c r="K81" s="49"/>
      <c r="L81" s="49"/>
      <c r="M81" s="49"/>
      <c r="N81" s="49"/>
      <c r="O81" s="49"/>
      <c r="P81" s="49"/>
      <c r="Q81" s="49"/>
      <c r="R81" s="49"/>
      <c r="S81" s="49"/>
      <c r="T81" s="49"/>
      <c r="U81" s="49"/>
    </row>
    <row r="82" spans="1:21" ht="13.9" x14ac:dyDescent="0.45">
      <c r="A82" s="61"/>
      <c r="B82" s="50"/>
      <c r="C82" s="49"/>
      <c r="D82" s="49"/>
      <c r="E82" s="49"/>
      <c r="F82" s="49"/>
      <c r="G82" s="49"/>
      <c r="H82" s="49"/>
      <c r="I82" s="49"/>
      <c r="J82" s="49"/>
      <c r="K82" s="49"/>
      <c r="L82" s="49"/>
      <c r="M82" s="49"/>
      <c r="N82" s="49"/>
      <c r="O82" s="49"/>
      <c r="P82" s="49"/>
      <c r="Q82" s="49"/>
      <c r="R82" s="49"/>
      <c r="S82" s="49"/>
      <c r="T82" s="49"/>
      <c r="U82" s="49"/>
    </row>
    <row r="83" spans="1:21" ht="13.9" x14ac:dyDescent="0.45">
      <c r="A83" s="61"/>
      <c r="B83" s="50"/>
      <c r="C83" s="49"/>
      <c r="D83" s="49"/>
      <c r="E83" s="49"/>
      <c r="F83" s="49"/>
      <c r="G83" s="49"/>
      <c r="H83" s="49"/>
      <c r="I83" s="49"/>
      <c r="J83" s="49"/>
      <c r="K83" s="49"/>
      <c r="L83" s="49"/>
      <c r="M83" s="49"/>
      <c r="N83" s="49"/>
      <c r="O83" s="49"/>
      <c r="P83" s="49"/>
      <c r="Q83" s="49"/>
      <c r="R83" s="49"/>
      <c r="S83" s="49"/>
      <c r="T83" s="49"/>
      <c r="U83" s="49"/>
    </row>
    <row r="84" spans="1:21" ht="13.9" x14ac:dyDescent="0.45">
      <c r="A84" s="61"/>
      <c r="B84" s="50"/>
      <c r="C84" s="49"/>
      <c r="D84" s="49"/>
      <c r="E84" s="49"/>
      <c r="F84" s="49"/>
      <c r="G84" s="49"/>
      <c r="H84" s="49"/>
      <c r="I84" s="49"/>
      <c r="J84" s="49"/>
      <c r="K84" s="49"/>
      <c r="L84" s="49"/>
      <c r="M84" s="49"/>
      <c r="N84" s="49"/>
      <c r="O84" s="49"/>
      <c r="P84" s="49"/>
      <c r="Q84" s="49"/>
      <c r="R84" s="49"/>
      <c r="S84" s="49"/>
      <c r="T84" s="49"/>
      <c r="U84" s="49"/>
    </row>
    <row r="85" spans="1:21" ht="13.9" x14ac:dyDescent="0.45">
      <c r="A85" s="61"/>
      <c r="B85" s="50"/>
      <c r="C85" s="49"/>
      <c r="D85" s="49"/>
      <c r="E85" s="49"/>
      <c r="F85" s="49"/>
      <c r="G85" s="49"/>
      <c r="H85" s="49"/>
      <c r="I85" s="49"/>
      <c r="J85" s="49"/>
      <c r="K85" s="49"/>
      <c r="L85" s="49"/>
      <c r="M85" s="49"/>
      <c r="N85" s="49"/>
      <c r="O85" s="49"/>
      <c r="P85" s="49"/>
      <c r="Q85" s="49"/>
      <c r="R85" s="49"/>
      <c r="S85" s="49"/>
      <c r="T85" s="49"/>
      <c r="U85" s="49"/>
    </row>
    <row r="86" spans="1:21" ht="13.9" x14ac:dyDescent="0.45">
      <c r="A86" s="61"/>
      <c r="B86" s="50"/>
      <c r="C86" s="49"/>
      <c r="D86" s="49"/>
      <c r="E86" s="49"/>
      <c r="F86" s="49"/>
      <c r="G86" s="49"/>
      <c r="H86" s="49"/>
      <c r="I86" s="49"/>
      <c r="J86" s="49"/>
      <c r="K86" s="49"/>
      <c r="L86" s="49"/>
      <c r="M86" s="49"/>
      <c r="N86" s="49"/>
      <c r="O86" s="49"/>
      <c r="P86" s="49"/>
      <c r="Q86" s="49"/>
      <c r="R86" s="49"/>
      <c r="S86" s="49"/>
      <c r="T86" s="49"/>
      <c r="U86" s="49"/>
    </row>
    <row r="87" spans="1:21" ht="13.9" x14ac:dyDescent="0.45">
      <c r="A87" s="61"/>
      <c r="B87" s="50"/>
      <c r="C87" s="49"/>
      <c r="D87" s="49"/>
      <c r="E87" s="49"/>
      <c r="F87" s="49"/>
      <c r="G87" s="49"/>
      <c r="H87" s="49"/>
      <c r="I87" s="49"/>
      <c r="J87" s="49"/>
      <c r="K87" s="49"/>
      <c r="L87" s="49"/>
      <c r="M87" s="49"/>
      <c r="N87" s="49"/>
      <c r="O87" s="49"/>
      <c r="P87" s="49"/>
      <c r="Q87" s="49"/>
      <c r="R87" s="49"/>
      <c r="S87" s="49"/>
      <c r="T87" s="49"/>
      <c r="U87" s="49"/>
    </row>
    <row r="88" spans="1:21" ht="13.9" x14ac:dyDescent="0.45">
      <c r="A88" s="61"/>
      <c r="B88" s="50"/>
      <c r="C88" s="49"/>
      <c r="D88" s="49"/>
      <c r="E88" s="49"/>
      <c r="F88" s="49"/>
      <c r="G88" s="49"/>
      <c r="H88" s="49"/>
      <c r="I88" s="49"/>
      <c r="J88" s="49"/>
      <c r="K88" s="49"/>
      <c r="L88" s="49"/>
      <c r="M88" s="49"/>
      <c r="N88" s="49"/>
      <c r="O88" s="49"/>
      <c r="P88" s="49"/>
      <c r="Q88" s="49"/>
      <c r="R88" s="49"/>
      <c r="S88" s="49"/>
      <c r="T88" s="49"/>
      <c r="U88" s="49"/>
    </row>
    <row r="89" spans="1:21" ht="13.9" x14ac:dyDescent="0.45">
      <c r="A89" s="61"/>
      <c r="B89" s="50"/>
      <c r="C89" s="49"/>
      <c r="D89" s="49"/>
      <c r="E89" s="49"/>
      <c r="F89" s="49"/>
      <c r="G89" s="49"/>
      <c r="H89" s="49"/>
      <c r="I89" s="49"/>
      <c r="J89" s="49"/>
      <c r="K89" s="49"/>
      <c r="L89" s="49"/>
      <c r="M89" s="49"/>
      <c r="N89" s="49"/>
      <c r="O89" s="49"/>
      <c r="P89" s="49"/>
      <c r="Q89" s="49"/>
      <c r="R89" s="49"/>
      <c r="S89" s="49"/>
      <c r="T89" s="49"/>
      <c r="U89" s="49"/>
    </row>
    <row r="90" spans="1:21" ht="13.9" x14ac:dyDescent="0.45">
      <c r="A90" s="61"/>
      <c r="B90" s="50"/>
      <c r="C90" s="49"/>
      <c r="D90" s="49"/>
      <c r="E90" s="49"/>
      <c r="F90" s="49"/>
      <c r="G90" s="49"/>
      <c r="H90" s="49"/>
      <c r="I90" s="49"/>
      <c r="J90" s="49"/>
      <c r="K90" s="49"/>
      <c r="L90" s="49"/>
      <c r="M90" s="49"/>
      <c r="N90" s="49"/>
      <c r="O90" s="49"/>
      <c r="P90" s="49"/>
      <c r="Q90" s="49"/>
      <c r="R90" s="49"/>
      <c r="S90" s="49"/>
      <c r="T90" s="49"/>
      <c r="U90" s="49"/>
    </row>
    <row r="91" spans="1:21" ht="13.9" x14ac:dyDescent="0.45">
      <c r="A91" s="61"/>
      <c r="B91" s="50"/>
      <c r="C91" s="49"/>
      <c r="D91" s="49"/>
      <c r="E91" s="49"/>
      <c r="F91" s="49"/>
      <c r="G91" s="49"/>
      <c r="H91" s="49"/>
      <c r="I91" s="49"/>
      <c r="J91" s="49"/>
      <c r="K91" s="49"/>
      <c r="L91" s="49"/>
      <c r="M91" s="49"/>
      <c r="N91" s="49"/>
      <c r="O91" s="49"/>
      <c r="P91" s="49"/>
      <c r="Q91" s="49"/>
      <c r="R91" s="49"/>
      <c r="S91" s="49"/>
      <c r="T91" s="49"/>
      <c r="U91" s="49"/>
    </row>
    <row r="92" spans="1:21" ht="13.9" x14ac:dyDescent="0.45">
      <c r="A92" s="61"/>
      <c r="B92" s="50"/>
      <c r="C92" s="49"/>
      <c r="D92" s="49"/>
      <c r="E92" s="49"/>
      <c r="F92" s="49"/>
      <c r="G92" s="49"/>
      <c r="H92" s="49"/>
      <c r="I92" s="49"/>
      <c r="J92" s="49"/>
      <c r="K92" s="49"/>
      <c r="L92" s="49"/>
      <c r="M92" s="49"/>
      <c r="N92" s="49"/>
      <c r="O92" s="49"/>
      <c r="P92" s="49"/>
      <c r="Q92" s="49"/>
      <c r="R92" s="49"/>
      <c r="S92" s="49"/>
      <c r="T92" s="49"/>
      <c r="U92" s="49"/>
    </row>
    <row r="93" spans="1:21" ht="13.9" x14ac:dyDescent="0.45">
      <c r="A93" s="61"/>
      <c r="B93" s="50"/>
      <c r="C93" s="49"/>
      <c r="D93" s="49"/>
      <c r="E93" s="49"/>
      <c r="F93" s="49"/>
      <c r="G93" s="49"/>
      <c r="H93" s="49"/>
      <c r="I93" s="49"/>
      <c r="J93" s="49"/>
      <c r="K93" s="49"/>
      <c r="L93" s="49"/>
      <c r="M93" s="49"/>
      <c r="N93" s="49"/>
      <c r="O93" s="49"/>
      <c r="P93" s="49"/>
      <c r="Q93" s="49"/>
      <c r="R93" s="49"/>
      <c r="S93" s="49"/>
      <c r="T93" s="49"/>
      <c r="U93" s="49"/>
    </row>
    <row r="94" spans="1:21" ht="13.9" x14ac:dyDescent="0.45">
      <c r="A94" s="61"/>
      <c r="B94" s="50"/>
      <c r="C94" s="49"/>
      <c r="D94" s="49"/>
      <c r="E94" s="49"/>
      <c r="F94" s="49"/>
      <c r="G94" s="49"/>
      <c r="H94" s="49"/>
      <c r="I94" s="49"/>
      <c r="J94" s="49"/>
      <c r="K94" s="49"/>
      <c r="L94" s="49"/>
      <c r="M94" s="49"/>
      <c r="N94" s="49"/>
      <c r="O94" s="49"/>
      <c r="P94" s="49"/>
      <c r="Q94" s="49"/>
      <c r="R94" s="49"/>
      <c r="S94" s="49"/>
      <c r="T94" s="49"/>
      <c r="U94" s="49"/>
    </row>
    <row r="95" spans="1:21" ht="13.9" x14ac:dyDescent="0.45">
      <c r="A95" s="61"/>
      <c r="B95" s="50"/>
      <c r="C95" s="49"/>
      <c r="D95" s="49"/>
      <c r="E95" s="49"/>
      <c r="F95" s="49"/>
      <c r="G95" s="49"/>
      <c r="H95" s="49"/>
      <c r="I95" s="49"/>
      <c r="J95" s="49"/>
      <c r="K95" s="49"/>
      <c r="L95" s="49"/>
      <c r="M95" s="49"/>
      <c r="N95" s="49"/>
      <c r="O95" s="49"/>
      <c r="P95" s="49"/>
      <c r="Q95" s="49"/>
      <c r="R95" s="49"/>
      <c r="S95" s="49"/>
      <c r="T95" s="49"/>
      <c r="U95" s="49"/>
    </row>
    <row r="96" spans="1:21" ht="13.9" x14ac:dyDescent="0.45">
      <c r="A96" s="61"/>
      <c r="B96" s="50"/>
      <c r="C96" s="49"/>
      <c r="D96" s="49"/>
      <c r="E96" s="49"/>
      <c r="F96" s="49"/>
      <c r="G96" s="49"/>
      <c r="H96" s="49"/>
      <c r="I96" s="49"/>
      <c r="J96" s="49"/>
      <c r="K96" s="49"/>
      <c r="L96" s="49"/>
      <c r="M96" s="49"/>
      <c r="N96" s="49"/>
      <c r="O96" s="49"/>
      <c r="P96" s="49"/>
      <c r="Q96" s="49"/>
      <c r="R96" s="49"/>
      <c r="S96" s="49"/>
      <c r="T96" s="49"/>
      <c r="U96" s="49"/>
    </row>
    <row r="97" spans="1:21" ht="13.9" x14ac:dyDescent="0.45">
      <c r="A97" s="61"/>
      <c r="B97" s="50"/>
      <c r="C97" s="49"/>
      <c r="D97" s="49"/>
      <c r="E97" s="49"/>
      <c r="F97" s="49"/>
      <c r="G97" s="49"/>
      <c r="H97" s="49"/>
      <c r="I97" s="49"/>
      <c r="J97" s="49"/>
      <c r="K97" s="49"/>
      <c r="L97" s="49"/>
      <c r="M97" s="49"/>
      <c r="N97" s="49"/>
      <c r="O97" s="49"/>
      <c r="P97" s="49"/>
      <c r="Q97" s="49"/>
      <c r="R97" s="49"/>
      <c r="S97" s="49"/>
      <c r="T97" s="49"/>
      <c r="U97" s="49"/>
    </row>
    <row r="98" spans="1:21" ht="13.9" x14ac:dyDescent="0.45">
      <c r="A98" s="61"/>
      <c r="B98" s="50"/>
      <c r="C98" s="49"/>
      <c r="D98" s="49"/>
      <c r="E98" s="49"/>
      <c r="F98" s="49"/>
      <c r="G98" s="49"/>
      <c r="H98" s="49"/>
      <c r="I98" s="49"/>
      <c r="J98" s="49"/>
      <c r="K98" s="49"/>
      <c r="L98" s="49"/>
      <c r="M98" s="49"/>
      <c r="N98" s="49"/>
      <c r="O98" s="49"/>
      <c r="P98" s="49"/>
      <c r="Q98" s="49"/>
      <c r="R98" s="49"/>
      <c r="S98" s="49"/>
      <c r="T98" s="49"/>
      <c r="U98" s="49"/>
    </row>
    <row r="99" spans="1:21" ht="13.9" x14ac:dyDescent="0.45">
      <c r="A99" s="61"/>
      <c r="B99" s="50"/>
      <c r="C99" s="49"/>
      <c r="D99" s="49"/>
      <c r="E99" s="49"/>
      <c r="F99" s="49"/>
      <c r="G99" s="49"/>
      <c r="H99" s="49"/>
      <c r="I99" s="49"/>
      <c r="J99" s="49"/>
      <c r="K99" s="49"/>
      <c r="L99" s="49"/>
      <c r="M99" s="49"/>
      <c r="N99" s="49"/>
      <c r="O99" s="49"/>
      <c r="P99" s="49"/>
      <c r="Q99" s="49"/>
      <c r="R99" s="49"/>
      <c r="S99" s="49"/>
      <c r="T99" s="49"/>
      <c r="U99" s="49"/>
    </row>
    <row r="100" spans="1:21" ht="13.9" x14ac:dyDescent="0.45">
      <c r="A100" s="61"/>
      <c r="B100" s="50"/>
      <c r="C100" s="49"/>
      <c r="D100" s="49"/>
      <c r="E100" s="49"/>
      <c r="F100" s="49"/>
      <c r="G100" s="49"/>
      <c r="H100" s="49"/>
      <c r="I100" s="49"/>
      <c r="J100" s="49"/>
      <c r="K100" s="49"/>
      <c r="L100" s="49"/>
      <c r="M100" s="49"/>
      <c r="N100" s="49"/>
      <c r="O100" s="49"/>
      <c r="P100" s="49"/>
      <c r="Q100" s="49"/>
      <c r="R100" s="49"/>
      <c r="S100" s="49"/>
      <c r="T100" s="49"/>
      <c r="U100" s="49"/>
    </row>
    <row r="101" spans="1:21" ht="13.9" x14ac:dyDescent="0.45">
      <c r="A101" s="61"/>
      <c r="B101" s="50"/>
      <c r="C101" s="49"/>
      <c r="D101" s="49"/>
      <c r="E101" s="49"/>
      <c r="F101" s="49"/>
      <c r="G101" s="49"/>
      <c r="H101" s="49"/>
      <c r="I101" s="49"/>
      <c r="J101" s="49"/>
      <c r="K101" s="49"/>
      <c r="L101" s="49"/>
      <c r="M101" s="49"/>
      <c r="N101" s="49"/>
      <c r="O101" s="49"/>
      <c r="P101" s="49"/>
      <c r="Q101" s="49"/>
      <c r="R101" s="49"/>
      <c r="S101" s="49"/>
      <c r="T101" s="49"/>
      <c r="U101" s="49"/>
    </row>
    <row r="102" spans="1:21" ht="13.9" x14ac:dyDescent="0.45">
      <c r="A102" s="61"/>
      <c r="B102" s="50"/>
      <c r="C102" s="49"/>
      <c r="D102" s="49"/>
      <c r="E102" s="49"/>
      <c r="F102" s="49"/>
      <c r="G102" s="49"/>
      <c r="H102" s="49"/>
      <c r="I102" s="49"/>
      <c r="J102" s="49"/>
      <c r="K102" s="49"/>
      <c r="L102" s="49"/>
      <c r="M102" s="49"/>
      <c r="N102" s="49"/>
      <c r="O102" s="49"/>
      <c r="P102" s="49"/>
      <c r="Q102" s="49"/>
      <c r="R102" s="49"/>
      <c r="S102" s="49"/>
      <c r="T102" s="49"/>
      <c r="U102" s="49"/>
    </row>
    <row r="103" spans="1:21" ht="13.9" x14ac:dyDescent="0.45">
      <c r="A103" s="61"/>
      <c r="B103" s="50"/>
      <c r="C103" s="49"/>
      <c r="D103" s="49"/>
      <c r="E103" s="49"/>
      <c r="F103" s="49"/>
      <c r="G103" s="49"/>
      <c r="H103" s="49"/>
      <c r="I103" s="49"/>
      <c r="J103" s="49"/>
      <c r="K103" s="49"/>
      <c r="L103" s="49"/>
      <c r="M103" s="49"/>
      <c r="N103" s="49"/>
      <c r="O103" s="49"/>
      <c r="P103" s="49"/>
      <c r="Q103" s="49"/>
      <c r="R103" s="49"/>
      <c r="S103" s="49"/>
      <c r="T103" s="49"/>
      <c r="U103" s="49"/>
    </row>
    <row r="104" spans="1:21" ht="13.9" x14ac:dyDescent="0.45">
      <c r="A104" s="61"/>
      <c r="B104" s="50"/>
      <c r="C104" s="49"/>
      <c r="D104" s="49"/>
      <c r="E104" s="49"/>
      <c r="F104" s="49"/>
      <c r="G104" s="49"/>
      <c r="H104" s="49"/>
      <c r="I104" s="49"/>
      <c r="J104" s="49"/>
      <c r="K104" s="49"/>
      <c r="L104" s="49"/>
      <c r="M104" s="49"/>
      <c r="N104" s="49"/>
      <c r="O104" s="49"/>
      <c r="P104" s="49"/>
      <c r="Q104" s="49"/>
      <c r="R104" s="49"/>
      <c r="S104" s="49"/>
      <c r="T104" s="49"/>
      <c r="U104" s="49"/>
    </row>
    <row r="105" spans="1:21" ht="13.9" x14ac:dyDescent="0.45">
      <c r="A105" s="61"/>
      <c r="B105" s="50"/>
      <c r="C105" s="49"/>
      <c r="D105" s="49"/>
      <c r="E105" s="49"/>
      <c r="F105" s="49"/>
      <c r="G105" s="49"/>
      <c r="H105" s="49"/>
      <c r="I105" s="49"/>
      <c r="J105" s="49"/>
      <c r="K105" s="49"/>
      <c r="L105" s="49"/>
      <c r="M105" s="49"/>
      <c r="N105" s="49"/>
      <c r="O105" s="49"/>
      <c r="P105" s="49"/>
      <c r="Q105" s="49"/>
      <c r="R105" s="49"/>
      <c r="S105" s="49"/>
      <c r="T105" s="49"/>
      <c r="U105" s="49"/>
    </row>
    <row r="106" spans="1:21" ht="13.9" x14ac:dyDescent="0.45">
      <c r="A106" s="61"/>
      <c r="B106" s="50"/>
      <c r="C106" s="49"/>
      <c r="D106" s="49"/>
      <c r="E106" s="49"/>
      <c r="F106" s="49"/>
      <c r="G106" s="49"/>
      <c r="H106" s="49"/>
      <c r="I106" s="49"/>
      <c r="J106" s="49"/>
      <c r="K106" s="49"/>
      <c r="L106" s="49"/>
      <c r="M106" s="49"/>
      <c r="N106" s="49"/>
      <c r="O106" s="49"/>
      <c r="P106" s="49"/>
      <c r="Q106" s="49"/>
      <c r="R106" s="49"/>
      <c r="S106" s="49"/>
      <c r="T106" s="49"/>
      <c r="U106" s="49"/>
    </row>
    <row r="107" spans="1:21" ht="13.9" x14ac:dyDescent="0.45">
      <c r="A107" s="61"/>
      <c r="B107" s="50"/>
      <c r="C107" s="49"/>
      <c r="D107" s="49"/>
      <c r="E107" s="49"/>
      <c r="F107" s="49"/>
      <c r="G107" s="49"/>
      <c r="H107" s="49"/>
      <c r="I107" s="49"/>
      <c r="J107" s="49"/>
      <c r="K107" s="49"/>
      <c r="L107" s="49"/>
      <c r="M107" s="49"/>
      <c r="N107" s="49"/>
      <c r="O107" s="49"/>
      <c r="P107" s="49"/>
      <c r="Q107" s="49"/>
      <c r="R107" s="49"/>
      <c r="S107" s="49"/>
      <c r="T107" s="49"/>
      <c r="U107" s="49"/>
    </row>
    <row r="108" spans="1:21" ht="13.9" x14ac:dyDescent="0.45">
      <c r="A108" s="61"/>
      <c r="B108" s="50"/>
      <c r="C108" s="49"/>
      <c r="D108" s="49"/>
      <c r="E108" s="49"/>
      <c r="F108" s="49"/>
      <c r="G108" s="49"/>
      <c r="H108" s="49"/>
      <c r="I108" s="49"/>
      <c r="J108" s="49"/>
      <c r="K108" s="49"/>
      <c r="L108" s="49"/>
      <c r="M108" s="49"/>
      <c r="N108" s="49"/>
      <c r="O108" s="49"/>
      <c r="P108" s="49"/>
      <c r="Q108" s="49"/>
      <c r="R108" s="49"/>
      <c r="S108" s="49"/>
      <c r="T108" s="49"/>
      <c r="U108" s="49"/>
    </row>
    <row r="109" spans="1:21" ht="13.9" x14ac:dyDescent="0.45">
      <c r="A109" s="61"/>
      <c r="B109" s="50"/>
      <c r="C109" s="49"/>
      <c r="D109" s="49"/>
      <c r="E109" s="49"/>
      <c r="F109" s="49"/>
      <c r="G109" s="49"/>
      <c r="H109" s="49"/>
      <c r="I109" s="49"/>
      <c r="J109" s="49"/>
      <c r="K109" s="49"/>
      <c r="L109" s="49"/>
      <c r="M109" s="49"/>
      <c r="N109" s="49"/>
      <c r="O109" s="49"/>
      <c r="P109" s="49"/>
      <c r="Q109" s="49"/>
      <c r="R109" s="49"/>
      <c r="S109" s="49"/>
      <c r="T109" s="49"/>
      <c r="U109" s="49"/>
    </row>
    <row r="110" spans="1:21" ht="13.9" x14ac:dyDescent="0.45">
      <c r="A110" s="61"/>
      <c r="B110" s="50"/>
      <c r="C110" s="49"/>
      <c r="D110" s="49"/>
      <c r="E110" s="49"/>
      <c r="F110" s="49"/>
      <c r="G110" s="49"/>
      <c r="H110" s="49"/>
      <c r="I110" s="49"/>
      <c r="J110" s="49"/>
      <c r="K110" s="49"/>
      <c r="L110" s="49"/>
      <c r="M110" s="49"/>
      <c r="N110" s="49"/>
      <c r="O110" s="49"/>
      <c r="P110" s="49"/>
      <c r="Q110" s="49"/>
      <c r="R110" s="49"/>
      <c r="S110" s="49"/>
      <c r="T110" s="49"/>
      <c r="U110" s="49"/>
    </row>
    <row r="111" spans="1:21" ht="13.9" x14ac:dyDescent="0.45">
      <c r="A111" s="61"/>
      <c r="B111" s="50"/>
      <c r="C111" s="49"/>
      <c r="D111" s="49"/>
      <c r="E111" s="49"/>
      <c r="F111" s="49"/>
      <c r="G111" s="49"/>
      <c r="H111" s="49"/>
      <c r="I111" s="49"/>
      <c r="J111" s="49"/>
      <c r="K111" s="49"/>
      <c r="L111" s="49"/>
      <c r="M111" s="49"/>
      <c r="N111" s="49"/>
      <c r="O111" s="49"/>
      <c r="P111" s="49"/>
      <c r="Q111" s="49"/>
      <c r="R111" s="49"/>
      <c r="S111" s="49"/>
      <c r="T111" s="49"/>
      <c r="U111" s="49"/>
    </row>
    <row r="112" spans="1:21" ht="13.9" x14ac:dyDescent="0.45">
      <c r="A112" s="61"/>
      <c r="B112" s="50"/>
      <c r="C112" s="49"/>
      <c r="D112" s="49"/>
      <c r="E112" s="49"/>
      <c r="F112" s="49"/>
      <c r="G112" s="49"/>
      <c r="H112" s="49"/>
      <c r="I112" s="49"/>
      <c r="J112" s="49"/>
      <c r="K112" s="49"/>
      <c r="L112" s="49"/>
      <c r="M112" s="49"/>
      <c r="N112" s="49"/>
      <c r="O112" s="49"/>
      <c r="P112" s="49"/>
      <c r="Q112" s="49"/>
      <c r="R112" s="49"/>
      <c r="S112" s="49"/>
      <c r="T112" s="49"/>
      <c r="U112" s="49"/>
    </row>
    <row r="113" spans="1:21" ht="13.9" x14ac:dyDescent="0.45">
      <c r="A113" s="61"/>
      <c r="B113" s="50"/>
      <c r="C113" s="49"/>
      <c r="D113" s="49"/>
      <c r="E113" s="49"/>
      <c r="F113" s="49"/>
      <c r="G113" s="49"/>
      <c r="H113" s="49"/>
      <c r="I113" s="49"/>
      <c r="J113" s="49"/>
      <c r="K113" s="49"/>
      <c r="L113" s="49"/>
      <c r="M113" s="49"/>
      <c r="N113" s="49"/>
      <c r="O113" s="49"/>
      <c r="P113" s="49"/>
      <c r="Q113" s="49"/>
      <c r="R113" s="49"/>
      <c r="S113" s="49"/>
      <c r="T113" s="49"/>
      <c r="U113" s="49"/>
    </row>
    <row r="114" spans="1:21" ht="13.9" x14ac:dyDescent="0.45">
      <c r="A114" s="61"/>
      <c r="B114" s="50"/>
      <c r="C114" s="49"/>
      <c r="D114" s="49"/>
      <c r="E114" s="49"/>
      <c r="F114" s="49"/>
      <c r="G114" s="49"/>
      <c r="H114" s="49"/>
      <c r="I114" s="49"/>
      <c r="J114" s="49"/>
      <c r="K114" s="49"/>
      <c r="L114" s="49"/>
      <c r="M114" s="49"/>
      <c r="N114" s="49"/>
      <c r="O114" s="49"/>
      <c r="P114" s="49"/>
      <c r="Q114" s="49"/>
      <c r="R114" s="49"/>
      <c r="S114" s="49"/>
      <c r="T114" s="49"/>
      <c r="U114" s="49"/>
    </row>
    <row r="115" spans="1:21" ht="13.9" x14ac:dyDescent="0.45">
      <c r="A115" s="61"/>
      <c r="B115" s="50"/>
      <c r="C115" s="49"/>
      <c r="D115" s="49"/>
      <c r="E115" s="49"/>
      <c r="F115" s="49"/>
      <c r="G115" s="49"/>
      <c r="H115" s="49"/>
      <c r="I115" s="49"/>
      <c r="J115" s="49"/>
      <c r="K115" s="49"/>
      <c r="L115" s="49"/>
      <c r="M115" s="49"/>
      <c r="N115" s="49"/>
      <c r="O115" s="49"/>
      <c r="P115" s="49"/>
      <c r="Q115" s="49"/>
      <c r="R115" s="49"/>
      <c r="S115" s="49"/>
      <c r="T115" s="49"/>
      <c r="U115" s="49"/>
    </row>
    <row r="116" spans="1:21" ht="13.9" x14ac:dyDescent="0.45">
      <c r="A116" s="61"/>
      <c r="B116" s="50"/>
      <c r="C116" s="49"/>
      <c r="D116" s="49"/>
      <c r="E116" s="49"/>
      <c r="F116" s="49"/>
      <c r="G116" s="49"/>
      <c r="H116" s="49"/>
      <c r="I116" s="49"/>
      <c r="J116" s="49"/>
      <c r="K116" s="49"/>
      <c r="L116" s="49"/>
      <c r="M116" s="49"/>
      <c r="N116" s="49"/>
      <c r="O116" s="49"/>
      <c r="P116" s="49"/>
      <c r="Q116" s="49"/>
      <c r="R116" s="49"/>
      <c r="S116" s="49"/>
      <c r="T116" s="49"/>
      <c r="U116" s="49"/>
    </row>
    <row r="117" spans="1:21" ht="13.9" x14ac:dyDescent="0.45">
      <c r="A117" s="61"/>
      <c r="B117" s="50"/>
      <c r="C117" s="49"/>
      <c r="D117" s="49"/>
      <c r="E117" s="49"/>
      <c r="F117" s="49"/>
      <c r="G117" s="49"/>
      <c r="H117" s="49"/>
      <c r="I117" s="49"/>
      <c r="J117" s="49"/>
      <c r="K117" s="49"/>
      <c r="L117" s="49"/>
      <c r="M117" s="49"/>
      <c r="N117" s="49"/>
      <c r="O117" s="49"/>
      <c r="P117" s="49"/>
      <c r="Q117" s="49"/>
      <c r="R117" s="49"/>
      <c r="S117" s="49"/>
      <c r="T117" s="49"/>
      <c r="U117" s="49"/>
    </row>
    <row r="118" spans="1:21" ht="13.9" x14ac:dyDescent="0.45">
      <c r="A118" s="61"/>
      <c r="B118" s="50"/>
      <c r="C118" s="49"/>
      <c r="D118" s="49"/>
      <c r="E118" s="49"/>
      <c r="F118" s="49"/>
      <c r="G118" s="49"/>
      <c r="H118" s="49"/>
      <c r="I118" s="49"/>
      <c r="J118" s="49"/>
      <c r="K118" s="49"/>
      <c r="L118" s="49"/>
      <c r="M118" s="49"/>
      <c r="N118" s="49"/>
      <c r="O118" s="49"/>
      <c r="P118" s="49"/>
      <c r="Q118" s="49"/>
      <c r="R118" s="49"/>
      <c r="S118" s="49"/>
      <c r="T118" s="49"/>
      <c r="U118" s="49"/>
    </row>
    <row r="119" spans="1:21" ht="13.9" x14ac:dyDescent="0.45">
      <c r="A119" s="61"/>
      <c r="B119" s="50"/>
      <c r="C119" s="49"/>
      <c r="D119" s="49"/>
      <c r="E119" s="49"/>
      <c r="F119" s="49"/>
      <c r="G119" s="49"/>
      <c r="H119" s="49"/>
      <c r="I119" s="49"/>
      <c r="J119" s="49"/>
      <c r="K119" s="49"/>
      <c r="L119" s="49"/>
      <c r="M119" s="49"/>
      <c r="N119" s="49"/>
      <c r="O119" s="49"/>
      <c r="P119" s="49"/>
      <c r="Q119" s="49"/>
      <c r="R119" s="49"/>
      <c r="S119" s="49"/>
      <c r="T119" s="49"/>
      <c r="U119" s="49"/>
    </row>
    <row r="120" spans="1:21" ht="13.9" x14ac:dyDescent="0.45">
      <c r="A120" s="61"/>
      <c r="B120" s="50"/>
      <c r="C120" s="49"/>
      <c r="D120" s="49"/>
      <c r="E120" s="49"/>
      <c r="F120" s="49"/>
      <c r="G120" s="49"/>
      <c r="H120" s="49"/>
      <c r="I120" s="49"/>
      <c r="J120" s="49"/>
      <c r="K120" s="49"/>
      <c r="L120" s="49"/>
      <c r="M120" s="49"/>
      <c r="N120" s="49"/>
      <c r="O120" s="49"/>
      <c r="P120" s="49"/>
      <c r="Q120" s="49"/>
      <c r="R120" s="49"/>
      <c r="S120" s="49"/>
      <c r="T120" s="49"/>
      <c r="U120" s="49"/>
    </row>
    <row r="121" spans="1:21" ht="13.9" x14ac:dyDescent="0.45">
      <c r="A121" s="61"/>
      <c r="B121" s="50"/>
      <c r="C121" s="49"/>
      <c r="D121" s="49"/>
      <c r="E121" s="49"/>
      <c r="F121" s="49"/>
      <c r="G121" s="49"/>
      <c r="H121" s="49"/>
      <c r="I121" s="49"/>
      <c r="J121" s="49"/>
      <c r="K121" s="49"/>
      <c r="L121" s="49"/>
      <c r="M121" s="49"/>
      <c r="N121" s="49"/>
      <c r="O121" s="49"/>
      <c r="P121" s="49"/>
      <c r="Q121" s="49"/>
      <c r="R121" s="49"/>
      <c r="S121" s="49"/>
      <c r="T121" s="49"/>
      <c r="U121" s="49"/>
    </row>
    <row r="122" spans="1:21" ht="13.9" x14ac:dyDescent="0.45">
      <c r="A122" s="61"/>
      <c r="B122" s="50"/>
      <c r="C122" s="49"/>
      <c r="D122" s="49"/>
      <c r="E122" s="49"/>
      <c r="F122" s="49"/>
      <c r="G122" s="49"/>
      <c r="H122" s="49"/>
      <c r="I122" s="49"/>
      <c r="J122" s="49"/>
      <c r="K122" s="49"/>
      <c r="L122" s="49"/>
      <c r="M122" s="49"/>
      <c r="N122" s="49"/>
      <c r="O122" s="49"/>
      <c r="P122" s="49"/>
      <c r="Q122" s="49"/>
      <c r="R122" s="49"/>
      <c r="S122" s="49"/>
      <c r="T122" s="49"/>
      <c r="U122" s="49"/>
    </row>
    <row r="123" spans="1:21" ht="13.9" x14ac:dyDescent="0.45">
      <c r="A123" s="61"/>
      <c r="B123" s="50"/>
      <c r="C123" s="49"/>
      <c r="D123" s="49"/>
      <c r="E123" s="49"/>
      <c r="F123" s="49"/>
      <c r="G123" s="49"/>
      <c r="H123" s="49"/>
      <c r="I123" s="49"/>
      <c r="J123" s="49"/>
      <c r="K123" s="49"/>
      <c r="L123" s="49"/>
      <c r="M123" s="49"/>
      <c r="N123" s="49"/>
      <c r="O123" s="49"/>
      <c r="P123" s="49"/>
      <c r="Q123" s="49"/>
      <c r="R123" s="49"/>
      <c r="S123" s="49"/>
      <c r="T123" s="49"/>
      <c r="U123" s="49"/>
    </row>
    <row r="124" spans="1:21" ht="13.9" x14ac:dyDescent="0.45">
      <c r="A124" s="61"/>
      <c r="B124" s="50"/>
      <c r="C124" s="49"/>
      <c r="D124" s="49"/>
      <c r="E124" s="49"/>
      <c r="F124" s="49"/>
      <c r="G124" s="49"/>
      <c r="H124" s="49"/>
      <c r="I124" s="49"/>
      <c r="J124" s="49"/>
      <c r="K124" s="49"/>
      <c r="L124" s="49"/>
      <c r="M124" s="49"/>
      <c r="N124" s="49"/>
      <c r="O124" s="49"/>
      <c r="P124" s="49"/>
      <c r="Q124" s="49"/>
      <c r="R124" s="49"/>
      <c r="S124" s="49"/>
      <c r="T124" s="49"/>
      <c r="U124" s="49"/>
    </row>
    <row r="125" spans="1:21" ht="13.9" x14ac:dyDescent="0.45">
      <c r="A125" s="61"/>
      <c r="B125" s="50"/>
      <c r="C125" s="49"/>
      <c r="D125" s="49"/>
      <c r="E125" s="49"/>
      <c r="F125" s="49"/>
      <c r="G125" s="49"/>
      <c r="H125" s="49"/>
      <c r="I125" s="49"/>
      <c r="J125" s="49"/>
      <c r="K125" s="49"/>
      <c r="L125" s="49"/>
      <c r="M125" s="49"/>
      <c r="N125" s="49"/>
      <c r="O125" s="49"/>
      <c r="P125" s="49"/>
      <c r="Q125" s="49"/>
      <c r="R125" s="49"/>
      <c r="S125" s="49"/>
      <c r="T125" s="49"/>
      <c r="U125" s="49"/>
    </row>
    <row r="126" spans="1:21" ht="13.9" x14ac:dyDescent="0.45">
      <c r="A126" s="61"/>
      <c r="B126" s="50"/>
      <c r="C126" s="49"/>
      <c r="D126" s="49"/>
      <c r="E126" s="49"/>
      <c r="F126" s="49"/>
      <c r="G126" s="49"/>
      <c r="H126" s="49"/>
      <c r="I126" s="49"/>
      <c r="J126" s="49"/>
      <c r="K126" s="49"/>
      <c r="L126" s="49"/>
      <c r="M126" s="49"/>
      <c r="N126" s="49"/>
      <c r="O126" s="49"/>
      <c r="P126" s="49"/>
      <c r="Q126" s="49"/>
      <c r="R126" s="49"/>
      <c r="S126" s="49"/>
      <c r="T126" s="49"/>
      <c r="U126" s="49"/>
    </row>
    <row r="127" spans="1:21" ht="13.9" x14ac:dyDescent="0.45">
      <c r="A127" s="61"/>
      <c r="B127" s="50"/>
      <c r="C127" s="49"/>
      <c r="D127" s="49"/>
      <c r="E127" s="49"/>
      <c r="F127" s="49"/>
      <c r="G127" s="49"/>
      <c r="H127" s="49"/>
      <c r="I127" s="49"/>
      <c r="J127" s="49"/>
      <c r="K127" s="49"/>
      <c r="L127" s="49"/>
      <c r="M127" s="49"/>
      <c r="N127" s="49"/>
      <c r="O127" s="49"/>
      <c r="P127" s="49"/>
      <c r="Q127" s="49"/>
      <c r="R127" s="49"/>
      <c r="S127" s="49"/>
      <c r="T127" s="49"/>
      <c r="U127" s="49"/>
    </row>
    <row r="128" spans="1:21" ht="13.9" x14ac:dyDescent="0.45">
      <c r="A128" s="61"/>
      <c r="B128" s="50"/>
      <c r="C128" s="49"/>
      <c r="D128" s="49"/>
      <c r="E128" s="49"/>
      <c r="F128" s="49"/>
      <c r="G128" s="49"/>
      <c r="H128" s="49"/>
      <c r="I128" s="49"/>
      <c r="J128" s="49"/>
      <c r="K128" s="49"/>
      <c r="L128" s="49"/>
      <c r="M128" s="49"/>
      <c r="N128" s="49"/>
      <c r="O128" s="49"/>
      <c r="P128" s="49"/>
      <c r="Q128" s="49"/>
      <c r="R128" s="49"/>
      <c r="S128" s="49"/>
      <c r="T128" s="49"/>
      <c r="U128" s="49"/>
    </row>
    <row r="129" spans="1:21" ht="13.9" x14ac:dyDescent="0.45">
      <c r="A129" s="61"/>
      <c r="B129" s="50"/>
      <c r="C129" s="49"/>
      <c r="D129" s="49"/>
      <c r="E129" s="49"/>
      <c r="F129" s="49"/>
      <c r="G129" s="49"/>
      <c r="H129" s="49"/>
      <c r="I129" s="49"/>
      <c r="J129" s="49"/>
      <c r="K129" s="49"/>
      <c r="L129" s="49"/>
      <c r="M129" s="49"/>
      <c r="N129" s="49"/>
      <c r="O129" s="49"/>
      <c r="P129" s="49"/>
      <c r="Q129" s="49"/>
      <c r="R129" s="49"/>
      <c r="S129" s="49"/>
      <c r="T129" s="49"/>
      <c r="U129" s="49"/>
    </row>
    <row r="130" spans="1:21" ht="13.9" x14ac:dyDescent="0.45">
      <c r="A130" s="61"/>
      <c r="B130" s="50"/>
      <c r="C130" s="49"/>
      <c r="D130" s="49"/>
      <c r="E130" s="49"/>
      <c r="F130" s="49"/>
      <c r="G130" s="49"/>
      <c r="H130" s="49"/>
      <c r="I130" s="49"/>
      <c r="J130" s="49"/>
      <c r="K130" s="49"/>
      <c r="L130" s="49"/>
      <c r="M130" s="49"/>
      <c r="N130" s="49"/>
      <c r="O130" s="49"/>
      <c r="P130" s="49"/>
      <c r="Q130" s="49"/>
      <c r="R130" s="49"/>
      <c r="S130" s="49"/>
      <c r="T130" s="49"/>
      <c r="U130" s="49"/>
    </row>
    <row r="131" spans="1:21" ht="13.9" x14ac:dyDescent="0.45">
      <c r="A131" s="61"/>
      <c r="B131" s="50"/>
      <c r="C131" s="49"/>
      <c r="D131" s="49"/>
      <c r="E131" s="49"/>
      <c r="F131" s="49"/>
      <c r="G131" s="49"/>
      <c r="H131" s="49"/>
      <c r="I131" s="49"/>
      <c r="J131" s="49"/>
      <c r="K131" s="49"/>
      <c r="L131" s="49"/>
      <c r="M131" s="49"/>
      <c r="N131" s="49"/>
      <c r="O131" s="49"/>
      <c r="P131" s="49"/>
      <c r="Q131" s="49"/>
      <c r="R131" s="49"/>
      <c r="S131" s="49"/>
      <c r="T131" s="49"/>
      <c r="U131" s="49"/>
    </row>
    <row r="132" spans="1:21" ht="13.9" x14ac:dyDescent="0.45">
      <c r="A132" s="61"/>
      <c r="B132" s="50"/>
      <c r="C132" s="49"/>
      <c r="D132" s="49"/>
      <c r="E132" s="49"/>
      <c r="F132" s="49"/>
      <c r="G132" s="49"/>
      <c r="H132" s="49"/>
      <c r="I132" s="49"/>
      <c r="J132" s="49"/>
      <c r="K132" s="49"/>
      <c r="L132" s="49"/>
      <c r="M132" s="49"/>
      <c r="N132" s="49"/>
      <c r="O132" s="49"/>
      <c r="P132" s="49"/>
      <c r="Q132" s="49"/>
      <c r="R132" s="49"/>
      <c r="S132" s="49"/>
      <c r="T132" s="49"/>
      <c r="U132" s="49"/>
    </row>
    <row r="133" spans="1:21" ht="13.9" x14ac:dyDescent="0.45">
      <c r="A133" s="61"/>
      <c r="B133" s="50"/>
      <c r="C133" s="49"/>
      <c r="D133" s="49"/>
      <c r="E133" s="49"/>
      <c r="F133" s="49"/>
      <c r="G133" s="49"/>
      <c r="H133" s="49"/>
      <c r="I133" s="49"/>
      <c r="J133" s="49"/>
      <c r="K133" s="49"/>
      <c r="L133" s="49"/>
      <c r="M133" s="49"/>
      <c r="N133" s="49"/>
      <c r="O133" s="49"/>
      <c r="P133" s="49"/>
      <c r="Q133" s="49"/>
      <c r="R133" s="49"/>
      <c r="S133" s="49"/>
      <c r="T133" s="49"/>
      <c r="U133" s="49"/>
    </row>
    <row r="134" spans="1:21" ht="13.9" x14ac:dyDescent="0.45">
      <c r="A134" s="61"/>
      <c r="B134" s="50"/>
      <c r="C134" s="49"/>
      <c r="D134" s="49"/>
      <c r="E134" s="49"/>
      <c r="F134" s="49"/>
      <c r="G134" s="49"/>
      <c r="H134" s="49"/>
      <c r="I134" s="49"/>
      <c r="J134" s="49"/>
      <c r="K134" s="49"/>
      <c r="L134" s="49"/>
      <c r="M134" s="49"/>
      <c r="N134" s="49"/>
      <c r="O134" s="49"/>
      <c r="P134" s="49"/>
      <c r="Q134" s="49"/>
      <c r="R134" s="49"/>
      <c r="S134" s="49"/>
      <c r="T134" s="49"/>
      <c r="U134" s="49"/>
    </row>
    <row r="135" spans="1:21" ht="13.9" x14ac:dyDescent="0.45">
      <c r="A135" s="61"/>
      <c r="B135" s="50"/>
      <c r="C135" s="49"/>
      <c r="D135" s="49"/>
      <c r="E135" s="49"/>
      <c r="F135" s="49"/>
      <c r="G135" s="49"/>
      <c r="H135" s="49"/>
      <c r="I135" s="49"/>
      <c r="J135" s="49"/>
      <c r="K135" s="49"/>
      <c r="L135" s="49"/>
      <c r="M135" s="49"/>
      <c r="N135" s="49"/>
      <c r="O135" s="49"/>
      <c r="P135" s="49"/>
      <c r="Q135" s="49"/>
      <c r="R135" s="49"/>
      <c r="S135" s="49"/>
      <c r="T135" s="49"/>
      <c r="U135" s="49"/>
    </row>
    <row r="136" spans="1:21" ht="13.9" x14ac:dyDescent="0.45">
      <c r="A136" s="61"/>
      <c r="B136" s="50"/>
      <c r="C136" s="49"/>
      <c r="D136" s="49"/>
      <c r="E136" s="49"/>
      <c r="F136" s="49"/>
      <c r="G136" s="49"/>
      <c r="H136" s="49"/>
      <c r="I136" s="49"/>
      <c r="J136" s="49"/>
      <c r="K136" s="49"/>
      <c r="L136" s="49"/>
      <c r="M136" s="49"/>
      <c r="N136" s="49"/>
      <c r="O136" s="49"/>
      <c r="P136" s="49"/>
      <c r="Q136" s="49"/>
      <c r="R136" s="49"/>
      <c r="S136" s="49"/>
      <c r="T136" s="49"/>
      <c r="U136" s="49"/>
    </row>
    <row r="137" spans="1:21" ht="13.9" x14ac:dyDescent="0.45">
      <c r="A137" s="61"/>
      <c r="B137" s="50"/>
      <c r="C137" s="49"/>
      <c r="D137" s="49"/>
      <c r="E137" s="49"/>
      <c r="F137" s="49"/>
      <c r="G137" s="49"/>
      <c r="H137" s="49"/>
      <c r="I137" s="49"/>
      <c r="J137" s="49"/>
      <c r="K137" s="49"/>
      <c r="L137" s="49"/>
      <c r="M137" s="49"/>
      <c r="N137" s="49"/>
      <c r="O137" s="49"/>
      <c r="P137" s="49"/>
      <c r="Q137" s="49"/>
      <c r="R137" s="49"/>
      <c r="S137" s="49"/>
      <c r="T137" s="49"/>
      <c r="U137" s="49"/>
    </row>
    <row r="138" spans="1:21" ht="13.9" x14ac:dyDescent="0.45">
      <c r="A138" s="61"/>
      <c r="B138" s="50"/>
      <c r="C138" s="49"/>
      <c r="D138" s="49"/>
      <c r="E138" s="49"/>
      <c r="F138" s="49"/>
      <c r="G138" s="49"/>
      <c r="H138" s="49"/>
      <c r="I138" s="49"/>
      <c r="J138" s="49"/>
      <c r="K138" s="49"/>
      <c r="L138" s="49"/>
      <c r="M138" s="49"/>
      <c r="N138" s="49"/>
      <c r="O138" s="49"/>
      <c r="P138" s="49"/>
      <c r="Q138" s="49"/>
      <c r="R138" s="49"/>
      <c r="S138" s="49"/>
      <c r="T138" s="49"/>
      <c r="U138" s="49"/>
    </row>
    <row r="139" spans="1:21" ht="13.9" x14ac:dyDescent="0.45">
      <c r="A139" s="61"/>
      <c r="B139" s="50"/>
      <c r="C139" s="49"/>
      <c r="D139" s="49"/>
      <c r="E139" s="49"/>
      <c r="F139" s="49"/>
      <c r="G139" s="49"/>
      <c r="H139" s="49"/>
      <c r="I139" s="49"/>
      <c r="J139" s="49"/>
      <c r="K139" s="49"/>
      <c r="L139" s="49"/>
      <c r="M139" s="49"/>
      <c r="N139" s="49"/>
      <c r="O139" s="49"/>
      <c r="P139" s="49"/>
      <c r="Q139" s="49"/>
      <c r="R139" s="49"/>
      <c r="S139" s="49"/>
      <c r="T139" s="49"/>
      <c r="U139" s="49"/>
    </row>
    <row r="140" spans="1:21" ht="13.9" x14ac:dyDescent="0.45">
      <c r="A140" s="61"/>
      <c r="B140" s="50"/>
      <c r="C140" s="49"/>
      <c r="D140" s="49"/>
      <c r="E140" s="49"/>
      <c r="F140" s="49"/>
      <c r="G140" s="49"/>
      <c r="H140" s="49"/>
      <c r="I140" s="49"/>
      <c r="J140" s="49"/>
      <c r="K140" s="49"/>
      <c r="L140" s="49"/>
      <c r="M140" s="49"/>
      <c r="N140" s="49"/>
      <c r="O140" s="49"/>
      <c r="P140" s="49"/>
      <c r="Q140" s="49"/>
      <c r="R140" s="49"/>
      <c r="S140" s="49"/>
      <c r="T140" s="49"/>
      <c r="U140" s="49"/>
    </row>
    <row r="141" spans="1:21" ht="13.9" x14ac:dyDescent="0.45">
      <c r="A141" s="61"/>
      <c r="B141" s="50"/>
      <c r="C141" s="49"/>
      <c r="D141" s="49"/>
      <c r="E141" s="49"/>
      <c r="F141" s="49"/>
      <c r="G141" s="49"/>
      <c r="H141" s="49"/>
      <c r="I141" s="49"/>
      <c r="J141" s="49"/>
      <c r="K141" s="49"/>
      <c r="L141" s="49"/>
      <c r="M141" s="49"/>
      <c r="N141" s="49"/>
      <c r="O141" s="49"/>
      <c r="P141" s="49"/>
      <c r="Q141" s="49"/>
      <c r="R141" s="49"/>
      <c r="S141" s="49"/>
      <c r="T141" s="49"/>
      <c r="U141" s="49"/>
    </row>
    <row r="142" spans="1:21" ht="13.9" x14ac:dyDescent="0.45">
      <c r="A142" s="61"/>
      <c r="B142" s="50"/>
      <c r="C142" s="49"/>
      <c r="D142" s="49"/>
      <c r="E142" s="49"/>
      <c r="F142" s="49"/>
      <c r="G142" s="49"/>
      <c r="H142" s="49"/>
      <c r="I142" s="49"/>
      <c r="J142" s="49"/>
      <c r="K142" s="49"/>
      <c r="L142" s="49"/>
      <c r="M142" s="49"/>
      <c r="N142" s="49"/>
      <c r="O142" s="49"/>
      <c r="P142" s="49"/>
      <c r="Q142" s="49"/>
      <c r="R142" s="49"/>
      <c r="S142" s="49"/>
      <c r="T142" s="49"/>
      <c r="U142" s="49"/>
    </row>
    <row r="143" spans="1:21" ht="13.9" x14ac:dyDescent="0.45">
      <c r="A143" s="61"/>
      <c r="B143" s="50"/>
      <c r="C143" s="49"/>
      <c r="D143" s="49"/>
      <c r="E143" s="49"/>
      <c r="F143" s="49"/>
      <c r="G143" s="49"/>
      <c r="H143" s="49"/>
      <c r="I143" s="49"/>
      <c r="J143" s="49"/>
      <c r="K143" s="49"/>
      <c r="L143" s="49"/>
      <c r="M143" s="49"/>
      <c r="N143" s="49"/>
      <c r="O143" s="49"/>
      <c r="P143" s="49"/>
      <c r="Q143" s="49"/>
      <c r="R143" s="49"/>
      <c r="S143" s="49"/>
      <c r="T143" s="49"/>
      <c r="U143" s="49"/>
    </row>
    <row r="144" spans="1:21" ht="13.9" x14ac:dyDescent="0.45">
      <c r="A144" s="61"/>
      <c r="B144" s="50"/>
      <c r="C144" s="49"/>
      <c r="D144" s="49"/>
      <c r="E144" s="49"/>
      <c r="F144" s="49"/>
      <c r="G144" s="49"/>
      <c r="H144" s="49"/>
      <c r="I144" s="49"/>
      <c r="J144" s="49"/>
      <c r="K144" s="49"/>
      <c r="L144" s="49"/>
      <c r="M144" s="49"/>
      <c r="N144" s="49"/>
      <c r="O144" s="49"/>
      <c r="P144" s="49"/>
      <c r="Q144" s="49"/>
      <c r="R144" s="49"/>
      <c r="S144" s="49"/>
      <c r="T144" s="49"/>
      <c r="U144" s="49"/>
    </row>
    <row r="145" spans="1:21" ht="13.9" x14ac:dyDescent="0.45">
      <c r="A145" s="61"/>
      <c r="B145" s="50"/>
      <c r="C145" s="49"/>
      <c r="D145" s="49"/>
      <c r="E145" s="49"/>
      <c r="F145" s="49"/>
      <c r="G145" s="49"/>
      <c r="H145" s="49"/>
      <c r="I145" s="49"/>
      <c r="J145" s="49"/>
      <c r="K145" s="49"/>
      <c r="L145" s="49"/>
      <c r="M145" s="49"/>
      <c r="N145" s="49"/>
      <c r="O145" s="49"/>
      <c r="P145" s="49"/>
      <c r="Q145" s="49"/>
      <c r="R145" s="49"/>
      <c r="S145" s="49"/>
      <c r="T145" s="49"/>
      <c r="U145" s="49"/>
    </row>
    <row r="146" spans="1:21" ht="13.9" x14ac:dyDescent="0.45">
      <c r="A146" s="61"/>
      <c r="B146" s="50"/>
      <c r="C146" s="49"/>
      <c r="D146" s="49"/>
      <c r="E146" s="49"/>
      <c r="F146" s="49"/>
      <c r="G146" s="49"/>
      <c r="H146" s="49"/>
      <c r="I146" s="49"/>
      <c r="J146" s="49"/>
      <c r="K146" s="49"/>
      <c r="L146" s="49"/>
      <c r="M146" s="49"/>
      <c r="N146" s="49"/>
      <c r="O146" s="49"/>
      <c r="P146" s="49"/>
      <c r="Q146" s="49"/>
      <c r="R146" s="49"/>
      <c r="S146" s="49"/>
      <c r="T146" s="49"/>
      <c r="U146" s="49"/>
    </row>
    <row r="147" spans="1:21" ht="13.9" x14ac:dyDescent="0.45">
      <c r="A147" s="61"/>
      <c r="B147" s="50"/>
      <c r="C147" s="49"/>
      <c r="D147" s="49"/>
      <c r="E147" s="49"/>
      <c r="F147" s="49"/>
      <c r="G147" s="49"/>
      <c r="H147" s="49"/>
      <c r="I147" s="49"/>
      <c r="J147" s="49"/>
      <c r="K147" s="49"/>
      <c r="L147" s="49"/>
      <c r="M147" s="49"/>
      <c r="N147" s="49"/>
      <c r="O147" s="49"/>
      <c r="P147" s="49"/>
      <c r="Q147" s="49"/>
      <c r="R147" s="49"/>
      <c r="S147" s="49"/>
      <c r="T147" s="49"/>
      <c r="U147" s="49"/>
    </row>
    <row r="148" spans="1:21" ht="13.9" x14ac:dyDescent="0.45">
      <c r="A148" s="61"/>
      <c r="B148" s="50"/>
      <c r="C148" s="49"/>
      <c r="D148" s="49"/>
      <c r="E148" s="49"/>
      <c r="F148" s="49"/>
      <c r="G148" s="49"/>
      <c r="H148" s="49"/>
      <c r="I148" s="49"/>
      <c r="J148" s="49"/>
      <c r="K148" s="49"/>
      <c r="L148" s="49"/>
      <c r="M148" s="49"/>
      <c r="N148" s="49"/>
      <c r="O148" s="49"/>
      <c r="P148" s="49"/>
      <c r="Q148" s="49"/>
      <c r="R148" s="49"/>
      <c r="S148" s="49"/>
      <c r="T148" s="49"/>
      <c r="U148" s="49"/>
    </row>
    <row r="149" spans="1:21" ht="13.9" x14ac:dyDescent="0.45">
      <c r="A149" s="61"/>
      <c r="B149" s="50"/>
      <c r="C149" s="49"/>
      <c r="D149" s="49"/>
      <c r="E149" s="49"/>
      <c r="F149" s="49"/>
      <c r="G149" s="49"/>
      <c r="H149" s="49"/>
      <c r="I149" s="49"/>
      <c r="J149" s="49"/>
      <c r="K149" s="49"/>
      <c r="L149" s="49"/>
      <c r="M149" s="49"/>
      <c r="N149" s="49"/>
      <c r="O149" s="49"/>
      <c r="P149" s="49"/>
      <c r="Q149" s="49"/>
      <c r="R149" s="49"/>
      <c r="S149" s="49"/>
      <c r="T149" s="49"/>
      <c r="U149" s="49"/>
    </row>
    <row r="150" spans="1:21" ht="13.9" x14ac:dyDescent="0.45">
      <c r="A150" s="61"/>
      <c r="B150" s="50"/>
      <c r="C150" s="49"/>
      <c r="D150" s="49"/>
      <c r="E150" s="49"/>
      <c r="F150" s="49"/>
      <c r="G150" s="49"/>
      <c r="H150" s="49"/>
      <c r="I150" s="49"/>
      <c r="J150" s="49"/>
      <c r="K150" s="49"/>
      <c r="L150" s="49"/>
      <c r="M150" s="49"/>
      <c r="N150" s="49"/>
      <c r="O150" s="49"/>
      <c r="P150" s="49"/>
      <c r="Q150" s="49"/>
      <c r="R150" s="49"/>
      <c r="S150" s="49"/>
      <c r="T150" s="49"/>
      <c r="U150" s="49"/>
    </row>
    <row r="151" spans="1:21" ht="13.9" x14ac:dyDescent="0.45">
      <c r="A151" s="61"/>
      <c r="B151" s="50"/>
      <c r="C151" s="49"/>
      <c r="D151" s="49"/>
      <c r="E151" s="49"/>
      <c r="F151" s="49"/>
      <c r="G151" s="49"/>
      <c r="H151" s="49"/>
      <c r="I151" s="49"/>
      <c r="J151" s="49"/>
      <c r="K151" s="49"/>
      <c r="L151" s="49"/>
      <c r="M151" s="49"/>
      <c r="N151" s="49"/>
      <c r="O151" s="49"/>
      <c r="P151" s="49"/>
      <c r="Q151" s="49"/>
      <c r="R151" s="49"/>
      <c r="S151" s="49"/>
      <c r="T151" s="49"/>
      <c r="U151" s="49"/>
    </row>
    <row r="152" spans="1:21" ht="13.9" x14ac:dyDescent="0.45">
      <c r="A152" s="61"/>
      <c r="B152" s="50"/>
      <c r="C152" s="49"/>
      <c r="D152" s="49"/>
      <c r="E152" s="49"/>
      <c r="F152" s="49"/>
      <c r="G152" s="49"/>
      <c r="H152" s="49"/>
      <c r="I152" s="49"/>
      <c r="J152" s="49"/>
      <c r="K152" s="49"/>
      <c r="L152" s="49"/>
      <c r="M152" s="49"/>
      <c r="N152" s="49"/>
      <c r="O152" s="49"/>
      <c r="P152" s="49"/>
      <c r="Q152" s="49"/>
      <c r="R152" s="49"/>
      <c r="S152" s="49"/>
      <c r="T152" s="49"/>
      <c r="U152" s="49"/>
    </row>
    <row r="153" spans="1:21" ht="13.9" x14ac:dyDescent="0.45">
      <c r="A153" s="61"/>
      <c r="B153" s="50"/>
      <c r="C153" s="49"/>
      <c r="D153" s="49"/>
      <c r="E153" s="49"/>
      <c r="F153" s="49"/>
      <c r="G153" s="49"/>
      <c r="H153" s="49"/>
      <c r="I153" s="49"/>
      <c r="J153" s="49"/>
      <c r="K153" s="49"/>
      <c r="L153" s="49"/>
      <c r="M153" s="49"/>
      <c r="N153" s="49"/>
      <c r="O153" s="49"/>
      <c r="P153" s="49"/>
      <c r="Q153" s="49"/>
      <c r="R153" s="49"/>
      <c r="S153" s="49"/>
      <c r="T153" s="49"/>
      <c r="U153" s="49"/>
    </row>
    <row r="154" spans="1:21" ht="13.9" x14ac:dyDescent="0.45">
      <c r="A154" s="61"/>
      <c r="B154" s="50"/>
      <c r="C154" s="49"/>
      <c r="D154" s="49"/>
      <c r="E154" s="49"/>
      <c r="F154" s="49"/>
      <c r="G154" s="49"/>
      <c r="H154" s="49"/>
      <c r="I154" s="49"/>
      <c r="J154" s="49"/>
      <c r="K154" s="49"/>
      <c r="L154" s="49"/>
      <c r="M154" s="49"/>
      <c r="N154" s="49"/>
      <c r="O154" s="49"/>
      <c r="P154" s="49"/>
      <c r="Q154" s="49"/>
      <c r="R154" s="49"/>
      <c r="S154" s="49"/>
      <c r="T154" s="49"/>
      <c r="U154" s="49"/>
    </row>
    <row r="155" spans="1:21" ht="13.9" x14ac:dyDescent="0.45">
      <c r="A155" s="61"/>
      <c r="B155" s="50"/>
      <c r="C155" s="49"/>
      <c r="D155" s="49"/>
      <c r="E155" s="49"/>
      <c r="F155" s="49"/>
      <c r="G155" s="49"/>
      <c r="H155" s="49"/>
      <c r="I155" s="49"/>
      <c r="J155" s="49"/>
      <c r="K155" s="49"/>
      <c r="L155" s="49"/>
      <c r="M155" s="49"/>
      <c r="N155" s="49"/>
      <c r="O155" s="49"/>
      <c r="P155" s="49"/>
      <c r="Q155" s="49"/>
      <c r="R155" s="49"/>
      <c r="S155" s="49"/>
      <c r="T155" s="49"/>
      <c r="U155" s="49"/>
    </row>
    <row r="156" spans="1:21" ht="13.9" x14ac:dyDescent="0.45">
      <c r="A156" s="61"/>
      <c r="B156" s="50"/>
      <c r="C156" s="49"/>
      <c r="D156" s="49"/>
      <c r="E156" s="49"/>
      <c r="F156" s="49"/>
      <c r="G156" s="49"/>
      <c r="H156" s="49"/>
      <c r="I156" s="49"/>
      <c r="J156" s="49"/>
      <c r="K156" s="49"/>
      <c r="L156" s="49"/>
      <c r="M156" s="49"/>
      <c r="N156" s="49"/>
      <c r="O156" s="49"/>
      <c r="P156" s="49"/>
      <c r="Q156" s="49"/>
      <c r="R156" s="49"/>
      <c r="S156" s="49"/>
      <c r="T156" s="49"/>
      <c r="U156" s="49"/>
    </row>
    <row r="157" spans="1:21" ht="13.9" x14ac:dyDescent="0.45">
      <c r="A157" s="61"/>
      <c r="B157" s="50"/>
      <c r="C157" s="49"/>
      <c r="D157" s="49"/>
      <c r="E157" s="49"/>
      <c r="F157" s="49"/>
      <c r="G157" s="49"/>
      <c r="H157" s="49"/>
      <c r="I157" s="49"/>
      <c r="J157" s="49"/>
      <c r="K157" s="49"/>
      <c r="L157" s="49"/>
      <c r="M157" s="49"/>
      <c r="N157" s="49"/>
      <c r="O157" s="49"/>
      <c r="P157" s="49"/>
      <c r="Q157" s="49"/>
      <c r="R157" s="49"/>
      <c r="S157" s="49"/>
      <c r="T157" s="49"/>
      <c r="U157" s="49"/>
    </row>
    <row r="158" spans="1:21" ht="13.9" x14ac:dyDescent="0.45">
      <c r="A158" s="61"/>
      <c r="B158" s="50"/>
      <c r="C158" s="49"/>
      <c r="D158" s="49"/>
      <c r="E158" s="49"/>
      <c r="F158" s="49"/>
      <c r="G158" s="49"/>
      <c r="H158" s="49"/>
      <c r="I158" s="49"/>
      <c r="J158" s="49"/>
      <c r="K158" s="49"/>
      <c r="L158" s="49"/>
      <c r="M158" s="49"/>
      <c r="N158" s="49"/>
      <c r="O158" s="49"/>
      <c r="P158" s="49"/>
      <c r="Q158" s="49"/>
      <c r="R158" s="49"/>
      <c r="S158" s="49"/>
      <c r="T158" s="49"/>
      <c r="U158" s="49"/>
    </row>
    <row r="159" spans="1:21" ht="13.9" x14ac:dyDescent="0.45">
      <c r="A159" s="61"/>
      <c r="B159" s="50"/>
      <c r="C159" s="49"/>
      <c r="D159" s="49"/>
      <c r="E159" s="49"/>
      <c r="F159" s="49"/>
      <c r="G159" s="49"/>
      <c r="H159" s="49"/>
      <c r="I159" s="49"/>
      <c r="J159" s="49"/>
      <c r="K159" s="49"/>
      <c r="L159" s="49"/>
      <c r="M159" s="49"/>
      <c r="N159" s="49"/>
      <c r="O159" s="49"/>
      <c r="P159" s="49"/>
      <c r="Q159" s="49"/>
      <c r="R159" s="49"/>
      <c r="S159" s="49"/>
      <c r="T159" s="49"/>
      <c r="U159" s="49"/>
    </row>
    <row r="160" spans="1:21" ht="13.9" x14ac:dyDescent="0.45">
      <c r="A160" s="61"/>
      <c r="B160" s="50"/>
      <c r="C160" s="49"/>
      <c r="D160" s="49"/>
      <c r="E160" s="49"/>
      <c r="F160" s="49"/>
      <c r="G160" s="49"/>
      <c r="H160" s="49"/>
      <c r="I160" s="49"/>
      <c r="J160" s="49"/>
      <c r="K160" s="49"/>
      <c r="L160" s="49"/>
      <c r="M160" s="49"/>
      <c r="N160" s="49"/>
      <c r="O160" s="49"/>
      <c r="P160" s="49"/>
      <c r="Q160" s="49"/>
      <c r="R160" s="49"/>
      <c r="S160" s="49"/>
      <c r="T160" s="49"/>
      <c r="U160" s="49"/>
    </row>
    <row r="161" spans="1:21" ht="13.9" x14ac:dyDescent="0.45">
      <c r="A161" s="61"/>
      <c r="B161" s="50"/>
      <c r="C161" s="49"/>
      <c r="D161" s="49"/>
      <c r="E161" s="49"/>
      <c r="F161" s="49"/>
      <c r="G161" s="49"/>
      <c r="H161" s="49"/>
      <c r="I161" s="49"/>
      <c r="J161" s="49"/>
      <c r="K161" s="49"/>
      <c r="L161" s="49"/>
      <c r="M161" s="49"/>
      <c r="N161" s="49"/>
      <c r="O161" s="49"/>
      <c r="P161" s="49"/>
      <c r="Q161" s="49"/>
      <c r="R161" s="49"/>
      <c r="S161" s="49"/>
      <c r="T161" s="49"/>
      <c r="U161" s="49"/>
    </row>
    <row r="162" spans="1:21" ht="13.9" x14ac:dyDescent="0.45">
      <c r="A162" s="61"/>
      <c r="B162" s="50"/>
      <c r="C162" s="49"/>
      <c r="D162" s="49"/>
      <c r="E162" s="49"/>
      <c r="F162" s="49"/>
      <c r="G162" s="49"/>
      <c r="H162" s="49"/>
      <c r="I162" s="49"/>
      <c r="J162" s="49"/>
      <c r="K162" s="49"/>
      <c r="L162" s="49"/>
      <c r="M162" s="49"/>
      <c r="N162" s="49"/>
      <c r="O162" s="49"/>
      <c r="P162" s="49"/>
      <c r="Q162" s="49"/>
      <c r="R162" s="49"/>
      <c r="S162" s="49"/>
      <c r="T162" s="49"/>
      <c r="U162" s="49"/>
    </row>
    <row r="163" spans="1:21" ht="13.9" x14ac:dyDescent="0.45">
      <c r="A163" s="61"/>
      <c r="B163" s="50"/>
      <c r="C163" s="49"/>
      <c r="D163" s="49"/>
      <c r="E163" s="49"/>
      <c r="F163" s="49"/>
      <c r="G163" s="49"/>
      <c r="H163" s="49"/>
      <c r="I163" s="49"/>
      <c r="J163" s="49"/>
      <c r="K163" s="49"/>
      <c r="L163" s="49"/>
      <c r="M163" s="49"/>
      <c r="N163" s="49"/>
      <c r="O163" s="49"/>
      <c r="P163" s="49"/>
      <c r="Q163" s="49"/>
      <c r="R163" s="49"/>
      <c r="S163" s="49"/>
      <c r="T163" s="49"/>
      <c r="U163" s="49"/>
    </row>
    <row r="164" spans="1:21" ht="13.9" x14ac:dyDescent="0.45">
      <c r="A164" s="61"/>
      <c r="B164" s="50"/>
      <c r="C164" s="49"/>
      <c r="D164" s="49"/>
      <c r="E164" s="49"/>
      <c r="F164" s="49"/>
      <c r="G164" s="49"/>
      <c r="H164" s="49"/>
      <c r="I164" s="49"/>
      <c r="J164" s="49"/>
      <c r="K164" s="49"/>
      <c r="L164" s="49"/>
      <c r="M164" s="49"/>
      <c r="N164" s="49"/>
      <c r="O164" s="49"/>
      <c r="P164" s="49"/>
      <c r="Q164" s="49"/>
      <c r="R164" s="49"/>
      <c r="S164" s="49"/>
      <c r="T164" s="49"/>
      <c r="U164" s="49"/>
    </row>
    <row r="165" spans="1:21" ht="13.9" x14ac:dyDescent="0.45">
      <c r="A165" s="61"/>
      <c r="B165" s="50"/>
      <c r="C165" s="49"/>
      <c r="D165" s="49"/>
      <c r="E165" s="49"/>
      <c r="F165" s="49"/>
      <c r="G165" s="49"/>
      <c r="H165" s="49"/>
      <c r="I165" s="49"/>
      <c r="J165" s="49"/>
      <c r="K165" s="49"/>
      <c r="L165" s="49"/>
      <c r="M165" s="49"/>
      <c r="N165" s="49"/>
      <c r="O165" s="49"/>
      <c r="P165" s="49"/>
      <c r="Q165" s="49"/>
      <c r="R165" s="49"/>
      <c r="S165" s="49"/>
      <c r="T165" s="49"/>
      <c r="U165" s="49"/>
    </row>
    <row r="166" spans="1:21" ht="13.9" x14ac:dyDescent="0.45">
      <c r="A166" s="61"/>
      <c r="B166" s="50"/>
      <c r="C166" s="49"/>
      <c r="D166" s="49"/>
      <c r="E166" s="49"/>
      <c r="F166" s="49"/>
      <c r="G166" s="49"/>
      <c r="H166" s="49"/>
      <c r="I166" s="49"/>
      <c r="J166" s="49"/>
      <c r="K166" s="49"/>
      <c r="L166" s="49"/>
      <c r="M166" s="49"/>
      <c r="N166" s="49"/>
      <c r="O166" s="49"/>
      <c r="P166" s="49"/>
      <c r="Q166" s="49"/>
      <c r="R166" s="49"/>
      <c r="S166" s="49"/>
      <c r="T166" s="49"/>
      <c r="U166" s="49"/>
    </row>
    <row r="167" spans="1:21" ht="13.9" x14ac:dyDescent="0.45">
      <c r="A167" s="61"/>
      <c r="B167" s="50"/>
      <c r="C167" s="49"/>
      <c r="D167" s="49"/>
      <c r="E167" s="49"/>
      <c r="F167" s="49"/>
      <c r="G167" s="49"/>
      <c r="H167" s="49"/>
      <c r="I167" s="49"/>
      <c r="J167" s="49"/>
      <c r="K167" s="49"/>
      <c r="L167" s="49"/>
      <c r="M167" s="49"/>
      <c r="N167" s="49"/>
      <c r="O167" s="49"/>
      <c r="P167" s="49"/>
      <c r="Q167" s="49"/>
      <c r="R167" s="49"/>
      <c r="S167" s="49"/>
      <c r="T167" s="49"/>
      <c r="U167" s="49"/>
    </row>
    <row r="168" spans="1:21" ht="13.9" x14ac:dyDescent="0.45">
      <c r="A168" s="61"/>
      <c r="B168" s="50"/>
      <c r="C168" s="49"/>
      <c r="D168" s="49"/>
      <c r="E168" s="49"/>
      <c r="F168" s="49"/>
      <c r="G168" s="49"/>
      <c r="H168" s="49"/>
      <c r="I168" s="49"/>
      <c r="J168" s="49"/>
      <c r="K168" s="49"/>
      <c r="L168" s="49"/>
      <c r="M168" s="49"/>
      <c r="N168" s="49"/>
      <c r="O168" s="49"/>
      <c r="P168" s="49"/>
      <c r="Q168" s="49"/>
      <c r="R168" s="49"/>
      <c r="S168" s="49"/>
      <c r="T168" s="49"/>
      <c r="U168" s="49"/>
    </row>
    <row r="169" spans="1:21" ht="13.9" x14ac:dyDescent="0.45">
      <c r="A169" s="61"/>
      <c r="B169" s="50"/>
      <c r="C169" s="49"/>
      <c r="D169" s="49"/>
      <c r="E169" s="49"/>
      <c r="F169" s="49"/>
      <c r="G169" s="49"/>
      <c r="H169" s="49"/>
      <c r="I169" s="49"/>
      <c r="J169" s="49"/>
      <c r="K169" s="49"/>
      <c r="L169" s="49"/>
      <c r="M169" s="49"/>
      <c r="N169" s="49"/>
      <c r="O169" s="49"/>
      <c r="P169" s="49"/>
      <c r="Q169" s="49"/>
      <c r="R169" s="49"/>
      <c r="S169" s="49"/>
      <c r="T169" s="49"/>
      <c r="U169" s="49"/>
    </row>
    <row r="170" spans="1:21" ht="13.9" x14ac:dyDescent="0.45">
      <c r="A170" s="61"/>
      <c r="B170" s="50"/>
      <c r="C170" s="49"/>
      <c r="D170" s="49"/>
      <c r="E170" s="49"/>
      <c r="F170" s="49"/>
      <c r="G170" s="49"/>
      <c r="H170" s="49"/>
      <c r="I170" s="49"/>
      <c r="J170" s="49"/>
      <c r="K170" s="49"/>
      <c r="L170" s="49"/>
      <c r="M170" s="49"/>
      <c r="N170" s="49"/>
      <c r="O170" s="49"/>
      <c r="P170" s="49"/>
      <c r="Q170" s="49"/>
      <c r="R170" s="49"/>
      <c r="S170" s="49"/>
      <c r="T170" s="49"/>
      <c r="U170" s="49"/>
    </row>
    <row r="171" spans="1:21" ht="13.9" x14ac:dyDescent="0.45">
      <c r="A171" s="61"/>
      <c r="B171" s="50"/>
      <c r="C171" s="49"/>
      <c r="D171" s="49"/>
      <c r="E171" s="49"/>
      <c r="F171" s="49"/>
      <c r="G171" s="49"/>
      <c r="H171" s="49"/>
      <c r="I171" s="49"/>
      <c r="J171" s="49"/>
      <c r="K171" s="49"/>
      <c r="L171" s="49"/>
      <c r="M171" s="49"/>
      <c r="N171" s="49"/>
      <c r="O171" s="49"/>
      <c r="P171" s="49"/>
      <c r="Q171" s="49"/>
      <c r="R171" s="49"/>
      <c r="S171" s="49"/>
      <c r="T171" s="49"/>
      <c r="U171" s="49"/>
    </row>
    <row r="172" spans="1:21" ht="13.9" x14ac:dyDescent="0.45">
      <c r="A172" s="61"/>
      <c r="B172" s="50"/>
      <c r="C172" s="49"/>
      <c r="D172" s="49"/>
      <c r="E172" s="49"/>
      <c r="F172" s="49"/>
      <c r="G172" s="49"/>
      <c r="H172" s="49"/>
      <c r="I172" s="49"/>
      <c r="J172" s="49"/>
      <c r="K172" s="49"/>
      <c r="L172" s="49"/>
      <c r="M172" s="49"/>
      <c r="N172" s="49"/>
      <c r="O172" s="49"/>
      <c r="P172" s="49"/>
      <c r="Q172" s="49"/>
      <c r="R172" s="49"/>
      <c r="S172" s="49"/>
      <c r="T172" s="49"/>
      <c r="U172" s="49"/>
    </row>
    <row r="173" spans="1:21" ht="13.9" x14ac:dyDescent="0.45">
      <c r="A173" s="61"/>
      <c r="B173" s="50"/>
      <c r="C173" s="49"/>
      <c r="D173" s="49"/>
      <c r="E173" s="49"/>
      <c r="F173" s="49"/>
      <c r="G173" s="49"/>
      <c r="H173" s="49"/>
      <c r="I173" s="49"/>
      <c r="J173" s="49"/>
      <c r="K173" s="49"/>
      <c r="L173" s="49"/>
      <c r="M173" s="49"/>
      <c r="N173" s="49"/>
      <c r="O173" s="49"/>
      <c r="P173" s="49"/>
      <c r="Q173" s="49"/>
      <c r="R173" s="49"/>
      <c r="S173" s="49"/>
      <c r="T173" s="49"/>
      <c r="U173" s="49"/>
    </row>
    <row r="174" spans="1:21" ht="13.9" x14ac:dyDescent="0.45">
      <c r="A174" s="61"/>
      <c r="B174" s="50"/>
      <c r="C174" s="49"/>
      <c r="D174" s="49"/>
      <c r="E174" s="49"/>
      <c r="F174" s="49"/>
      <c r="G174" s="49"/>
      <c r="H174" s="49"/>
      <c r="I174" s="49"/>
      <c r="J174" s="49"/>
      <c r="K174" s="49"/>
      <c r="L174" s="49"/>
      <c r="M174" s="49"/>
      <c r="N174" s="49"/>
      <c r="O174" s="49"/>
      <c r="P174" s="49"/>
      <c r="Q174" s="49"/>
      <c r="R174" s="49"/>
      <c r="S174" s="49"/>
      <c r="T174" s="49"/>
      <c r="U174" s="49"/>
    </row>
    <row r="175" spans="1:21" ht="13.9" x14ac:dyDescent="0.45">
      <c r="A175" s="61"/>
      <c r="B175" s="50"/>
      <c r="C175" s="49"/>
      <c r="D175" s="49"/>
      <c r="E175" s="49"/>
      <c r="F175" s="49"/>
      <c r="G175" s="49"/>
      <c r="H175" s="49"/>
      <c r="I175" s="49"/>
      <c r="J175" s="49"/>
      <c r="K175" s="49"/>
      <c r="L175" s="49"/>
      <c r="M175" s="49"/>
      <c r="N175" s="49"/>
      <c r="O175" s="49"/>
      <c r="P175" s="49"/>
      <c r="Q175" s="49"/>
      <c r="R175" s="49"/>
      <c r="S175" s="49"/>
      <c r="T175" s="49"/>
      <c r="U175" s="49"/>
    </row>
    <row r="176" spans="1:21" ht="13.9" x14ac:dyDescent="0.45">
      <c r="A176" s="61"/>
      <c r="B176" s="50"/>
      <c r="C176" s="49"/>
      <c r="D176" s="49"/>
      <c r="E176" s="49"/>
      <c r="F176" s="49"/>
      <c r="G176" s="49"/>
      <c r="H176" s="49"/>
      <c r="I176" s="49"/>
      <c r="J176" s="49"/>
      <c r="K176" s="49"/>
      <c r="L176" s="49"/>
      <c r="M176" s="49"/>
      <c r="N176" s="49"/>
      <c r="O176" s="49"/>
      <c r="P176" s="49"/>
      <c r="Q176" s="49"/>
      <c r="R176" s="49"/>
      <c r="S176" s="49"/>
      <c r="T176" s="49"/>
      <c r="U176" s="49"/>
    </row>
    <row r="177" spans="1:21" ht="13.9" x14ac:dyDescent="0.45">
      <c r="A177" s="61"/>
      <c r="B177" s="50"/>
      <c r="C177" s="49"/>
      <c r="D177" s="49"/>
      <c r="E177" s="49"/>
      <c r="F177" s="49"/>
      <c r="G177" s="49"/>
      <c r="H177" s="49"/>
      <c r="I177" s="49"/>
      <c r="J177" s="49"/>
      <c r="K177" s="49"/>
      <c r="L177" s="49"/>
      <c r="M177" s="49"/>
      <c r="N177" s="49"/>
      <c r="O177" s="49"/>
      <c r="P177" s="49"/>
      <c r="Q177" s="49"/>
      <c r="R177" s="49"/>
      <c r="S177" s="49"/>
      <c r="T177" s="49"/>
      <c r="U177" s="49"/>
    </row>
    <row r="178" spans="1:21" ht="13.9" x14ac:dyDescent="0.45">
      <c r="A178" s="61"/>
      <c r="B178" s="50"/>
      <c r="C178" s="49"/>
      <c r="D178" s="49"/>
      <c r="E178" s="49"/>
      <c r="F178" s="49"/>
      <c r="G178" s="49"/>
      <c r="H178" s="49"/>
      <c r="I178" s="49"/>
      <c r="J178" s="49"/>
      <c r="K178" s="49"/>
      <c r="L178" s="49"/>
      <c r="M178" s="49"/>
      <c r="N178" s="49"/>
      <c r="O178" s="49"/>
      <c r="P178" s="49"/>
      <c r="Q178" s="49"/>
      <c r="R178" s="49"/>
      <c r="S178" s="49"/>
      <c r="T178" s="49"/>
      <c r="U178" s="49"/>
    </row>
    <row r="179" spans="1:21" ht="13.9" x14ac:dyDescent="0.45">
      <c r="A179" s="61"/>
      <c r="B179" s="50"/>
      <c r="C179" s="49"/>
      <c r="D179" s="49"/>
      <c r="E179" s="49"/>
      <c r="F179" s="49"/>
      <c r="G179" s="49"/>
      <c r="H179" s="49"/>
      <c r="I179" s="49"/>
      <c r="J179" s="49"/>
      <c r="K179" s="49"/>
      <c r="L179" s="49"/>
      <c r="M179" s="49"/>
      <c r="N179" s="49"/>
      <c r="O179" s="49"/>
      <c r="P179" s="49"/>
      <c r="Q179" s="49"/>
      <c r="R179" s="49"/>
      <c r="S179" s="49"/>
      <c r="T179" s="49"/>
      <c r="U179" s="49"/>
    </row>
    <row r="180" spans="1:21" ht="13.9" x14ac:dyDescent="0.45">
      <c r="A180" s="61"/>
      <c r="B180" s="50"/>
      <c r="C180" s="49"/>
      <c r="D180" s="49"/>
      <c r="E180" s="49"/>
      <c r="F180" s="49"/>
      <c r="G180" s="49"/>
      <c r="H180" s="49"/>
      <c r="I180" s="49"/>
      <c r="J180" s="49"/>
      <c r="K180" s="49"/>
      <c r="L180" s="49"/>
      <c r="M180" s="49"/>
      <c r="N180" s="49"/>
      <c r="O180" s="49"/>
      <c r="P180" s="49"/>
      <c r="Q180" s="49"/>
      <c r="R180" s="49"/>
      <c r="S180" s="49"/>
      <c r="T180" s="49"/>
      <c r="U180" s="49"/>
    </row>
    <row r="181" spans="1:21" ht="13.9" x14ac:dyDescent="0.45">
      <c r="A181" s="61"/>
      <c r="B181" s="50"/>
      <c r="C181" s="49"/>
      <c r="D181" s="49"/>
      <c r="E181" s="49"/>
      <c r="F181" s="49"/>
      <c r="G181" s="49"/>
      <c r="H181" s="49"/>
      <c r="I181" s="49"/>
      <c r="J181" s="49"/>
      <c r="K181" s="49"/>
      <c r="L181" s="49"/>
      <c r="M181" s="49"/>
      <c r="N181" s="49"/>
      <c r="O181" s="49"/>
      <c r="P181" s="49"/>
      <c r="Q181" s="49"/>
      <c r="R181" s="49"/>
      <c r="S181" s="49"/>
      <c r="T181" s="49"/>
      <c r="U181" s="49"/>
    </row>
    <row r="182" spans="1:21" ht="13.9" x14ac:dyDescent="0.45">
      <c r="A182" s="61"/>
      <c r="B182" s="50"/>
      <c r="C182" s="49"/>
      <c r="D182" s="49"/>
      <c r="E182" s="49"/>
      <c r="F182" s="49"/>
      <c r="G182" s="49"/>
      <c r="H182" s="49"/>
      <c r="I182" s="49"/>
      <c r="J182" s="49"/>
      <c r="K182" s="49"/>
      <c r="L182" s="49"/>
      <c r="M182" s="49"/>
      <c r="N182" s="49"/>
      <c r="O182" s="49"/>
      <c r="P182" s="49"/>
      <c r="Q182" s="49"/>
      <c r="R182" s="49"/>
      <c r="S182" s="49"/>
      <c r="T182" s="49"/>
      <c r="U182" s="49"/>
    </row>
    <row r="183" spans="1:21" ht="13.9" x14ac:dyDescent="0.45">
      <c r="A183" s="61"/>
      <c r="B183" s="50"/>
      <c r="C183" s="49"/>
      <c r="D183" s="49"/>
      <c r="E183" s="49"/>
      <c r="F183" s="49"/>
      <c r="G183" s="49"/>
      <c r="H183" s="49"/>
      <c r="I183" s="49"/>
      <c r="J183" s="49"/>
      <c r="K183" s="49"/>
      <c r="L183" s="49"/>
      <c r="M183" s="49"/>
      <c r="N183" s="49"/>
      <c r="O183" s="49"/>
      <c r="P183" s="49"/>
      <c r="Q183" s="49"/>
      <c r="R183" s="49"/>
      <c r="S183" s="49"/>
      <c r="T183" s="49"/>
      <c r="U183" s="49"/>
    </row>
    <row r="184" spans="1:21" ht="13.9" x14ac:dyDescent="0.45">
      <c r="A184" s="61"/>
      <c r="B184" s="50"/>
      <c r="C184" s="49"/>
      <c r="D184" s="49"/>
      <c r="E184" s="49"/>
      <c r="F184" s="49"/>
      <c r="G184" s="49"/>
      <c r="H184" s="49"/>
      <c r="I184" s="49"/>
      <c r="J184" s="49"/>
      <c r="K184" s="49"/>
      <c r="L184" s="49"/>
      <c r="M184" s="49"/>
      <c r="N184" s="49"/>
      <c r="O184" s="49"/>
      <c r="P184" s="49"/>
      <c r="Q184" s="49"/>
      <c r="R184" s="49"/>
      <c r="S184" s="49"/>
      <c r="T184" s="49"/>
      <c r="U184" s="49"/>
    </row>
    <row r="185" spans="1:21" ht="13.9" x14ac:dyDescent="0.45">
      <c r="A185" s="61"/>
      <c r="B185" s="50"/>
      <c r="C185" s="49"/>
      <c r="D185" s="49"/>
      <c r="E185" s="49"/>
      <c r="F185" s="49"/>
      <c r="G185" s="49"/>
      <c r="H185" s="49"/>
      <c r="I185" s="49"/>
      <c r="J185" s="49"/>
      <c r="K185" s="49"/>
      <c r="L185" s="49"/>
      <c r="M185" s="49"/>
      <c r="N185" s="49"/>
      <c r="O185" s="49"/>
      <c r="P185" s="49"/>
      <c r="Q185" s="49"/>
      <c r="R185" s="49"/>
      <c r="S185" s="49"/>
      <c r="T185" s="49"/>
      <c r="U185" s="49"/>
    </row>
    <row r="186" spans="1:21" ht="13.9" x14ac:dyDescent="0.45">
      <c r="A186" s="61"/>
      <c r="B186" s="50"/>
      <c r="C186" s="49"/>
      <c r="D186" s="49"/>
      <c r="E186" s="49"/>
      <c r="F186" s="49"/>
      <c r="G186" s="49"/>
      <c r="H186" s="49"/>
      <c r="I186" s="49"/>
      <c r="J186" s="49"/>
      <c r="K186" s="49"/>
      <c r="L186" s="49"/>
      <c r="M186" s="49"/>
      <c r="N186" s="49"/>
      <c r="O186" s="49"/>
      <c r="P186" s="49"/>
      <c r="Q186" s="49"/>
      <c r="R186" s="49"/>
      <c r="S186" s="49"/>
      <c r="T186" s="49"/>
      <c r="U186" s="49"/>
    </row>
    <row r="187" spans="1:21" ht="13.9" x14ac:dyDescent="0.45">
      <c r="A187" s="61"/>
      <c r="B187" s="50"/>
      <c r="C187" s="49"/>
      <c r="D187" s="49"/>
      <c r="E187" s="49"/>
      <c r="F187" s="49"/>
      <c r="G187" s="49"/>
      <c r="H187" s="49"/>
      <c r="I187" s="49"/>
      <c r="J187" s="49"/>
      <c r="K187" s="49"/>
      <c r="L187" s="49"/>
      <c r="M187" s="49"/>
      <c r="N187" s="49"/>
      <c r="O187" s="49"/>
      <c r="P187" s="49"/>
      <c r="Q187" s="49"/>
      <c r="R187" s="49"/>
      <c r="S187" s="49"/>
      <c r="T187" s="49"/>
      <c r="U187" s="49"/>
    </row>
    <row r="188" spans="1:21" ht="13.9" x14ac:dyDescent="0.45">
      <c r="A188" s="61"/>
      <c r="B188" s="50"/>
      <c r="C188" s="49"/>
      <c r="D188" s="49"/>
      <c r="E188" s="49"/>
      <c r="F188" s="49"/>
      <c r="G188" s="49"/>
      <c r="H188" s="49"/>
      <c r="I188" s="49"/>
      <c r="J188" s="49"/>
      <c r="K188" s="49"/>
      <c r="L188" s="49"/>
      <c r="M188" s="49"/>
      <c r="N188" s="49"/>
      <c r="O188" s="49"/>
      <c r="P188" s="49"/>
      <c r="Q188" s="49"/>
      <c r="R188" s="49"/>
      <c r="S188" s="49"/>
      <c r="T188" s="49"/>
      <c r="U188" s="49"/>
    </row>
    <row r="189" spans="1:21" ht="13.9" x14ac:dyDescent="0.45">
      <c r="A189" s="61"/>
      <c r="B189" s="50"/>
      <c r="C189" s="49"/>
      <c r="D189" s="49"/>
      <c r="E189" s="49"/>
      <c r="F189" s="49"/>
      <c r="G189" s="49"/>
      <c r="H189" s="49"/>
      <c r="I189" s="49"/>
      <c r="J189" s="49"/>
      <c r="K189" s="49"/>
      <c r="L189" s="49"/>
      <c r="M189" s="49"/>
      <c r="N189" s="49"/>
      <c r="O189" s="49"/>
      <c r="P189" s="49"/>
      <c r="Q189" s="49"/>
      <c r="R189" s="49"/>
      <c r="S189" s="49"/>
      <c r="T189" s="49"/>
      <c r="U189" s="49"/>
    </row>
    <row r="190" spans="1:21" ht="13.9" x14ac:dyDescent="0.45">
      <c r="A190" s="61"/>
      <c r="B190" s="50"/>
      <c r="C190" s="49"/>
      <c r="D190" s="49"/>
      <c r="E190" s="49"/>
      <c r="F190" s="49"/>
      <c r="G190" s="49"/>
      <c r="H190" s="49"/>
      <c r="I190" s="49"/>
      <c r="J190" s="49"/>
      <c r="K190" s="49"/>
      <c r="L190" s="49"/>
      <c r="M190" s="49"/>
      <c r="N190" s="49"/>
      <c r="O190" s="49"/>
      <c r="P190" s="49"/>
      <c r="Q190" s="49"/>
      <c r="R190" s="49"/>
      <c r="S190" s="49"/>
      <c r="T190" s="49"/>
      <c r="U190" s="49"/>
    </row>
    <row r="191" spans="1:21" ht="13.9" x14ac:dyDescent="0.45">
      <c r="A191" s="61"/>
      <c r="B191" s="50"/>
      <c r="C191" s="49"/>
      <c r="D191" s="49"/>
      <c r="E191" s="49"/>
      <c r="F191" s="49"/>
      <c r="G191" s="49"/>
      <c r="H191" s="49"/>
      <c r="I191" s="49"/>
      <c r="J191" s="49"/>
      <c r="K191" s="49"/>
      <c r="L191" s="49"/>
      <c r="M191" s="49"/>
      <c r="N191" s="49"/>
      <c r="O191" s="49"/>
      <c r="P191" s="49"/>
      <c r="Q191" s="49"/>
      <c r="R191" s="49"/>
      <c r="S191" s="49"/>
      <c r="T191" s="49"/>
      <c r="U191" s="49"/>
    </row>
    <row r="192" spans="1:21" ht="13.9" x14ac:dyDescent="0.45">
      <c r="A192" s="61"/>
      <c r="B192" s="50"/>
      <c r="C192" s="49"/>
      <c r="D192" s="49"/>
      <c r="E192" s="49"/>
      <c r="F192" s="49"/>
      <c r="G192" s="49"/>
      <c r="H192" s="49"/>
      <c r="I192" s="49"/>
      <c r="J192" s="49"/>
      <c r="K192" s="49"/>
      <c r="L192" s="49"/>
      <c r="M192" s="49"/>
      <c r="N192" s="49"/>
      <c r="O192" s="49"/>
      <c r="P192" s="49"/>
      <c r="Q192" s="49"/>
      <c r="R192" s="49"/>
      <c r="S192" s="49"/>
      <c r="T192" s="49"/>
      <c r="U192" s="49"/>
    </row>
    <row r="193" spans="1:21" ht="13.9" x14ac:dyDescent="0.45">
      <c r="A193" s="61"/>
      <c r="B193" s="50"/>
      <c r="C193" s="49"/>
      <c r="D193" s="49"/>
      <c r="E193" s="49"/>
      <c r="F193" s="49"/>
      <c r="G193" s="49"/>
      <c r="H193" s="49"/>
      <c r="I193" s="49"/>
      <c r="J193" s="49"/>
      <c r="K193" s="49"/>
      <c r="L193" s="49"/>
      <c r="M193" s="49"/>
      <c r="N193" s="49"/>
      <c r="O193" s="49"/>
      <c r="P193" s="49"/>
      <c r="Q193" s="49"/>
      <c r="R193" s="49"/>
      <c r="S193" s="49"/>
      <c r="T193" s="49"/>
      <c r="U193" s="49"/>
    </row>
    <row r="194" spans="1:21" ht="13.9" x14ac:dyDescent="0.45">
      <c r="A194" s="61"/>
      <c r="B194" s="50"/>
      <c r="C194" s="49"/>
      <c r="D194" s="49"/>
      <c r="E194" s="49"/>
      <c r="F194" s="49"/>
      <c r="G194" s="49"/>
      <c r="H194" s="49"/>
      <c r="I194" s="49"/>
      <c r="J194" s="49"/>
      <c r="K194" s="49"/>
      <c r="L194" s="49"/>
      <c r="M194" s="49"/>
      <c r="N194" s="49"/>
      <c r="O194" s="49"/>
      <c r="P194" s="49"/>
      <c r="Q194" s="49"/>
      <c r="R194" s="49"/>
      <c r="S194" s="49"/>
      <c r="T194" s="49"/>
      <c r="U194" s="49"/>
    </row>
    <row r="195" spans="1:21" ht="13.9" x14ac:dyDescent="0.45">
      <c r="A195" s="61"/>
      <c r="B195" s="50"/>
      <c r="C195" s="49"/>
      <c r="D195" s="49"/>
      <c r="E195" s="49"/>
      <c r="F195" s="49"/>
      <c r="G195" s="49"/>
      <c r="H195" s="49"/>
      <c r="I195" s="49"/>
      <c r="J195" s="49"/>
      <c r="K195" s="49"/>
      <c r="L195" s="49"/>
      <c r="M195" s="49"/>
      <c r="N195" s="49"/>
      <c r="O195" s="49"/>
      <c r="P195" s="49"/>
      <c r="Q195" s="49"/>
      <c r="R195" s="49"/>
      <c r="S195" s="49"/>
      <c r="T195" s="49"/>
      <c r="U195" s="49"/>
    </row>
    <row r="196" spans="1:21" ht="13.9" x14ac:dyDescent="0.45">
      <c r="A196" s="61"/>
      <c r="B196" s="50"/>
      <c r="C196" s="49"/>
      <c r="D196" s="49"/>
      <c r="E196" s="49"/>
      <c r="F196" s="49"/>
      <c r="G196" s="49"/>
      <c r="H196" s="49"/>
      <c r="I196" s="49"/>
      <c r="J196" s="49"/>
      <c r="K196" s="49"/>
      <c r="L196" s="49"/>
      <c r="M196" s="49"/>
      <c r="N196" s="49"/>
      <c r="O196" s="49"/>
      <c r="P196" s="49"/>
      <c r="Q196" s="49"/>
      <c r="R196" s="49"/>
      <c r="S196" s="49"/>
      <c r="T196" s="49"/>
      <c r="U196" s="49"/>
    </row>
    <row r="197" spans="1:21" ht="13.9" x14ac:dyDescent="0.45">
      <c r="A197" s="61"/>
      <c r="B197" s="50"/>
      <c r="C197" s="49"/>
      <c r="D197" s="49"/>
      <c r="E197" s="49"/>
      <c r="F197" s="49"/>
      <c r="G197" s="49"/>
      <c r="H197" s="49"/>
      <c r="I197" s="49"/>
      <c r="J197" s="49"/>
      <c r="K197" s="49"/>
      <c r="L197" s="49"/>
      <c r="M197" s="49"/>
      <c r="N197" s="49"/>
      <c r="O197" s="49"/>
      <c r="P197" s="49"/>
      <c r="Q197" s="49"/>
      <c r="R197" s="49"/>
      <c r="S197" s="49"/>
      <c r="T197" s="49"/>
      <c r="U197" s="49"/>
    </row>
    <row r="198" spans="1:21" ht="13.9" x14ac:dyDescent="0.45">
      <c r="A198" s="61"/>
      <c r="B198" s="50"/>
      <c r="C198" s="49"/>
      <c r="D198" s="49"/>
      <c r="E198" s="49"/>
      <c r="F198" s="49"/>
      <c r="G198" s="49"/>
      <c r="H198" s="49"/>
      <c r="I198" s="49"/>
      <c r="J198" s="49"/>
      <c r="K198" s="49"/>
      <c r="L198" s="49"/>
      <c r="M198" s="49"/>
      <c r="N198" s="49"/>
      <c r="O198" s="49"/>
      <c r="P198" s="49"/>
      <c r="Q198" s="49"/>
      <c r="R198" s="49"/>
      <c r="S198" s="49"/>
      <c r="T198" s="49"/>
      <c r="U198" s="49"/>
    </row>
    <row r="199" spans="1:21" ht="13.9" x14ac:dyDescent="0.45">
      <c r="A199" s="61"/>
      <c r="B199" s="50"/>
      <c r="C199" s="49"/>
      <c r="D199" s="49"/>
      <c r="E199" s="49"/>
      <c r="F199" s="49"/>
      <c r="G199" s="49"/>
      <c r="H199" s="49"/>
      <c r="I199" s="49"/>
      <c r="J199" s="49"/>
      <c r="K199" s="49"/>
      <c r="L199" s="49"/>
      <c r="M199" s="49"/>
      <c r="N199" s="49"/>
      <c r="O199" s="49"/>
      <c r="P199" s="49"/>
      <c r="Q199" s="49"/>
      <c r="R199" s="49"/>
      <c r="S199" s="49"/>
      <c r="T199" s="49"/>
      <c r="U199" s="49"/>
    </row>
    <row r="200" spans="1:21" ht="13.9" x14ac:dyDescent="0.45">
      <c r="A200" s="61"/>
      <c r="B200" s="50"/>
      <c r="C200" s="49"/>
      <c r="D200" s="49"/>
      <c r="E200" s="49"/>
      <c r="F200" s="49"/>
      <c r="G200" s="49"/>
      <c r="H200" s="49"/>
      <c r="I200" s="49"/>
      <c r="J200" s="49"/>
      <c r="K200" s="49"/>
      <c r="L200" s="49"/>
      <c r="M200" s="49"/>
      <c r="N200" s="49"/>
      <c r="O200" s="49"/>
      <c r="P200" s="49"/>
      <c r="Q200" s="49"/>
      <c r="R200" s="49"/>
      <c r="S200" s="49"/>
      <c r="T200" s="49"/>
      <c r="U200" s="49"/>
    </row>
  </sheetData>
  <mergeCells count="7">
    <mergeCell ref="C10:F10"/>
    <mergeCell ref="C5:E5"/>
    <mergeCell ref="C11:F11"/>
    <mergeCell ref="C6:F6"/>
    <mergeCell ref="C7:F7"/>
    <mergeCell ref="C8:F8"/>
    <mergeCell ref="C9:F9"/>
  </mergeCells>
  <pageMargins left="0.7" right="0.7" top="0.75" bottom="0.75" header="0" footer="0"/>
  <pageSetup orientation="landscape" r:id="rId1"/>
  <extLst>
    <ext xmlns:x14="http://schemas.microsoft.com/office/spreadsheetml/2009/9/main" uri="{78C0D931-6437-407d-A8EE-F0AAD7539E65}">
      <x14:conditionalFormattings>
        <x14:conditionalFormatting xmlns:xm="http://schemas.microsoft.com/office/excel/2006/main">
          <x14:cfRule type="expression" priority="5" id="{8008E64B-9860-40B5-8673-AE35077A589D}">
            <xm:f>'Sizing Input '!#REF!&lt;&gt;"Unknown"</xm:f>
            <x14:dxf>
              <fill>
                <patternFill patternType="darkGray">
                  <bgColor rgb="FFFF0000"/>
                </patternFill>
              </fill>
            </x14:dxf>
          </x14:cfRule>
          <xm:sqref>A13:B13</xm:sqref>
        </x14:conditionalFormatting>
        <x14:conditionalFormatting xmlns:xm="http://schemas.microsoft.com/office/excel/2006/main">
          <x14:cfRule type="expression" priority="6" id="{F097DAC0-323E-4721-AB0F-302E182A69A9}">
            <xm:f>'Sizing Input '!#REF!&lt;&gt;"Unknown"</xm:f>
            <x14:dxf>
              <fill>
                <patternFill patternType="darkGray">
                  <bgColor rgb="FFFF0000"/>
                </patternFill>
              </fill>
            </x14:dxf>
          </x14:cfRule>
          <xm:sqref>A14</xm:sqref>
        </x14:conditionalFormatting>
        <x14:conditionalFormatting xmlns:xm="http://schemas.microsoft.com/office/excel/2006/main">
          <x14:cfRule type="expression" priority="7" id="{654C3FE7-945F-4915-B386-FBC8A8C56870}">
            <xm:f>'Sizing Input '!#REF!="Unknown"</xm:f>
            <x14:dxf>
              <fill>
                <patternFill patternType="darkGray">
                  <bgColor rgb="FFFF0000"/>
                </patternFill>
              </fill>
            </x14:dxf>
          </x14:cfRule>
          <xm:sqref>A11:B11</xm:sqref>
        </x14:conditionalFormatting>
        <x14:conditionalFormatting xmlns:xm="http://schemas.microsoft.com/office/excel/2006/main">
          <x14:cfRule type="expression" priority="1" id="{B27F68DC-9B13-41F0-ABE6-39E244628E4E}">
            <xm:f>'Sizing Input '!#REF!&lt;&gt;"Unknown"</xm:f>
            <x14:dxf>
              <fill>
                <patternFill patternType="darkGray">
                  <bgColor rgb="FFFF0000"/>
                </patternFill>
              </fill>
            </x14:dxf>
          </x14:cfRule>
          <xm:sqref>B14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99BBED64-E56B-4C7B-BD12-77D0F9F8AB3E}">
          <x14:formula1>
            <xm:f>'Host Configurations'!$A$12:$A$15</xm:f>
          </x14:formula1>
          <xm:sqref>B9</xm:sqref>
        </x14:dataValidation>
        <x14:dataValidation type="list" allowBlank="1" showInputMessage="1" showErrorMessage="1" xr:uid="{1D13F2FA-5363-48E6-A451-3629DDF30B18}">
          <x14:formula1>
            <xm:f>'Host Configurations'!$A$22:$A$25</xm:f>
          </x14:formula1>
          <xm:sqref>B10</xm:sqref>
        </x14:dataValidation>
        <x14:dataValidation type="list" allowBlank="1" showInputMessage="1" showErrorMessage="1" xr:uid="{B864945A-4461-4ED1-A8A1-168BCBB7C913}">
          <x14:formula1>
            <xm:f>'Host Configurations'!$D$22:$D$23</xm:f>
          </x14:formula1>
          <xm:sqref>B11</xm:sqref>
        </x14:dataValidation>
        <x14:dataValidation type="list" allowBlank="1" showInputMessage="1" showErrorMessage="1" xr:uid="{3987B84D-C561-410D-A49E-E062F3EAB595}">
          <x14:formula1>
            <xm:f>Sheet3!$E$3:$E$12</xm:f>
          </x14:formula1>
          <xm:sqref>B13:B14</xm:sqref>
        </x14:dataValidation>
        <x14:dataValidation type="list" allowBlank="1" showInputMessage="1" showErrorMessage="1" xr:uid="{4DB2BCD4-3849-4F90-834A-673ED737D6B1}">
          <x14:formula1>
            <xm:f>Sheet3!$A$3:$A$12</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21811-D928-4B90-91F4-894C5E6B91A6}">
  <sheetPr codeName="Sheet4"/>
  <dimension ref="A1:E27"/>
  <sheetViews>
    <sheetView workbookViewId="0">
      <selection activeCell="D10" sqref="D10"/>
    </sheetView>
  </sheetViews>
  <sheetFormatPr defaultColWidth="41.59765625" defaultRowHeight="14.25" x14ac:dyDescent="0.45"/>
  <cols>
    <col min="1" max="1" width="38.265625" style="2" bestFit="1" customWidth="1"/>
    <col min="2" max="3" width="6.73046875" style="2" bestFit="1" customWidth="1"/>
    <col min="4" max="4" width="9" style="2" bestFit="1" customWidth="1"/>
    <col min="5" max="16384" width="41.59765625" style="2"/>
  </cols>
  <sheetData>
    <row r="1" spans="1:5" x14ac:dyDescent="0.45">
      <c r="A1" s="2" t="s">
        <v>38</v>
      </c>
      <c r="B1" s="2" t="s">
        <v>39</v>
      </c>
      <c r="C1" s="2" t="s">
        <v>40</v>
      </c>
      <c r="D1" s="2" t="s">
        <v>41</v>
      </c>
    </row>
    <row r="2" spans="1:5" x14ac:dyDescent="0.45">
      <c r="A2" s="2" t="s">
        <v>42</v>
      </c>
      <c r="B2" s="2">
        <v>2.2000000000000002</v>
      </c>
      <c r="C2" s="2">
        <v>2.2999999999999998</v>
      </c>
      <c r="D2" s="2">
        <v>2.2999999999999998</v>
      </c>
    </row>
    <row r="3" spans="1:5" x14ac:dyDescent="0.45">
      <c r="A3" s="2" t="s">
        <v>43</v>
      </c>
      <c r="B3" s="2">
        <v>2</v>
      </c>
      <c r="C3" s="2">
        <v>2</v>
      </c>
      <c r="D3" s="2">
        <v>2</v>
      </c>
    </row>
    <row r="4" spans="1:5" x14ac:dyDescent="0.45">
      <c r="A4" s="2" t="s">
        <v>44</v>
      </c>
      <c r="B4" s="2">
        <v>14</v>
      </c>
      <c r="C4" s="2">
        <v>18</v>
      </c>
      <c r="D4" s="2">
        <v>18</v>
      </c>
    </row>
    <row r="5" spans="1:5" x14ac:dyDescent="0.45">
      <c r="A5" s="2" t="s">
        <v>45</v>
      </c>
      <c r="B5" s="2">
        <f>B3*B4</f>
        <v>28</v>
      </c>
      <c r="C5" s="2">
        <f>C3*C4</f>
        <v>36</v>
      </c>
      <c r="D5" s="2">
        <f>D3*D4</f>
        <v>36</v>
      </c>
    </row>
    <row r="6" spans="1:5" x14ac:dyDescent="0.45">
      <c r="A6" s="2" t="s">
        <v>46</v>
      </c>
      <c r="B6" s="2">
        <v>256</v>
      </c>
      <c r="C6" s="2">
        <v>512</v>
      </c>
      <c r="D6" s="2">
        <v>576</v>
      </c>
    </row>
    <row r="7" spans="1:5" x14ac:dyDescent="0.45">
      <c r="A7" s="2" t="s">
        <v>47</v>
      </c>
      <c r="B7" s="2">
        <v>960</v>
      </c>
      <c r="C7" s="2">
        <v>1900</v>
      </c>
      <c r="D7" s="2">
        <v>1920</v>
      </c>
    </row>
    <row r="8" spans="1:5" x14ac:dyDescent="0.45">
      <c r="A8" s="2" t="s">
        <v>48</v>
      </c>
      <c r="B8" s="2">
        <v>6</v>
      </c>
      <c r="C8" s="2">
        <v>6</v>
      </c>
      <c r="D8" s="2">
        <v>8</v>
      </c>
    </row>
    <row r="9" spans="1:5" x14ac:dyDescent="0.45">
      <c r="A9" s="2" t="s">
        <v>49</v>
      </c>
      <c r="B9" s="2">
        <f>(B8*B7)/1000</f>
        <v>5.76</v>
      </c>
      <c r="C9" s="2">
        <f>(C8*C7)/1000</f>
        <v>11.4</v>
      </c>
      <c r="D9" s="2">
        <f>(D8*D7)/1000</f>
        <v>15.36</v>
      </c>
    </row>
    <row r="11" spans="1:5" s="11" customFormat="1" x14ac:dyDescent="0.45">
      <c r="A11" s="75" t="s">
        <v>50</v>
      </c>
      <c r="B11" s="75"/>
      <c r="C11" s="75"/>
      <c r="D11" s="75"/>
    </row>
    <row r="12" spans="1:5" s="11" customFormat="1" x14ac:dyDescent="0.45">
      <c r="A12" s="11" t="s">
        <v>51</v>
      </c>
      <c r="B12" s="11">
        <f>B9/2</f>
        <v>2.88</v>
      </c>
      <c r="C12" s="11">
        <f>C9/2</f>
        <v>5.7</v>
      </c>
      <c r="D12" s="11">
        <f>D9/2</f>
        <v>7.68</v>
      </c>
      <c r="E12" s="11">
        <v>2</v>
      </c>
    </row>
    <row r="13" spans="1:5" s="11" customFormat="1" x14ac:dyDescent="0.45">
      <c r="A13" s="11" t="s">
        <v>24</v>
      </c>
      <c r="B13" s="12">
        <f>B9*(1/(1*1.33))</f>
        <v>4.3308270676691727</v>
      </c>
      <c r="C13" s="12">
        <f>C9*(1/(1*1.33))</f>
        <v>8.5714285714285712</v>
      </c>
      <c r="D13" s="12">
        <f>D9*(1/(1*1.33))</f>
        <v>11.548872180451127</v>
      </c>
      <c r="E13" s="11">
        <v>1.33</v>
      </c>
    </row>
    <row r="14" spans="1:5" s="11" customFormat="1" x14ac:dyDescent="0.45">
      <c r="A14" s="11" t="s">
        <v>52</v>
      </c>
      <c r="B14" s="11">
        <f>B9/3</f>
        <v>1.92</v>
      </c>
      <c r="C14" s="11">
        <f>C9/3</f>
        <v>3.8000000000000003</v>
      </c>
      <c r="D14" s="11">
        <f>D9/3</f>
        <v>5.12</v>
      </c>
      <c r="E14" s="11">
        <v>3</v>
      </c>
    </row>
    <row r="15" spans="1:5" s="11" customFormat="1" x14ac:dyDescent="0.45">
      <c r="A15" s="11" t="s">
        <v>53</v>
      </c>
      <c r="B15" s="11">
        <f>B9*(1/(1*1.5))</f>
        <v>3.84</v>
      </c>
      <c r="C15" s="11">
        <f>C9*(1/(1*1.5))</f>
        <v>7.6</v>
      </c>
      <c r="D15" s="11">
        <f>D9*(1/(1*1.5))</f>
        <v>10.239999999999998</v>
      </c>
      <c r="E15" s="11">
        <v>1.5</v>
      </c>
    </row>
    <row r="16" spans="1:5" s="11" customFormat="1" x14ac:dyDescent="0.45"/>
    <row r="17" spans="1:5" s="11" customFormat="1" x14ac:dyDescent="0.45"/>
    <row r="18" spans="1:5" s="11" customFormat="1" x14ac:dyDescent="0.45"/>
    <row r="19" spans="1:5" s="11" customFormat="1" x14ac:dyDescent="0.45"/>
    <row r="20" spans="1:5" s="11" customFormat="1" x14ac:dyDescent="0.45"/>
    <row r="22" spans="1:5" x14ac:dyDescent="0.45">
      <c r="A22" s="2">
        <v>0</v>
      </c>
      <c r="D22" s="2" t="s">
        <v>54</v>
      </c>
    </row>
    <row r="23" spans="1:5" x14ac:dyDescent="0.45">
      <c r="A23" s="2">
        <v>1</v>
      </c>
      <c r="D23" s="2" t="s">
        <v>28</v>
      </c>
    </row>
    <row r="24" spans="1:5" x14ac:dyDescent="0.45">
      <c r="A24" s="2">
        <v>2</v>
      </c>
      <c r="E24" s="2">
        <f>13*C5</f>
        <v>468</v>
      </c>
    </row>
    <row r="25" spans="1:5" x14ac:dyDescent="0.45">
      <c r="A25" s="2">
        <v>3</v>
      </c>
    </row>
    <row r="26" spans="1:5" x14ac:dyDescent="0.45">
      <c r="A26" s="2">
        <v>4</v>
      </c>
    </row>
    <row r="27" spans="1:5" x14ac:dyDescent="0.45">
      <c r="A27" s="2">
        <v>5</v>
      </c>
    </row>
  </sheetData>
  <mergeCells count="1">
    <mergeCell ref="A11:D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CA79F-C4D6-41D2-8E86-F41294906A26}">
  <sheetPr codeName="Sheet13"/>
  <dimension ref="A2:C30"/>
  <sheetViews>
    <sheetView workbookViewId="0">
      <selection activeCell="F20" sqref="F20"/>
    </sheetView>
  </sheetViews>
  <sheetFormatPr defaultRowHeight="12.75" x14ac:dyDescent="0.35"/>
  <cols>
    <col min="1" max="1" width="76.3984375" bestFit="1" customWidth="1"/>
    <col min="2" max="2" width="19.3984375" bestFit="1" customWidth="1"/>
    <col min="3" max="3" width="4.73046875" bestFit="1" customWidth="1"/>
    <col min="4" max="4" width="1.73046875" bestFit="1" customWidth="1"/>
  </cols>
  <sheetData>
    <row r="2" spans="1:3" x14ac:dyDescent="0.35">
      <c r="A2" s="1"/>
      <c r="B2" s="20"/>
    </row>
    <row r="3" spans="1:3" x14ac:dyDescent="0.35">
      <c r="B3" s="6"/>
    </row>
    <row r="4" spans="1:3" x14ac:dyDescent="0.35">
      <c r="A4" t="str">
        <f>'Turn The Knobs'!A5</f>
        <v>Slack Space (%)</v>
      </c>
      <c r="B4" s="7">
        <f>'Turn The Knobs'!B5</f>
        <v>0.25</v>
      </c>
    </row>
    <row r="5" spans="1:3" x14ac:dyDescent="0.35">
      <c r="A5" s="37" t="str">
        <f>'Turn The Knobs'!A6</f>
        <v>Dedupe / Compression Factor</v>
      </c>
      <c r="B5" s="38">
        <f>'Turn The Knobs'!B6</f>
        <v>1.3</v>
      </c>
    </row>
    <row r="6" spans="1:3" x14ac:dyDescent="0.35">
      <c r="A6" s="37" t="str">
        <f>'Turn The Knobs'!A7</f>
        <v>Growth % (Overall)</v>
      </c>
      <c r="B6" s="40">
        <f>'Turn The Knobs'!B7</f>
        <v>0</v>
      </c>
    </row>
    <row r="7" spans="1:3" x14ac:dyDescent="0.35">
      <c r="A7" s="37" t="str">
        <f>'Turn The Knobs'!A8</f>
        <v>Mgmt Workloads (TB)</v>
      </c>
      <c r="B7" s="38">
        <f>'Turn The Knobs'!B8</f>
        <v>5</v>
      </c>
    </row>
    <row r="8" spans="1:3" x14ac:dyDescent="0.35">
      <c r="A8" t="str">
        <f>'Turn The Knobs'!A9</f>
        <v>vSAN Configuration</v>
      </c>
      <c r="B8" s="4" t="str">
        <f>'Turn The Knobs'!B9</f>
        <v>FTT=1, Erasure Coding</v>
      </c>
      <c r="C8">
        <f>IF(B8='Host Configurations'!A12,2,(IF(B8='Host Configurations'!A13,1.33,(IF(B8='Host Configurations'!A14,3,(IF(B8='Host Configurations'!A15,1.5,)))))))</f>
        <v>1.33</v>
      </c>
    </row>
    <row r="9" spans="1:3" x14ac:dyDescent="0.35">
      <c r="A9" s="1" t="s">
        <v>55</v>
      </c>
      <c r="B9" s="20">
        <f>('Sizing Input '!C15/1000)+(B7)+(('Sizing Input '!C15/1000)*B6)</f>
        <v>311.68599999999998</v>
      </c>
    </row>
    <row r="10" spans="1:3" x14ac:dyDescent="0.35">
      <c r="A10" s="1" t="s">
        <v>56</v>
      </c>
      <c r="B10" s="20">
        <f>B9*C8</f>
        <v>414.54237999999998</v>
      </c>
    </row>
    <row r="11" spans="1:3" x14ac:dyDescent="0.35">
      <c r="A11" s="1" t="s">
        <v>57</v>
      </c>
      <c r="B11" s="20">
        <f>B10/B5</f>
        <v>318.87875384615381</v>
      </c>
    </row>
    <row r="12" spans="1:3" x14ac:dyDescent="0.35">
      <c r="A12" s="1" t="s">
        <v>58</v>
      </c>
      <c r="B12" s="20">
        <f>B11+(B11*B4)</f>
        <v>398.59844230769227</v>
      </c>
    </row>
    <row r="13" spans="1:3" x14ac:dyDescent="0.35">
      <c r="A13" s="1" t="s">
        <v>59</v>
      </c>
      <c r="B13" s="20">
        <f>IF(B5&lt;&gt;1,(B12+(B11*0.05247)),B12)</f>
        <v>415.33001052199995</v>
      </c>
    </row>
    <row r="14" spans="1:3" x14ac:dyDescent="0.35">
      <c r="A14" s="1" t="s">
        <v>60</v>
      </c>
      <c r="B14" s="20">
        <f>IF(B5&lt;&gt;1,(B13+(B11*0.1585)),(B13+(B11*0.04088)))</f>
        <v>465.87229300661534</v>
      </c>
    </row>
    <row r="15" spans="1:3" x14ac:dyDescent="0.35">
      <c r="A15" s="1"/>
      <c r="B15" s="20"/>
    </row>
    <row r="16" spans="1:3" x14ac:dyDescent="0.35">
      <c r="A16" s="1"/>
      <c r="B16" s="36"/>
    </row>
    <row r="17" spans="1:3" x14ac:dyDescent="0.35">
      <c r="A17" s="1"/>
      <c r="B17" s="4"/>
    </row>
    <row r="18" spans="1:3" x14ac:dyDescent="0.35">
      <c r="B18" s="16"/>
    </row>
    <row r="19" spans="1:3" x14ac:dyDescent="0.35">
      <c r="A19" s="1"/>
      <c r="B19" s="8"/>
    </row>
    <row r="21" spans="1:3" x14ac:dyDescent="0.35">
      <c r="B21" s="9"/>
    </row>
    <row r="22" spans="1:3" x14ac:dyDescent="0.35">
      <c r="A22" s="13" t="s">
        <v>61</v>
      </c>
      <c r="B22" s="14">
        <f>ROUNDUP(B14/'Host Configurations'!C9,0)+D8</f>
        <v>41</v>
      </c>
    </row>
    <row r="23" spans="1:3" x14ac:dyDescent="0.35">
      <c r="A23" s="39" t="s">
        <v>62</v>
      </c>
      <c r="B23" s="42">
        <f>B9</f>
        <v>311.68599999999998</v>
      </c>
    </row>
    <row r="24" spans="1:3" x14ac:dyDescent="0.35">
      <c r="A24" s="39" t="s">
        <v>63</v>
      </c>
      <c r="B24" s="15">
        <f>0.65*(((B22*'Host Configurations'!C9))-B14)</f>
        <v>0.9930095457000534</v>
      </c>
    </row>
    <row r="25" spans="1:3" x14ac:dyDescent="0.35">
      <c r="A25" s="39" t="s">
        <v>64</v>
      </c>
      <c r="B25" s="15">
        <f>B23+B24</f>
        <v>312.67900954570001</v>
      </c>
    </row>
    <row r="27" spans="1:3" x14ac:dyDescent="0.35">
      <c r="A27" s="13" t="s">
        <v>61</v>
      </c>
      <c r="B27" s="14">
        <f>ROUNDUP(B14/'Host Configurations'!D9,0)+D8</f>
        <v>31</v>
      </c>
      <c r="C27">
        <f>B9/B14</f>
        <v>0.66903742651974818</v>
      </c>
    </row>
    <row r="28" spans="1:3" x14ac:dyDescent="0.35">
      <c r="A28" s="39" t="s">
        <v>62</v>
      </c>
      <c r="B28" s="42">
        <f>B9</f>
        <v>311.68599999999998</v>
      </c>
    </row>
    <row r="29" spans="1:3" x14ac:dyDescent="0.35">
      <c r="A29" s="39" t="s">
        <v>65</v>
      </c>
      <c r="B29" s="15">
        <f>B30-B28</f>
        <v>6.8828610116432856</v>
      </c>
    </row>
    <row r="30" spans="1:3" x14ac:dyDescent="0.35">
      <c r="A30" s="39" t="s">
        <v>64</v>
      </c>
      <c r="B30" s="15">
        <f>(B27*'Host Configurations'!D9)*C27</f>
        <v>318.56886101164326</v>
      </c>
    </row>
  </sheetData>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AC3BC-4FA1-4344-BD07-477858E659FD}">
  <sheetPr codeName="Sheet19"/>
  <dimension ref="A2:C8"/>
  <sheetViews>
    <sheetView workbookViewId="0">
      <selection activeCell="B11" sqref="B11"/>
    </sheetView>
  </sheetViews>
  <sheetFormatPr defaultRowHeight="12.75" x14ac:dyDescent="0.35"/>
  <cols>
    <col min="1" max="1" width="13.265625" bestFit="1" customWidth="1"/>
    <col min="2" max="2" width="39.3984375" style="5" bestFit="1" customWidth="1"/>
    <col min="3" max="3" width="43.73046875" customWidth="1"/>
    <col min="4" max="4" width="45" customWidth="1"/>
  </cols>
  <sheetData>
    <row r="2" spans="1:3" ht="13.9" x14ac:dyDescent="0.45">
      <c r="A2" s="10">
        <f>'Sizing Input '!C4*(1+'Turn The Knobs'!B7)</f>
        <v>7171</v>
      </c>
      <c r="B2" s="17" t="s">
        <v>66</v>
      </c>
    </row>
    <row r="3" spans="1:3" ht="13.9" x14ac:dyDescent="0.45">
      <c r="A3" s="41">
        <f>ROUNDUP(A2*'Sizing Input '!C8,0)</f>
        <v>51273</v>
      </c>
      <c r="B3" s="17" t="s">
        <v>67</v>
      </c>
    </row>
    <row r="4" spans="1:3" ht="13.9" x14ac:dyDescent="0.45">
      <c r="A4" s="41">
        <f>'Turn The Knobs'!B13</f>
        <v>4</v>
      </c>
      <c r="B4" s="17" t="s">
        <v>68</v>
      </c>
    </row>
    <row r="5" spans="1:3" ht="13.9" x14ac:dyDescent="0.45">
      <c r="A5" s="43">
        <f>ROUNDUP(A3/A4,0)</f>
        <v>12819</v>
      </c>
      <c r="B5" s="17" t="s">
        <v>69</v>
      </c>
      <c r="C5">
        <f>97301/36</f>
        <v>2702.8055555555557</v>
      </c>
    </row>
    <row r="6" spans="1:3" x14ac:dyDescent="0.35">
      <c r="C6">
        <f>C5/4</f>
        <v>675.70138888888891</v>
      </c>
    </row>
    <row r="7" spans="1:3" x14ac:dyDescent="0.35">
      <c r="A7" s="1" t="s">
        <v>70</v>
      </c>
      <c r="B7" s="5">
        <f>ROUNDUP(A5/'Host Configurations'!C5,0)</f>
        <v>357</v>
      </c>
    </row>
    <row r="8" spans="1:3" x14ac:dyDescent="0.35">
      <c r="A8" s="1" t="s">
        <v>71</v>
      </c>
      <c r="B8" s="5">
        <f>ROUNDUP(A5/'Host Configurations'!D5,0)</f>
        <v>357</v>
      </c>
    </row>
  </sheetData>
  <pageMargins left="0.7" right="0.7" top="0.75" bottom="0.75" header="0.3" footer="0.3"/>
  <pageSetup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3F91F-2256-442B-A9F0-6C61A40C41EE}">
  <sheetPr codeName="Sheet18"/>
  <dimension ref="A2:C8"/>
  <sheetViews>
    <sheetView workbookViewId="0">
      <selection activeCell="C3" sqref="C3"/>
    </sheetView>
  </sheetViews>
  <sheetFormatPr defaultRowHeight="12.75" x14ac:dyDescent="0.35"/>
  <cols>
    <col min="1" max="1" width="10.59765625" customWidth="1"/>
    <col min="2" max="2" width="39.3984375" style="5" bestFit="1" customWidth="1"/>
    <col min="3" max="3" width="43.73046875" customWidth="1"/>
    <col min="4" max="4" width="45" customWidth="1"/>
  </cols>
  <sheetData>
    <row r="2" spans="1:3" ht="13.9" x14ac:dyDescent="0.45">
      <c r="A2" s="10">
        <f>'Sizing Input '!C4*(1+'Turn The Knobs'!B7)</f>
        <v>7171</v>
      </c>
      <c r="B2" s="17" t="s">
        <v>66</v>
      </c>
    </row>
    <row r="3" spans="1:3" ht="13.9" x14ac:dyDescent="0.45">
      <c r="A3" s="41">
        <f>ROUNDUP(A2*'Sizing Input '!C12,0)</f>
        <v>28684</v>
      </c>
      <c r="B3" s="17" t="s">
        <v>72</v>
      </c>
      <c r="C3">
        <f>A3/572</f>
        <v>50.146853146853147</v>
      </c>
    </row>
    <row r="4" spans="1:3" ht="13.9" x14ac:dyDescent="0.45">
      <c r="A4" s="41">
        <f>'Turn The Knobs'!B14</f>
        <v>1</v>
      </c>
      <c r="B4" s="17" t="s">
        <v>68</v>
      </c>
    </row>
    <row r="5" spans="1:3" ht="13.9" x14ac:dyDescent="0.45">
      <c r="A5" s="41">
        <f>ROUNDUP(A3/A4,0)</f>
        <v>28684</v>
      </c>
      <c r="B5" s="17" t="s">
        <v>73</v>
      </c>
    </row>
    <row r="6" spans="1:3" x14ac:dyDescent="0.35">
      <c r="B6" s="19"/>
    </row>
    <row r="7" spans="1:3" ht="13.9" x14ac:dyDescent="0.45">
      <c r="A7" s="10" t="s">
        <v>74</v>
      </c>
      <c r="B7" s="17">
        <f>ROUNDUP(A5/'Host Configurations'!C6,0)</f>
        <v>57</v>
      </c>
    </row>
    <row r="8" spans="1:3" ht="13.9" x14ac:dyDescent="0.45">
      <c r="A8" s="18" t="s">
        <v>75</v>
      </c>
      <c r="B8" s="17">
        <f>ROUNDUP(A5/'Host Configurations'!D6,0)</f>
        <v>50</v>
      </c>
    </row>
  </sheetData>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5C93A-31B0-4A01-A60A-58D8D31284EF}">
  <sheetPr codeName="Sheet5"/>
  <dimension ref="A3:E12"/>
  <sheetViews>
    <sheetView workbookViewId="0">
      <selection activeCell="A5" sqref="A5"/>
    </sheetView>
  </sheetViews>
  <sheetFormatPr defaultRowHeight="12.75" x14ac:dyDescent="0.35"/>
  <sheetData>
    <row r="3" spans="1:5" x14ac:dyDescent="0.35">
      <c r="A3">
        <v>1</v>
      </c>
      <c r="C3">
        <v>20</v>
      </c>
      <c r="E3">
        <v>10</v>
      </c>
    </row>
    <row r="4" spans="1:5" x14ac:dyDescent="0.35">
      <c r="A4">
        <v>1.3</v>
      </c>
      <c r="C4">
        <v>25</v>
      </c>
      <c r="E4">
        <v>9</v>
      </c>
    </row>
    <row r="5" spans="1:5" x14ac:dyDescent="0.35">
      <c r="A5">
        <v>1.5</v>
      </c>
      <c r="C5">
        <v>30</v>
      </c>
      <c r="E5">
        <v>8</v>
      </c>
    </row>
    <row r="6" spans="1:5" x14ac:dyDescent="0.35">
      <c r="A6">
        <v>1.7</v>
      </c>
      <c r="E6">
        <v>7</v>
      </c>
    </row>
    <row r="7" spans="1:5" x14ac:dyDescent="0.35">
      <c r="A7">
        <v>2</v>
      </c>
      <c r="E7">
        <v>6</v>
      </c>
    </row>
    <row r="8" spans="1:5" x14ac:dyDescent="0.35">
      <c r="A8">
        <v>2.5</v>
      </c>
      <c r="E8">
        <v>5</v>
      </c>
    </row>
    <row r="9" spans="1:5" x14ac:dyDescent="0.35">
      <c r="A9">
        <v>3</v>
      </c>
      <c r="E9">
        <v>4</v>
      </c>
    </row>
    <row r="10" spans="1:5" x14ac:dyDescent="0.35">
      <c r="A10">
        <v>3.5</v>
      </c>
      <c r="E10">
        <v>3</v>
      </c>
    </row>
    <row r="11" spans="1:5" x14ac:dyDescent="0.35">
      <c r="A11">
        <v>4</v>
      </c>
      <c r="E11">
        <v>2</v>
      </c>
    </row>
    <row r="12" spans="1:5" x14ac:dyDescent="0.35">
      <c r="A12">
        <v>4.5</v>
      </c>
      <c r="E12">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CEFF4A8C8987429209E26EF57D6257" ma:contentTypeVersion="18" ma:contentTypeDescription="Create a new document." ma:contentTypeScope="" ma:versionID="8676499d106dbfd3b5a44f3c0a338ff4">
  <xsd:schema xmlns:xsd="http://www.w3.org/2001/XMLSchema" xmlns:xs="http://www.w3.org/2001/XMLSchema" xmlns:p="http://schemas.microsoft.com/office/2006/metadata/properties" xmlns:ns1="http://schemas.microsoft.com/sharepoint/v3" xmlns:ns2="a174434f-feee-45f0-8885-d59fe45e3491" xmlns:ns3="2cbfe911-e091-41e7-a9b3-a45e99a0a036" xmlns:ns4="230e9df3-be65-4c73-a93b-d1236ebd677e" targetNamespace="http://schemas.microsoft.com/office/2006/metadata/properties" ma:root="true" ma:fieldsID="6e6a7f9bfc10412fa13ab5131a40b095" ns1:_="" ns2:_="" ns3:_="" ns4:_="">
    <xsd:import namespace="http://schemas.microsoft.com/sharepoint/v3"/>
    <xsd:import namespace="a174434f-feee-45f0-8885-d59fe45e3491"/>
    <xsd:import namespace="2cbfe911-e091-41e7-a9b3-a45e99a0a036"/>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1:_ip_UnifiedCompliancePolicyProperties" minOccurs="0"/>
                <xsd:element ref="ns1:_ip_UnifiedCompliancePolicyUIAction" minOccurs="0"/>
                <xsd:element ref="ns2:MediaLengthInSeconds" minOccurs="0"/>
                <xsd:element ref="ns2:Date"/>
                <xsd:element ref="ns2:a33c1dec0cf54f05b1b5d74b41071a23"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74434f-feee-45f0-8885-d59fe45e3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e" ma:index="22" ma:displayName="Date" ma:default="[today]" ma:format="DateTime" ma:internalName="Date">
      <xsd:simpleType>
        <xsd:restriction base="dms:DateTime"/>
      </xsd:simpleType>
    </xsd:element>
    <xsd:element name="a33c1dec0cf54f05b1b5d74b41071a23" ma:index="24" ma:taxonomy="true" ma:internalName="a33c1dec0cf54f05b1b5d74b41071a23" ma:taxonomyFieldName="_x002e_" ma:displayName="." ma:indexed="true" ma:default="" ma:fieldId="{a33c1dec-0cf5-4f05-b1b5-d74b41071a23}" ma:sspId="e385fb40-52d4-4fae-9c5b-3e8ff8a5878e" ma:termSetId="db0faba3-c436-4f1c-884b-87dcbd306553"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cbfe911-e091-41e7-a9b3-a45e99a0a0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174d21d8-4d2b-4e41-9968-2c59309292ef}" ma:internalName="TaxCatchAll" ma:showField="CatchAllData" ma:web="2cbfe911-e091-41e7-a9b3-a45e99a0a0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c 3 0 1 b 5 2 8 - 6 2 5 5 - 4 3 b 9 - b 7 7 2 - 3 6 5 0 3 9 a e e 0 d 5 "   x m l n s = " h t t p : / / s c h e m a s . m i c r o s o f t . c o m / D a t a M a s h u p " > A A A A A K Y G A A B Q S w M E F A A C A A g A v F J r T 8 D N o C q m A A A A + A A A A B I A H A B D b 2 5 m a W c v U G F j a 2 F n Z S 5 4 b W w g o h g A K K A U A A A A A A A A A A A A A A A A A A A A A A A A A A A A h Y 8 x D o I w G E a v Q r r T l q q o 5 K c M r p K Y E I 1 r A x U a o R h a L H d z 8 E h e Q R J F 3 R y / l z e 8 7 3 G 7 Q z I 0 t X e V n V G t j l G A K f K k z t t C 6 T J G v T 3 5 K 5 R w 2 I n 8 L E r p j b I 2 0 W C K G F X W X i J C n H P Y z X D b l Y R R G p B j u s 3 y S j Y C f W T 1 X / a V N l b o X C I O h 1 c M Z 3 g 5 x 4 s w W G M W M i A T h l T p r 8 L G Y k y B / E D Y 9 L X t O 8 m l 9 v c Z k G k C e b / g T 1 B L A w Q U A A I A C A C 8 U m t 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F J r T 5 l 7 M v u e A w A A y A 4 A A B M A H A B G b 3 J t d W x h c y 9 T Z W N 0 a W 9 u M S 5 t I K I Y A C i g F A A A A A A A A A A A A A A A A A A A A A A A A A A A A L 1 W W 2 8 i N x R + j 5 T / c D R R J Z A Q U q u q D 6 3 y A E N S 0 O 4 E t D O h q 0 2 i y g w G 3 H j s k e 0 h 0 C j / v c c z E 2 C x Z 7 V a U X g I 5 H z n 8 v n 4 X K x p a p g U E F f f P / 9 x e X F 5 o V d E 0 T l c B e s J U Y a V C q 1 f 2 g F c A 6 f m 8 g L w E 8 t C p R Q l N 5 u U 8 u 5 f U j 3 P p H x u 3 T J O u 6 E U h g q j W 0 H 6 + 6 O h W f 4 Y s 3 + p e l R r I y X X 3 Q 3 X m 6 D d A V F w 3 g G j C t r u V G 7 3 E f + O V 5 Q a D F B F e n 0 Y o a P r A 0 p B 5 w M T 8 + u g 1 A u e 3 h 4 G x J C n 2 s 9 V M F E y k w a P M a R k T p W 2 7 B M y Q 3 Y 1 U s t b x y E 7 8 F B r 9 D i P U 8 K J 0 t e W 4 1 N 7 5 z x c E b F E 3 8 k 2 p 3 v H i S J C L 6 T K Q s m L T F h Q t z x M O q + v w T Q K 8 O S o A Y Z u z F s H X o O J f E H U E E M d K M E c 8 g O A y y V D Z i U 2 Y P r Z M Q h J T l J m t h D 1 E R s J 8 9 u v X c u n A q X Q R Y a E f O C t o r Q Z + A l c o C e E R N b l l R z R s F e S Y i V Q 5 T L k h f b J h 1 I b R 3 g r + d y j O 4 6 B p K l U c y a W Y C S Y F Y V U i g V b F q o k B A s s x + 8 y m 0 Y v W P S Q 2 P p 0 D K Y R j A Y + 6 f 2 9 T z 6 C e P A B W 0 q t P Z x r 1 L F 8 a 1 9 e M O E t s K O m t B k 6 W z / a Y E 2 t W F 3 V i b p w H + g 8 D e i t s x + o 1 7 C s N 7 B 9 W 7 i V E 0 7 u I Z J z y h 0 k z i m d u 8 0 0 T K C 3 J o z b 8 / i 6 3 e I 4 q t d e 8 A o w n q / f F d W Q U + W H 0 c o q e O y Q f K H J E t v e Z x X R T K q t i 1 T y Z k s 7 f m R 5 O s f l 3 S j 0 8 L i C Y b / n l U 8 j j x i F 1 W H x V O 9 Z E k U 2 o 6 q 2 W u P B P H a l + F u W 6 0 + 9 y B c O 7 j U W V 9 a Q D s T r j M Q v J M 9 9 l 7 5 X 6 R P O p R R + J V m O N F 3 k u V T G d / + x k c o m / T t U w 0 I p L H S 4 m Y Z O a U Z k 4 5 X 3 t G Z L 5 A Y f G T a J p i 3 d d n W S 2 L a Z M j N K d o G J 2 O 7 A j z J 9 x r n r K Y u a k a 2 6 3 K 5 C y I j o 4 k / O 0 q 3 b P t X R k M z X + t 5 9 A u V q x b 9 e V z f x Z 5 j i W P A t s L 6 U B g z L d u U w x y 1 s / 6 / G x V 1 c j 3 m 3 8 w f D c O J d 1 z I j z L M p S 1 d E p S s Y K 9 + u u 0 s m d S x f 2 h E d g C q E q F L r R E 2 Q M n z B w n K f F u 8 I 3 J H M h f + M E h g v F p o a T 0 V S M Z c u 0 4 Z 5 h 9 y x b M C Q 5 X F Z j G 8 i 0 D l N 2 Y K l O E j V w R n e V f o j X N q N l 2 T B w c H z 6 K t L G s / + w c e t d 4 H / z 4 u 6 7 u l z r e o q X N O y f p / W J 1 r X h 8 G + s b A P U + U 4 P 0 r X S C z k 2 Z J l g z W l y m I n S 9 Q + 0 I n S Z O f d u b K E s Z q S V D 4 l T p S j X Z g f T t F / U E s B A i 0 A F A A C A A g A v F J r T 8 D N o C q m A A A A + A A A A B I A A A A A A A A A A A A A A A A A A A A A A E N v b m Z p Z y 9 Q Y W N r Y W d l L n h t b F B L A Q I t A B Q A A g A I A L x S a 0 8 P y u m r p A A A A O k A A A A T A A A A A A A A A A A A A A A A A P I A A A B b Q 2 9 u d G V u d F 9 U e X B l c 1 0 u e G 1 s U E s B A i 0 A F A A C A A g A v F J r T 5 l 7 M v u e A w A A y A 4 A A B M A A A A A A A A A A A A A A A A A 4 w E A A E Z v c m 1 1 b G F z L 1 N l Y 3 R p b 2 4 x L m 1 Q S w U G A A A A A A M A A w D C A A A A z 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Z w A A A A A A A C P 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k h v c 3 Q l M j A o M i k 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R d W V y e U l E I i B W Y W x 1 Z T 0 i c 2 J h M 2 V l O G E z L T l m M j Q t N D Y 5 N C 1 h M T Q 2 L T M y N T l l N j h i Y z g 2 N S I g L z 4 8 R W 5 0 c n k g V H l w Z T 0 i T m F t Z V V w Z G F 0 Z W R B Z n R l c k Z p b G w i I F Z h b H V l P S J s M C I g L z 4 8 R W 5 0 c n k g V H l w Z T 0 i U m V z d W x 0 V H l w Z S I g V m F s d W U 9 I n N U Y W J s Z S I g L z 4 8 R W 5 0 c n k g V H l w Z T 0 i Q n V m Z m V y T m V 4 d F J l Z n J l c 2 g i I F Z h b H V l P S J s M S I g L z 4 8 R W 5 0 c n k g V H l w Z T 0 i R m l s b E V y c m 9 y Q 2 9 1 b n Q i I F Z h b H V l P S J s M C I g L z 4 8 R W 5 0 c n k g V H l w Z T 0 i R m l s b F R h c m d l d E 5 h b W V D d X N 0 b 2 1 p e m V k I i B W Y W x 1 Z T 0 i b D E i I C 8 + P E V u d H J 5 I F R 5 c G U 9 I k 5 h d m l n Y X R p b 2 5 T d G V w T m F t Z S I g V m F s d W U 9 I n N O Y X Z p Z 2 F 0 a W 9 u I i A v P j x F b n R y e S B U e X B l P S J G a W x s T G F z d F V w Z G F 0 Z W Q i I F Z h b H V l P S J k M j A x O S 0 x M S 0 w N V Q x N j o z M z o w N C 4 1 N j A 2 N z A w W i I g L z 4 8 R W 5 0 c n k g V H l w Z T 0 i R m l s b E V y c m 9 y Q 2 9 k Z S I g V m F s d W U 9 I n N V b m t u b 3 d u I i A v P j x F b n R y e S B U e X B l P S J G a W x s Q 2 9 s d W 1 u V H l w Z X M i I F Z h b H V l P S J z Q m d Z R 0 J n W U R B U U V E Q X d N R E F 3 T U R B d 0 1 E Q l F N R k F 3 T U R B d 0 V C Q m d Z R 0 F B T U d C Z 1 l H Q n d Z Q k J n W U d B U V l H Q X d Z R 0 F B Q U F B Q V l I Q m d Z R y I g L z 4 8 R W 5 0 c n k g V H l w Z T 0 i R m l s b E N v b H V t b k 5 h b W V z I i B W Y W x 1 Z T 0 i c 1 s m c X V v d D t I b 3 N 0 J n F 1 b 3 Q 7 L C Z x d W 9 0 O 0 R h d G F j Z W 5 0 Z X I m c X V v d D s s J n F 1 b 3 Q 7 Q 2 x 1 c 3 R l c i Z x d W 9 0 O y w m c X V v d D t D b 2 5 m a W c g c 3 R h d H V z J n F 1 b 3 Q 7 L C Z x d W 9 0 O 0 N Q V S B N b 2 R l b C Z x d W 9 0 O y w m c X V v d D t T c G V l Z C Z x d W 9 0 O y w m c X V v d D t I V C B B d m F p b G F i b G U m c X V v d D s s J n F 1 b 3 Q 7 S F Q g Q W N 0 a X Z l J n F 1 b 3 Q 7 L C Z x d W 9 0 O y M g Q 1 B V J n F 1 b 3 Q 7 L C Z x d W 9 0 O 0 N v c m V z I H B l c i B D U F U m c X V v d D s s J n F 1 b 3 Q 7 I y B D b 3 J l c y Z x d W 9 0 O y w m c X V v d D t D U F U g d X N h Z 2 U g J S Z x d W 9 0 O y w m c X V v d D s j I E 1 l b W 9 y e S Z x d W 9 0 O y w m c X V v d D t N Z W 1 v c n k g d X N h Z 2 U g J S Z x d W 9 0 O y w m c X V v d D t D b 2 5 z b 2 x l J n F 1 b 3 Q 7 L C Z x d W 9 0 O y M g T k l D c y Z x d W 9 0 O y w m c X V v d D s j I E h C Q X M m c X V v d D s s J n F 1 b 3 Q 7 I y B W T X M m c X V v d D s s J n F 1 b 3 Q 7 V k 1 z I H B l c i B D b 3 J l J n F 1 b 3 Q 7 L C Z x d W 9 0 O y M g d k N Q V X M m c X V v d D s s J n F 1 b 3 Q 7 d k N Q V X M g c G V y I E N v c m U m c X V v d D s s J n F 1 b 3 Q 7 d l J B T S Z x d W 9 0 O y w m c X V v d D t W T S B V c 2 V k I G 1 l b W 9 y e S Z x d W 9 0 O y w m c X V v d D t W T S B N Z W 1 v c n k g U 3 d h c H B l Z C Z x d W 9 0 O y w m c X V v d D t W T S B N Z W 1 v c n k g Q m F s b G 9 v b m V k J n F 1 b 3 Q 7 L C Z x d W 9 0 O 1 Z N b 3 R p b 2 4 g c 3 V w c G 9 y d C Z x d W 9 0 O y w m c X V v d D t T d G 9 y Y W d l I F Z N b 3 R p b 2 4 g c 3 V w c G 9 y d C Z x d W 9 0 O y w m c X V v d D t D d X J y Z W 5 0 I E V W Q y Z x d W 9 0 O y w m c X V v d D t N Y X g g R V Z D J n F 1 b 3 Q 7 L C Z x d W 9 0 O 0 F z c 2 l n b m V k I E x p Y 2 V u c 2 U o c y k m c X V v d D s s J n F 1 b 3 Q 7 Q V R T I E h l Y X J 0 Y m V h d C Z x d W 9 0 O y w m c X V v d D t B V F M g T G 9 j a 2 l u Z y Z x d W 9 0 O y w m c X V v d D t D d X J y Z W 5 0 I E N Q V S B w b 3 d l c i B t Y W 4 u I H B v b G l j e S Z x d W 9 0 O y w m c X V v d D t T d X B w b 3 J 0 Z W Q g Q 1 B V I H B v d 2 V y I G 1 h b i 4 m c X V v d D s s J n F 1 b 3 Q 7 S G 9 z d C B Q b 3 d l c i B Q b 2 x p Y 3 k m c X V v d D s s J n F 1 b 3 Q 7 R V N Y I F Z l c n N p b 2 4 m c X V v d D s s J n F 1 b 3 Q 7 Q m 9 v d C B 0 a W 1 l J n F 1 b 3 Q 7 L C Z x d W 9 0 O 0 R O U y B T Z X J 2 Z X J z J n F 1 b 3 Q 7 L C Z x d W 9 0 O 0 R I Q 1 A m c X V v d D s s J n F 1 b 3 Q 7 R G 9 t Y W l u J n F 1 b 3 Q 7 L C Z x d W 9 0 O 0 R O U y B T Z W F y Y 2 g g T 3 J k Z X I m c X V v d D s s J n F 1 b 3 Q 7 T l R Q I F N l c n Z l c i h z K S Z x d W 9 0 O y w m c X V v d D t O V F B E I H J 1 b m 5 p b m c m c X V v d D s s J n F 1 b 3 Q 7 V G l t Z S B a b 2 5 l J n F 1 b 3 Q 7 L C Z x d W 9 0 O 1 R p b W U g W m 9 u Z S B O Y W 1 l J n F 1 b 3 Q 7 L C Z x d W 9 0 O 0 d N V C B P Z m Z z Z X Q m c X V v d D s s J n F 1 b 3 Q 7 V m V u Z G 9 y J n F 1 b 3 Q 7 L C Z x d W 9 0 O 0 1 v Z G V s J n F 1 b 3 Q 7 L C Z x d W 9 0 O 1 N l c m l h b C B u d W 1 i Z X I m c X V v d D s s J n F 1 b 3 Q 7 U 2 V y d m l j Z S B 0 Y W c m c X V v d D s s J n F 1 b 3 Q 7 T 0 V N I H N w Z W N p Z m l j I H N 0 c m l u Z y Z x d W 9 0 O y w m c X V v d D t C S U 9 T I F Z l b m R v c i Z x d W 9 0 O y w m c X V v d D t C S U 9 T I F Z l c n N p b 2 4 m c X V v d D s s J n F 1 b 3 Q 7 Q k l P U y B E Y X R l J n F 1 b 3 Q 7 L C Z x d W 9 0 O 0 9 i a m V j d C B J R C Z x d W 9 0 O y w m c X V v d D t W S S B T R E s g U 2 V y d m V y J n F 1 b 3 Q 7 L C Z x d W 9 0 O 1 Z J I F N E S y B V V U l E J n F 1 b 3 Q 7 X S I g L z 4 8 R W 5 0 c n k g V H l w Z T 0 i R m l s b F N 0 Y X R 1 c y I g V m F s d W U 9 I n N D b 2 1 w b G V 0 Z S I g L z 4 8 R W 5 0 c n k g V H l w Z T 0 i R m l s b E N v d W 5 0 I i B W Y W x 1 Z T 0 i b D I 5 I i A v P j x F b n R y e S B U e X B l P S J B Z G R l Z F R v R G F 0 Y U 1 v Z G V s I i B W Y W x 1 Z T 0 i b D A i I C 8 + P E V u d H J 5 I F R 5 c G U 9 I l J l b G F 0 a W 9 u c 2 h p c E l u Z m 9 D b 2 5 0 Y W l u Z X I i I F Z h b H V l P S J z e y Z x d W 9 0 O 2 N v b H V t b k N v d W 5 0 J n F 1 b 3 Q 7 O j U 3 L C Z x d W 9 0 O 2 t l e U N v b H V t b k 5 h b W V z J n F 1 b 3 Q 7 O l t d L C Z x d W 9 0 O 3 F 1 Z X J 5 U m V s Y X R p b 2 5 z a G l w c y Z x d W 9 0 O z p b X S w m c X V v d D t j b 2 x 1 b W 5 J Z G V u d G l 0 a W V z J n F 1 b 3 Q 7 O l s m c X V v d D t T Z W N 0 a W 9 u M S 9 2 S G 9 z d C A o M i k v Q 2 h h b m d l Z C B U e X B l L n t I b 3 N 0 L D B 9 J n F 1 b 3 Q 7 L C Z x d W 9 0 O 1 N l Y 3 R p b 2 4 x L 3 Z I b 3 N 0 I C g y K S 9 D a G F u Z 2 V k I F R 5 c G U u e 0 R h d G F j Z W 5 0 Z X I s M X 0 m c X V v d D s s J n F 1 b 3 Q 7 U 2 V j d G l v b j E v d k h v c 3 Q g K D I p L 0 N o Y W 5 n Z W Q g V H l w Z S 5 7 Q 2 x 1 c 3 R l c i w y f S Z x d W 9 0 O y w m c X V v d D t T Z W N 0 a W 9 u M S 9 2 S G 9 z d C A o M i k v Q 2 h h b m d l Z C B U e X B l L n t D b 2 5 m a W c g c 3 R h d H V z L D N 9 J n F 1 b 3 Q 7 L C Z x d W 9 0 O 1 N l Y 3 R p b 2 4 x L 3 Z I b 3 N 0 I C g y K S 9 D a G F u Z 2 V k I F R 5 c G U u e 0 N Q V S B N b 2 R l b C w 0 f S Z x d W 9 0 O y w m c X V v d D t T Z W N 0 a W 9 u M S 9 2 S G 9 z d C A o M i k v Q 2 h h b m d l Z C B U e X B l L n t T c G V l Z C w 1 f S Z x d W 9 0 O y w m c X V v d D t T Z W N 0 a W 9 u M S 9 2 S G 9 z d C A o M i k v Q 2 h h b m d l Z C B U e X B l L n t I V C B B d m F p b G F i b G U s N n 0 m c X V v d D s s J n F 1 b 3 Q 7 U 2 V j d G l v b j E v d k h v c 3 Q g K D I p L 0 N o Y W 5 n Z W Q g V H l w Z S 5 7 S F Q g Q W N 0 a X Z l L D d 9 J n F 1 b 3 Q 7 L C Z x d W 9 0 O 1 N l Y 3 R p b 2 4 x L 3 Z I b 3 N 0 I C g y K S 9 D a G F u Z 2 V k I F R 5 c G U u e y M g Q 1 B V L D h 9 J n F 1 b 3 Q 7 L C Z x d W 9 0 O 1 N l Y 3 R p b 2 4 x L 3 Z I b 3 N 0 I C g y K S 9 D a G F u Z 2 V k I F R 5 c G U u e 0 N v c m V z I H B l c i B D U F U s O X 0 m c X V v d D s s J n F 1 b 3 Q 7 U 2 V j d G l v b j E v d k h v c 3 Q g K D I p L 0 N o Y W 5 n Z W Q g V H l w Z S 5 7 I y B D b 3 J l c y w x M H 0 m c X V v d D s s J n F 1 b 3 Q 7 U 2 V j d G l v b j E v d k h v c 3 Q g K D I p L 0 N o Y W 5 n Z W Q g V H l w Z S 5 7 Q 1 B V I H V z Y W d l I C U s M T F 9 J n F 1 b 3 Q 7 L C Z x d W 9 0 O 1 N l Y 3 R p b 2 4 x L 3 Z I b 3 N 0 I C g y K S 9 D a G F u Z 2 V k I F R 5 c G U u e y M g T W V t b 3 J 5 L D E y f S Z x d W 9 0 O y w m c X V v d D t T Z W N 0 a W 9 u M S 9 2 S G 9 z d C A o M i k v Q 2 h h b m d l Z C B U e X B l L n t N Z W 1 v c n k g d X N h Z 2 U g J S w x M 3 0 m c X V v d D s s J n F 1 b 3 Q 7 U 2 V j d G l v b j E v d k h v c 3 Q g K D I p L 0 N o Y W 5 n Z W Q g V H l w Z S 5 7 Q 2 9 u c 2 9 s Z S w x N H 0 m c X V v d D s s J n F 1 b 3 Q 7 U 2 V j d G l v b j E v d k h v c 3 Q g K D I p L 0 N o Y W 5 n Z W Q g V H l w Z S 5 7 I y B O S U N z L D E 1 f S Z x d W 9 0 O y w m c X V v d D t T Z W N 0 a W 9 u M S 9 2 S G 9 z d C A o M i k v Q 2 h h b m d l Z C B U e X B l L n s j I E h C Q X M s M T Z 9 J n F 1 b 3 Q 7 L C Z x d W 9 0 O 1 N l Y 3 R p b 2 4 x L 3 Z I b 3 N 0 I C g y K S 9 D a G F u Z 2 V k I F R 5 c G U u e y M g V k 1 z L D E 3 f S Z x d W 9 0 O y w m c X V v d D t T Z W N 0 a W 9 u M S 9 2 S G 9 z d C A o M i k v Q 2 h h b m d l Z C B U e X B l L n t W T X M g c G V y I E N v c m U s M T h 9 J n F 1 b 3 Q 7 L C Z x d W 9 0 O 1 N l Y 3 R p b 2 4 x L 3 Z I b 3 N 0 I C g y K S 9 D a G F u Z 2 V k I F R 5 c G U u e y M g d k N Q V X M s M T l 9 J n F 1 b 3 Q 7 L C Z x d W 9 0 O 1 N l Y 3 R p b 2 4 x L 3 Z I b 3 N 0 I C g y K S 9 D a G F u Z 2 V k I F R 5 c G U u e 3 Z D U F V z I H B l c i B D b 3 J l L D I w f S Z x d W 9 0 O y w m c X V v d D t T Z W N 0 a W 9 u M S 9 2 S G 9 z d C A o M i k v Q 2 h h b m d l Z C B U e X B l L n t 2 U k F N L D I x f S Z x d W 9 0 O y w m c X V v d D t T Z W N 0 a W 9 u M S 9 2 S G 9 z d C A o M i k v Q 2 h h b m d l Z C B U e X B l L n t W T S B V c 2 V k I G 1 l b W 9 y e S w y M n 0 m c X V v d D s s J n F 1 b 3 Q 7 U 2 V j d G l v b j E v d k h v c 3 Q g K D I p L 0 N o Y W 5 n Z W Q g V H l w Z S 5 7 V k 0 g T W V t b 3 J 5 I F N 3 Y X B w Z W Q s M j N 9 J n F 1 b 3 Q 7 L C Z x d W 9 0 O 1 N l Y 3 R p b 2 4 x L 3 Z I b 3 N 0 I C g y K S 9 D a G F u Z 2 V k I F R 5 c G U u e 1 Z N I E 1 l b W 9 y e S B C Y W x s b 2 9 u Z W Q s M j R 9 J n F 1 b 3 Q 7 L C Z x d W 9 0 O 1 N l Y 3 R p b 2 4 x L 3 Z I b 3 N 0 I C g y K S 9 D a G F u Z 2 V k I F R 5 c G U u e 1 Z N b 3 R p b 2 4 g c 3 V w c G 9 y d C w y N X 0 m c X V v d D s s J n F 1 b 3 Q 7 U 2 V j d G l v b j E v d k h v c 3 Q g K D I p L 0 N o Y W 5 n Z W Q g V H l w Z S 5 7 U 3 R v c m F n Z S B W T W 9 0 a W 9 u I H N 1 c H B v c n Q s M j Z 9 J n F 1 b 3 Q 7 L C Z x d W 9 0 O 1 N l Y 3 R p b 2 4 x L 3 Z I b 3 N 0 I C g y K S 9 D a G F u Z 2 V k I F R 5 c G U u e 0 N 1 c n J l b n Q g R V Z D L D I 3 f S Z x d W 9 0 O y w m c X V v d D t T Z W N 0 a W 9 u M S 9 2 S G 9 z d C A o M i k v Q 2 h h b m d l Z C B U e X B l L n t N Y X g g R V Z D L D I 4 f S Z x d W 9 0 O y w m c X V v d D t T Z W N 0 a W 9 u M S 9 2 S G 9 z d C A o M i k v Q 2 h h b m d l Z C B U e X B l L n t B c 3 N p Z 2 5 l Z C B M a W N l b n N l K H M p L D I 5 f S Z x d W 9 0 O y w m c X V v d D t T Z W N 0 a W 9 u M S 9 2 S G 9 z d C A o M i k v Q 2 h h b m d l Z C B U e X B l L n t B V F M g S G V h c n R i Z W F 0 L D M w f S Z x d W 9 0 O y w m c X V v d D t T Z W N 0 a W 9 u M S 9 2 S G 9 z d C A o M i k v Q 2 h h b m d l Z C B U e X B l L n t B V F M g T G 9 j a 2 l u Z y w z M X 0 m c X V v d D s s J n F 1 b 3 Q 7 U 2 V j d G l v b j E v d k h v c 3 Q g K D I p L 0 N o Y W 5 n Z W Q g V H l w Z S 5 7 Q 3 V y c m V u d C B D U F U g c G 9 3 Z X I g b W F u L i B w b 2 x p Y 3 k s M z J 9 J n F 1 b 3 Q 7 L C Z x d W 9 0 O 1 N l Y 3 R p b 2 4 x L 3 Z I b 3 N 0 I C g y K S 9 D a G F u Z 2 V k I F R 5 c G U u e 1 N 1 c H B v c n R l Z C B D U F U g c G 9 3 Z X I g b W F u L i w z M 3 0 m c X V v d D s s J n F 1 b 3 Q 7 U 2 V j d G l v b j E v d k h v c 3 Q g K D I p L 0 N o Y W 5 n Z W Q g V H l w Z S 5 7 S G 9 z d C B Q b 3 d l c i B Q b 2 x p Y 3 k s M z R 9 J n F 1 b 3 Q 7 L C Z x d W 9 0 O 1 N l Y 3 R p b 2 4 x L 3 Z I b 3 N 0 I C g y K S 9 D a G F u Z 2 V k I F R 5 c G U u e 0 V T W C B W Z X J z a W 9 u L D M 1 f S Z x d W 9 0 O y w m c X V v d D t T Z W N 0 a W 9 u M S 9 2 S G 9 z d C A o M i k v Q 2 h h b m d l Z C B U e X B l L n t C b 2 9 0 I H R p b W U s M z Z 9 J n F 1 b 3 Q 7 L C Z x d W 9 0 O 1 N l Y 3 R p b 2 4 x L 3 Z I b 3 N 0 I C g y K S 9 D a G F u Z 2 V k I F R 5 c G U u e 0 R O U y B T Z X J 2 Z X J z L D M 3 f S Z x d W 9 0 O y w m c X V v d D t T Z W N 0 a W 9 u M S 9 2 S G 9 z d C A o M i k v Q 2 h h b m d l Z C B U e X B l L n t E S E N Q L D M 4 f S Z x d W 9 0 O y w m c X V v d D t T Z W N 0 a W 9 u M S 9 2 S G 9 z d C A o M i k v Q 2 h h b m d l Z C B U e X B l L n t E b 2 1 h a W 4 s M z l 9 J n F 1 b 3 Q 7 L C Z x d W 9 0 O 1 N l Y 3 R p b 2 4 x L 3 Z I b 3 N 0 I C g y K S 9 D a G F u Z 2 V k I F R 5 c G U u e 0 R O U y B T Z W F y Y 2 g g T 3 J k Z X I s N D B 9 J n F 1 b 3 Q 7 L C Z x d W 9 0 O 1 N l Y 3 R p b 2 4 x L 3 Z I b 3 N 0 I C g y K S 9 D a G F u Z 2 V k I F R 5 c G U u e 0 5 U U C B T Z X J 2 Z X I o c y k s N D F 9 J n F 1 b 3 Q 7 L C Z x d W 9 0 O 1 N l Y 3 R p b 2 4 x L 3 Z I b 3 N 0 I C g y K S 9 D a G F u Z 2 V k I F R 5 c G U u e 0 5 U U E Q g c n V u b m l u Z y w 0 M n 0 m c X V v d D s s J n F 1 b 3 Q 7 U 2 V j d G l v b j E v d k h v c 3 Q g K D I p L 0 N o Y W 5 n Z W Q g V H l w Z S 5 7 V G l t Z S B a b 2 5 l L D Q z f S Z x d W 9 0 O y w m c X V v d D t T Z W N 0 a W 9 u M S 9 2 S G 9 z d C A o M i k v Q 2 h h b m d l Z C B U e X B l L n t U a W 1 l I F p v b m U g T m F t Z S w 0 N H 0 m c X V v d D s s J n F 1 b 3 Q 7 U 2 V j d G l v b j E v d k h v c 3 Q g K D I p L 0 N o Y W 5 n Z W Q g V H l w Z S 5 7 R 0 1 U I E 9 m Z n N l d C w 0 N X 0 m c X V v d D s s J n F 1 b 3 Q 7 U 2 V j d G l v b j E v d k h v c 3 Q g K D I p L 0 N o Y W 5 n Z W Q g V H l w Z S 5 7 V m V u Z G 9 y L D Q 2 f S Z x d W 9 0 O y w m c X V v d D t T Z W N 0 a W 9 u M S 9 2 S G 9 z d C A o M i k v Q 2 h h b m d l Z C B U e X B l L n t N b 2 R l b C w 0 N 3 0 m c X V v d D s s J n F 1 b 3 Q 7 U 2 V j d G l v b j E v d k h v c 3 Q g K D I p L 3 Z I b 3 N 0 X 1 N o Z W V 0 L n t D b 2 x 1 b W 4 0 O S w 0 O H 0 m c X V v d D s s J n F 1 b 3 Q 7 U 2 V j d G l v b j E v d k h v c 3 Q g K D I p L 0 N o Y W 5 n Z W Q g V H l w Z S 5 7 U 2 V y d m l j Z S B 0 Y W c s N D l 9 J n F 1 b 3 Q 7 L C Z x d W 9 0 O 1 N l Y 3 R p b 2 4 x L 3 Z I b 3 N 0 I C g y K S 9 D a G F u Z 2 V k I F R 5 c G U u e 0 9 F T S B z c G V j a W Z p Y y B z d H J p b m c s N T B 9 J n F 1 b 3 Q 7 L C Z x d W 9 0 O 1 N l Y 3 R p b 2 4 x L 3 Z I b 3 N 0 I C g y K S 9 2 S G 9 z d F 9 T a G V l d C 5 7 Q 2 9 s d W 1 u N T I s N T F 9 J n F 1 b 3 Q 7 L C Z x d W 9 0 O 1 N l Y 3 R p b 2 4 x L 3 Z I b 3 N 0 I C g y K S 9 D a G F u Z 2 V k I F R 5 c G U u e 0 J J T 1 M g V m V y c 2 l v b i w 1 M n 0 m c X V v d D s s J n F 1 b 3 Q 7 U 2 V j d G l v b j E v d k h v c 3 Q g K D I p L 0 N o Y W 5 n Z W Q g V H l w Z S 5 7 Q k l P U y B E Y X R l L D U z f S Z x d W 9 0 O y w m c X V v d D t T Z W N 0 a W 9 u M S 9 2 S G 9 z d C A o M i k v Q 2 h h b m d l Z C B U e X B l L n t P Y m p l Y 3 Q g S U Q s N T R 9 J n F 1 b 3 Q 7 L C Z x d W 9 0 O 1 N l Y 3 R p b 2 4 x L 3 Z I b 3 N 0 I C g y K S 9 D a G F u Z 2 V k I F R 5 c G U u e 1 Z J I F N E S y B T Z X J 2 Z X I s N T V 9 J n F 1 b 3 Q 7 L C Z x d W 9 0 O 1 N l Y 3 R p b 2 4 x L 3 Z I b 3 N 0 I C g y K S 9 D a G F u Z 2 V k I F R 5 c G U u e 1 Z J I F N E S y B V V U l E L D U 2 f S Z x d W 9 0 O 1 0 s J n F 1 b 3 Q 7 Q 2 9 s d W 1 u Q 2 9 1 b n Q m c X V v d D s 6 N T c s J n F 1 b 3 Q 7 S 2 V 5 Q 2 9 s d W 1 u T m F t Z X M m c X V v d D s 6 W 1 0 s J n F 1 b 3 Q 7 Q 2 9 s d W 1 u S W R l b n R p d G l l c y Z x d W 9 0 O z p b J n F 1 b 3 Q 7 U 2 V j d G l v b j E v d k h v c 3 Q g K D I p L 0 N o Y W 5 n Z W Q g V H l w Z S 5 7 S G 9 z d C w w f S Z x d W 9 0 O y w m c X V v d D t T Z W N 0 a W 9 u M S 9 2 S G 9 z d C A o M i k v Q 2 h h b m d l Z C B U e X B l L n t E Y X R h Y 2 V u d G V y L D F 9 J n F 1 b 3 Q 7 L C Z x d W 9 0 O 1 N l Y 3 R p b 2 4 x L 3 Z I b 3 N 0 I C g y K S 9 D a G F u Z 2 V k I F R 5 c G U u e 0 N s d X N 0 Z X I s M n 0 m c X V v d D s s J n F 1 b 3 Q 7 U 2 V j d G l v b j E v d k h v c 3 Q g K D I p L 0 N o Y W 5 n Z W Q g V H l w Z S 5 7 Q 2 9 u Z m l n I H N 0 Y X R 1 c y w z f S Z x d W 9 0 O y w m c X V v d D t T Z W N 0 a W 9 u M S 9 2 S G 9 z d C A o M i k v Q 2 h h b m d l Z C B U e X B l L n t D U F U g T W 9 k Z W w s N H 0 m c X V v d D s s J n F 1 b 3 Q 7 U 2 V j d G l v b j E v d k h v c 3 Q g K D I p L 0 N o Y W 5 n Z W Q g V H l w Z S 5 7 U 3 B l Z W Q s N X 0 m c X V v d D s s J n F 1 b 3 Q 7 U 2 V j d G l v b j E v d k h v c 3 Q g K D I p L 0 N o Y W 5 n Z W Q g V H l w Z S 5 7 S F Q g Q X Z h a W x h Y m x l L D Z 9 J n F 1 b 3 Q 7 L C Z x d W 9 0 O 1 N l Y 3 R p b 2 4 x L 3 Z I b 3 N 0 I C g y K S 9 D a G F u Z 2 V k I F R 5 c G U u e 0 h U I E F j d G l 2 Z S w 3 f S Z x d W 9 0 O y w m c X V v d D t T Z W N 0 a W 9 u M S 9 2 S G 9 z d C A o M i k v Q 2 h h b m d l Z C B U e X B l L n s j I E N Q V S w 4 f S Z x d W 9 0 O y w m c X V v d D t T Z W N 0 a W 9 u M S 9 2 S G 9 z d C A o M i k v Q 2 h h b m d l Z C B U e X B l L n t D b 3 J l c y B w Z X I g Q 1 B V L D l 9 J n F 1 b 3 Q 7 L C Z x d W 9 0 O 1 N l Y 3 R p b 2 4 x L 3 Z I b 3 N 0 I C g y K S 9 D a G F u Z 2 V k I F R 5 c G U u e y M g Q 2 9 y Z X M s M T B 9 J n F 1 b 3 Q 7 L C Z x d W 9 0 O 1 N l Y 3 R p b 2 4 x L 3 Z I b 3 N 0 I C g y K S 9 D a G F u Z 2 V k I F R 5 c G U u e 0 N Q V S B 1 c 2 F n Z S A l L D E x f S Z x d W 9 0 O y w m c X V v d D t T Z W N 0 a W 9 u M S 9 2 S G 9 z d C A o M i k v Q 2 h h b m d l Z C B U e X B l L n s j I E 1 l b W 9 y e S w x M n 0 m c X V v d D s s J n F 1 b 3 Q 7 U 2 V j d G l v b j E v d k h v c 3 Q g K D I p L 0 N o Y W 5 n Z W Q g V H l w Z S 5 7 T W V t b 3 J 5 I H V z Y W d l I C U s M T N 9 J n F 1 b 3 Q 7 L C Z x d W 9 0 O 1 N l Y 3 R p b 2 4 x L 3 Z I b 3 N 0 I C g y K S 9 D a G F u Z 2 V k I F R 5 c G U u e 0 N v b n N v b G U s M T R 9 J n F 1 b 3 Q 7 L C Z x d W 9 0 O 1 N l Y 3 R p b 2 4 x L 3 Z I b 3 N 0 I C g y K S 9 D a G F u Z 2 V k I F R 5 c G U u e y M g T k l D c y w x N X 0 m c X V v d D s s J n F 1 b 3 Q 7 U 2 V j d G l v b j E v d k h v c 3 Q g K D I p L 0 N o Y W 5 n Z W Q g V H l w Z S 5 7 I y B I Q k F z L D E 2 f S Z x d W 9 0 O y w m c X V v d D t T Z W N 0 a W 9 u M S 9 2 S G 9 z d C A o M i k v Q 2 h h b m d l Z C B U e X B l L n s j I F Z N c y w x N 3 0 m c X V v d D s s J n F 1 b 3 Q 7 U 2 V j d G l v b j E v d k h v c 3 Q g K D I p L 0 N o Y W 5 n Z W Q g V H l w Z S 5 7 V k 1 z I H B l c i B D b 3 J l L D E 4 f S Z x d W 9 0 O y w m c X V v d D t T Z W N 0 a W 9 u M S 9 2 S G 9 z d C A o M i k v Q 2 h h b m d l Z C B U e X B l L n s j I H Z D U F V z L D E 5 f S Z x d W 9 0 O y w m c X V v d D t T Z W N 0 a W 9 u M S 9 2 S G 9 z d C A o M i k v Q 2 h h b m d l Z C B U e X B l L n t 2 Q 1 B V c y B w Z X I g Q 2 9 y Z S w y M H 0 m c X V v d D s s J n F 1 b 3 Q 7 U 2 V j d G l v b j E v d k h v c 3 Q g K D I p L 0 N o Y W 5 n Z W Q g V H l w Z S 5 7 d l J B T S w y M X 0 m c X V v d D s s J n F 1 b 3 Q 7 U 2 V j d G l v b j E v d k h v c 3 Q g K D I p L 0 N o Y W 5 n Z W Q g V H l w Z S 5 7 V k 0 g V X N l Z C B t Z W 1 v c n k s M j J 9 J n F 1 b 3 Q 7 L C Z x d W 9 0 O 1 N l Y 3 R p b 2 4 x L 3 Z I b 3 N 0 I C g y K S 9 D a G F u Z 2 V k I F R 5 c G U u e 1 Z N I E 1 l b W 9 y e S B T d 2 F w c G V k L D I z f S Z x d W 9 0 O y w m c X V v d D t T Z W N 0 a W 9 u M S 9 2 S G 9 z d C A o M i k v Q 2 h h b m d l Z C B U e X B l L n t W T S B N Z W 1 v c n k g Q m F s b G 9 v b m V k L D I 0 f S Z x d W 9 0 O y w m c X V v d D t T Z W N 0 a W 9 u M S 9 2 S G 9 z d C A o M i k v Q 2 h h b m d l Z C B U e X B l L n t W T W 9 0 a W 9 u I H N 1 c H B v c n Q s M j V 9 J n F 1 b 3 Q 7 L C Z x d W 9 0 O 1 N l Y 3 R p b 2 4 x L 3 Z I b 3 N 0 I C g y K S 9 D a G F u Z 2 V k I F R 5 c G U u e 1 N 0 b 3 J h Z 2 U g V k 1 v d G l v b i B z d X B w b 3 J 0 L D I 2 f S Z x d W 9 0 O y w m c X V v d D t T Z W N 0 a W 9 u M S 9 2 S G 9 z d C A o M i k v Q 2 h h b m d l Z C B U e X B l L n t D d X J y Z W 5 0 I E V W Q y w y N 3 0 m c X V v d D s s J n F 1 b 3 Q 7 U 2 V j d G l v b j E v d k h v c 3 Q g K D I p L 0 N o Y W 5 n Z W Q g V H l w Z S 5 7 T W F 4 I E V W Q y w y O H 0 m c X V v d D s s J n F 1 b 3 Q 7 U 2 V j d G l v b j E v d k h v c 3 Q g K D I p L 0 N o Y W 5 n Z W Q g V H l w Z S 5 7 Q X N z a W d u Z W Q g T G l j Z W 5 z Z S h z K S w y O X 0 m c X V v d D s s J n F 1 b 3 Q 7 U 2 V j d G l v b j E v d k h v c 3 Q g K D I p L 0 N o Y W 5 n Z W Q g V H l w Z S 5 7 Q V R T I E h l Y X J 0 Y m V h d C w z M H 0 m c X V v d D s s J n F 1 b 3 Q 7 U 2 V j d G l v b j E v d k h v c 3 Q g K D I p L 0 N o Y W 5 n Z W Q g V H l w Z S 5 7 Q V R T I E x v Y 2 t p b m c s M z F 9 J n F 1 b 3 Q 7 L C Z x d W 9 0 O 1 N l Y 3 R p b 2 4 x L 3 Z I b 3 N 0 I C g y K S 9 D a G F u Z 2 V k I F R 5 c G U u e 0 N 1 c n J l b n Q g Q 1 B V I H B v d 2 V y I G 1 h b i 4 g c G 9 s a W N 5 L D M y f S Z x d W 9 0 O y w m c X V v d D t T Z W N 0 a W 9 u M S 9 2 S G 9 z d C A o M i k v Q 2 h h b m d l Z C B U e X B l L n t T d X B w b 3 J 0 Z W Q g Q 1 B V I H B v d 2 V y I G 1 h b i 4 s M z N 9 J n F 1 b 3 Q 7 L C Z x d W 9 0 O 1 N l Y 3 R p b 2 4 x L 3 Z I b 3 N 0 I C g y K S 9 D a G F u Z 2 V k I F R 5 c G U u e 0 h v c 3 Q g U G 9 3 Z X I g U G 9 s a W N 5 L D M 0 f S Z x d W 9 0 O y w m c X V v d D t T Z W N 0 a W 9 u M S 9 2 S G 9 z d C A o M i k v Q 2 h h b m d l Z C B U e X B l L n t F U 1 g g V m V y c 2 l v b i w z N X 0 m c X V v d D s s J n F 1 b 3 Q 7 U 2 V j d G l v b j E v d k h v c 3 Q g K D I p L 0 N o Y W 5 n Z W Q g V H l w Z S 5 7 Q m 9 v d C B 0 a W 1 l L D M 2 f S Z x d W 9 0 O y w m c X V v d D t T Z W N 0 a W 9 u M S 9 2 S G 9 z d C A o M i k v Q 2 h h b m d l Z C B U e X B l L n t E T l M g U 2 V y d m V y c y w z N 3 0 m c X V v d D s s J n F 1 b 3 Q 7 U 2 V j d G l v b j E v d k h v c 3 Q g K D I p L 0 N o Y W 5 n Z W Q g V H l w Z S 5 7 R E h D U C w z O H 0 m c X V v d D s s J n F 1 b 3 Q 7 U 2 V j d G l v b j E v d k h v c 3 Q g K D I p L 0 N o Y W 5 n Z W Q g V H l w Z S 5 7 R G 9 t Y W l u L D M 5 f S Z x d W 9 0 O y w m c X V v d D t T Z W N 0 a W 9 u M S 9 2 S G 9 z d C A o M i k v Q 2 h h b m d l Z C B U e X B l L n t E T l M g U 2 V h c m N o I E 9 y Z G V y L D Q w f S Z x d W 9 0 O y w m c X V v d D t T Z W N 0 a W 9 u M S 9 2 S G 9 z d C A o M i k v Q 2 h h b m d l Z C B U e X B l L n t O V F A g U 2 V y d m V y K H M p L D Q x f S Z x d W 9 0 O y w m c X V v d D t T Z W N 0 a W 9 u M S 9 2 S G 9 z d C A o M i k v Q 2 h h b m d l Z C B U e X B l L n t O V F B E I H J 1 b m 5 p b m c s N D J 9 J n F 1 b 3 Q 7 L C Z x d W 9 0 O 1 N l Y 3 R p b 2 4 x L 3 Z I b 3 N 0 I C g y K S 9 D a G F u Z 2 V k I F R 5 c G U u e 1 R p b W U g W m 9 u Z S w 0 M 3 0 m c X V v d D s s J n F 1 b 3 Q 7 U 2 V j d G l v b j E v d k h v c 3 Q g K D I p L 0 N o Y W 5 n Z W Q g V H l w Z S 5 7 V G l t Z S B a b 2 5 l I E 5 h b W U s N D R 9 J n F 1 b 3 Q 7 L C Z x d W 9 0 O 1 N l Y 3 R p b 2 4 x L 3 Z I b 3 N 0 I C g y K S 9 D a G F u Z 2 V k I F R 5 c G U u e 0 d N V C B P Z m Z z Z X Q s N D V 9 J n F 1 b 3 Q 7 L C Z x d W 9 0 O 1 N l Y 3 R p b 2 4 x L 3 Z I b 3 N 0 I C g y K S 9 D a G F u Z 2 V k I F R 5 c G U u e 1 Z l b m R v c i w 0 N n 0 m c X V v d D s s J n F 1 b 3 Q 7 U 2 V j d G l v b j E v d k h v c 3 Q g K D I p L 0 N o Y W 5 n Z W Q g V H l w Z S 5 7 T W 9 k Z W w s N D d 9 J n F 1 b 3 Q 7 L C Z x d W 9 0 O 1 N l Y 3 R p b 2 4 x L 3 Z I b 3 N 0 I C g y K S 9 2 S G 9 z d F 9 T a G V l d C 5 7 Q 2 9 s d W 1 u N D k s N D h 9 J n F 1 b 3 Q 7 L C Z x d W 9 0 O 1 N l Y 3 R p b 2 4 x L 3 Z I b 3 N 0 I C g y K S 9 D a G F u Z 2 V k I F R 5 c G U u e 1 N l c n Z p Y 2 U g d G F n L D Q 5 f S Z x d W 9 0 O y w m c X V v d D t T Z W N 0 a W 9 u M S 9 2 S G 9 z d C A o M i k v Q 2 h h b m d l Z C B U e X B l L n t P R U 0 g c 3 B l Y 2 l m a W M g c 3 R y a W 5 n L D U w f S Z x d W 9 0 O y w m c X V v d D t T Z W N 0 a W 9 u M S 9 2 S G 9 z d C A o M i k v d k h v c 3 R f U 2 h l Z X Q u e 0 N v b H V t b j U y L D U x f S Z x d W 9 0 O y w m c X V v d D t T Z W N 0 a W 9 u M S 9 2 S G 9 z d C A o M i k v Q 2 h h b m d l Z C B U e X B l L n t C S U 9 T I F Z l c n N p b 2 4 s N T J 9 J n F 1 b 3 Q 7 L C Z x d W 9 0 O 1 N l Y 3 R p b 2 4 x L 3 Z I b 3 N 0 I C g y K S 9 D a G F u Z 2 V k I F R 5 c G U u e 0 J J T 1 M g R G F 0 Z S w 1 M 3 0 m c X V v d D s s J n F 1 b 3 Q 7 U 2 V j d G l v b j E v d k h v c 3 Q g K D I p L 0 N o Y W 5 n Z W Q g V H l w Z S 5 7 T 2 J q Z W N 0 I E l E L D U 0 f S Z x d W 9 0 O y w m c X V v d D t T Z W N 0 a W 9 u M S 9 2 S G 9 z d C A o M i k v Q 2 h h b m d l Z C B U e X B l L n t W S S B T R E s g U 2 V y d m V y L D U 1 f S Z x d W 9 0 O y w m c X V v d D t T Z W N 0 a W 9 u M S 9 2 S G 9 z d C A o M i k v Q 2 h h b m d l Z C B U e X B l L n t W S S B T R E s g V V V J R C w 1 N n 0 m c X V v d D t d L C Z x d W 9 0 O 1 J l b G F 0 a W 9 u c 2 h p c E l u Z m 8 m c X V v d D s 6 W 1 1 9 I i A v P j w v U 3 R h Y m x l R W 5 0 c m l l c z 4 8 L 0 l 0 Z W 0 + P E l 0 Z W 0 + P E l 0 Z W 1 M b 2 N h d G l v b j 4 8 S X R l b V R 5 c G U + R m 9 y b X V s Y T w v S X R l b V R 5 c G U + P E l 0 Z W 1 Q Y X R o P l N l Y 3 R p b 2 4 x L 3 Z I b 3 N 0 J T I w K D I p L 1 N v d X J j Z T w v S X R l b V B h d G g + P C 9 J d G V t T G 9 j Y X R p b 2 4 + P F N 0 Y W J s Z U V u d H J p Z X M g L z 4 8 L 0 l 0 Z W 0 + P E l 0 Z W 0 + P E l 0 Z W 1 M b 2 N h d G l v b j 4 8 S X R l b V R 5 c G U + R m 9 y b X V s Y T w v S X R l b V R 5 c G U + P E l 0 Z W 1 Q Y X R o P l N l Y 3 R p b 2 4 x L 3 Z I b 3 N 0 J T I w K D I p L 3 Z I b 3 N 0 X 1 N o Z W V 0 P C 9 J d G V t U G F 0 a D 4 8 L 0 l 0 Z W 1 M b 2 N h d G l v b j 4 8 U 3 R h Y m x l R W 5 0 c m l l c y A v P j w v S X R l b T 4 8 S X R l b T 4 8 S X R l b U x v Y 2 F 0 a W 9 u P j x J d G V t V H l w Z T 5 G b 3 J t d W x h P C 9 J d G V t V H l w Z T 4 8 S X R l b V B h d G g + U 2 V j d G l v b j E v d k h v c 3 Q l M j A o M i k v U H J v b W 9 0 Z W Q l M j B I Z W F k Z X J z P C 9 J d G V t U G F 0 a D 4 8 L 0 l 0 Z W 1 M b 2 N h d G l v b j 4 8 U 3 R h Y m x l R W 5 0 c m l l c y A v P j w v S X R l b T 4 8 S X R l b T 4 8 S X R l b U x v Y 2 F 0 a W 9 u P j x J d G V t V H l w Z T 5 G b 3 J t d W x h P C 9 J d G V t V H l w Z T 4 8 S X R l b V B h d G g + U 2 V j d G l v b j E v d k h v c 3 Q l M j A o M i k v Q 2 h h b m d l Z C U y M F R 5 c G U 8 L 0 l 0 Z W 1 Q Y X R o P j w v S X R l b U x v Y 2 F 0 a W 9 u P j x T d G F i b G V F b n R y a W V z I C 8 + P C 9 J d G V t P j x J d G V t P j x J d G V t T G 9 j Y X R p b 2 4 + P E l 0 Z W 1 U e X B l P k Z v c m 1 1 b G E 8 L 0 l 0 Z W 1 U e X B l P j x J d G V t U G F 0 a D 5 T Z W N 0 a W 9 u M S 9 2 T W V t b 3 J 5 J T I w K D I p 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U m V j b 3 Z l c n l U Y X J n Z X R T a G V l d C I g V m F s d W U 9 I n N 2 T W V t b 3 J 5 I C h J b X B v c n R l Z C k i I C 8 + P E V u d H J 5 I F R 5 c G U 9 I l J l Y 2 9 2 Z X J 5 V G F y Z 2 V 0 Q 2 9 s d W 1 u I i B W Y W x 1 Z T 0 i b D E i I C 8 + P E V u d H J 5 I F R 5 c G U 9 I l J l Y 2 9 2 Z X J 5 V G F y Z 2 V 0 U m 9 3 I i B W Y W x 1 Z T 0 i b D E i I C 8 + P E V u d H J 5 I F R 5 c G U 9 I l F 1 Z X J 5 S U Q i I F Z h b H V l P S J z O D Y 1 N D I 5 Y T c t M z I 5 M i 0 0 Z j F i L W J j N z E t Z j U w Y T Z i Z D F k O W N j I i A v P j x F b n R y e S B U e X B l P S J G a W x s R X J y b 3 J D b 3 V u d C I g V m F s d W U 9 I m w w I i A v P j x F b n R y e S B U e X B l P S J G a W x s R X J y b 3 J D b 2 R l I i B W Y W x 1 Z T 0 i c 1 V u a 2 5 v d 2 4 i I C 8 + P E V u d H J 5 I F R 5 c G U 9 I k 5 h b W V V c G R h d G V k Q W Z 0 Z X J G a W x s I i B W Y W x 1 Z T 0 i b D A i I C 8 + P E V u d H J 5 I F R 5 c G U 9 I l J l c 3 V s d F R 5 c G U i I F Z h b H V l P S J z V G F i b G U i I C 8 + P E V u d H J 5 I F R 5 c G U 9 I k J 1 Z m Z l c k 5 l e H R S Z W Z y Z X N o I i B W Y W x 1 Z T 0 i b D E i I C 8 + P E V u d H J 5 I F R 5 c G U 9 I k Z p b G x U Y X J n Z X R O Y W 1 l Q 3 V z d G 9 t a X p l Z C I g V m F s d W U 9 I m w x I i A v P j x F b n R y e S B U e X B l P S J O Y X Z p Z 2 F 0 a W 9 u U 3 R l c E 5 h b W U i I F Z h b H V l P S J z T m F 2 a W d h d G l v b i I g L z 4 8 R W 5 0 c n k g V H l w Z T 0 i R m l s b E N v d W 5 0 I i B W Y W x 1 Z T 0 i b D U x N S I g L z 4 8 R W 5 0 c n k g V H l w Z T 0 i R m l s b E x h c 3 R V c G R h d G V k I i B W Y W x 1 Z T 0 i Z D I w M T k t M T E t M D V U M T Y 6 M z I 6 N T k u N T c 3 O D A 3 M l o i I C 8 + P E V u d H J 5 I F R 5 c G U 9 I k Z p b G x D b 2 x 1 b W 5 U e X B l c y I g V m F s d W U 9 I n N B Q U F B Q U F B Q U F B Q U F B Q U F B Q U F B Q U F B Q U F B Q U F B Q U F B Q U F B Q U F B Q U F B Q U E 9 P S I g L z 4 8 R W 5 0 c n k g V H l w Z T 0 i R m l s b E N v b H V t b k 5 h b W V z I i B W Y W x 1 Z T 0 i c 1 s m c X V v d D t W T U 5 h b W U m c X V v d D s s J n F 1 b 3 Q 7 U G 9 3 Z X J z d G F 0 Z S Z x d W 9 0 O y w m c X V v d D t U Z W 1 w b G F 0 Z S Z x d W 9 0 O y w m c X V v d D t T a X p l T U I m c X V v d D s s J n F 1 b 3 Q 7 T 3 Z l c m h l Y W Q m c X V v d D s s J n F 1 b 3 Q 7 T W F 4 V X N h Z 2 U m c X V v d D s s J n F 1 b 3 Q 7 S G 9 z d E 1 l b W 9 y e V V z Y W d l J n F 1 b 3 Q 7 L C Z x d W 9 0 O 2 N v b n N 1 b W V k T 3 Z l c m h l Y W R N Z W 1 v c n k m c X V v d D s s J n F 1 b 3 Q 7 c H J p d m F 0 Z U 1 l b W 9 y e S Z x d W 9 0 O y w m c X V v d D t z a G F y Z W R N Z W 1 v c n k m c X V v d D s s J n F 1 b 3 Q 7 c 3 d h c H B l Z E 1 l b W 9 y e S Z x d W 9 0 O y w m c X V v d D t i Y W x s b 2 9 u Z W R N Z W 1 v c n k m c X V v d D s s J n F 1 b 3 Q 7 R 3 V l c 3 R N Z W 1 v c n l V c 2 F n Z S Z x d W 9 0 O y w m c X V v d D t z d G F 0 a W N N Z W 1 v c n l F b n R p d G x l b W V u d C Z x d W 9 0 O y w m c X V v d D t k a X N 0 c m l i d X R l Z E 1 l b W 9 y e U V u d G l 0 b G V t Z W 5 0 J n F 1 b 3 Q 7 L C Z x d W 9 0 O 1 N o Y X J l c 0 x l d m V s J n F 1 b 3 Q 7 L C Z x d W 9 0 O 1 N o Y X J l c y Z x d W 9 0 O y w m c X V v d D t S Z X N l c n Z h d G l v b i Z x d W 9 0 O y w m c X V v d D t S Z X N l c n Z h d G l v b k x p b W l 0 J n F 1 b 3 Q 7 L C Z x d W 9 0 O 0 h v d E F k Z C Z x d W 9 0 O y w m c X V v d D t O b 3 R l c y Z x d W 9 0 O y w m c X V v d D t E Y X R h Y 2 V u d G V y J n F 1 b 3 Q 7 L C Z x d W 9 0 O 0 N s d X N 0 Z X I m c X V v d D s s J n F 1 b 3 Q 7 S G 9 z d C Z x d W 9 0 O y w m c X V v d D t G b 2 x k Z X I m c X V v d D s s J n F 1 b 3 Q 7 T 1 M m c X V v d D s s J n F 1 b 3 Q 7 T 1 N U b 2 9 s c y Z x d W 9 0 O y w m c X V v d D t P Y m p l Y 3 R J R C Z x d W 9 0 O y w m c X V v d D t V V U l E J n F 1 b 3 Q 7 L C Z x d W 9 0 O 1 Z J U 0 R L U 2 V y d m V y J n F 1 b 3 Q 7 L C Z x d W 9 0 O 0 l u c 3 R h b m N l V V V J R C Z x d W 9 0 O 1 0 i I C 8 + P E V u d H J 5 I F R 5 c G U 9 I k F k Z G V k V G 9 E Y X R h T W 9 k Z W w i I F Z h b H V l P S J s M C I g L z 4 8 R W 5 0 c n k g V H l w Z T 0 i R m l s b F N 0 Y X R 1 c y I g V m F s d W U 9 I n N D b 2 1 w b G V 0 Z S I g L z 4 8 R W 5 0 c n k g V H l w Z T 0 i U m V s Y X R p b 2 5 z a G l w S W 5 m b 0 N v b n R h a W 5 l c i I g V m F s d W U 9 I n N 7 J n F 1 b 3 Q 7 Y 2 9 s d W 1 u Q 2 9 1 b n Q m c X V v d D s 6 M z E s J n F 1 b 3 Q 7 a 2 V 5 Q 2 9 s d W 1 u T m F t Z X M m c X V v d D s 6 W 1 0 s J n F 1 b 3 Q 7 c X V l c n l S Z W x h d G l v b n N o a X B z J n F 1 b 3 Q 7 O l t d L C Z x d W 9 0 O 2 N v b H V t b k l k Z W 5 0 a X R p Z X M m c X V v d D s 6 W y Z x d W 9 0 O 1 N l Y 3 R p b 2 4 x L 3 Z N Z W 1 v c n k g K D I p L 3 Z N Z W 1 v c n l f U 2 h l Z X Q u e 0 N v b H V t b j E s M H 0 m c X V v d D s s J n F 1 b 3 Q 7 U 2 V j d G l v b j E v d k 1 l b W 9 y e S A o M i k v d k 1 l b W 9 y e V 9 T a G V l d C 5 7 Q 2 9 s d W 1 u M i w x f S Z x d W 9 0 O y w m c X V v d D t T Z W N 0 a W 9 u M S 9 2 T W V t b 3 J 5 I C g y K S 9 2 T W V t b 3 J 5 X 1 N o Z W V 0 L n t D b 2 x 1 b W 4 z L D J 9 J n F 1 b 3 Q 7 L C Z x d W 9 0 O 1 N l Y 3 R p b 2 4 x L 3 Z N Z W 1 v c n k g K D I p L 3 Z N Z W 1 v c n l f U 2 h l Z X Q u e 0 N v b H V t b j Q s M 3 0 m c X V v d D s s J n F 1 b 3 Q 7 U 2 V j d G l v b j E v d k 1 l b W 9 y e S A o M i k v d k 1 l b W 9 y e V 9 T a G V l d C 5 7 Q 2 9 s d W 1 u N S w 0 f S Z x d W 9 0 O y w m c X V v d D t T Z W N 0 a W 9 u M S 9 2 T W V t b 3 J 5 I C g y K S 9 2 T W V t b 3 J 5 X 1 N o Z W V 0 L n t D b 2 x 1 b W 4 2 L D V 9 J n F 1 b 3 Q 7 L C Z x d W 9 0 O 1 N l Y 3 R p b 2 4 x L 3 Z N Z W 1 v c n k g K D I p L 3 Z N Z W 1 v c n l f U 2 h l Z X Q u e 0 N v b H V t b j c s N n 0 m c X V v d D s s J n F 1 b 3 Q 7 U 2 V j d G l v b j E v d k 1 l b W 9 y e S A o M i k v d k 1 l b W 9 y e V 9 T a G V l d C 5 7 Q 2 9 s d W 1 u O C w 3 f S Z x d W 9 0 O y w m c X V v d D t T Z W N 0 a W 9 u M S 9 2 T W V t b 3 J 5 I C g y K S 9 2 T W V t b 3 J 5 X 1 N o Z W V 0 L n t D b 2 x 1 b W 4 5 L D h 9 J n F 1 b 3 Q 7 L C Z x d W 9 0 O 1 N l Y 3 R p b 2 4 x L 3 Z N Z W 1 v c n k g K D I p L 3 Z N Z W 1 v c n l f U 2 h l Z X Q u e 0 N v b H V t b j E w L D l 9 J n F 1 b 3 Q 7 L C Z x d W 9 0 O 1 N l Y 3 R p b 2 4 x L 3 Z N Z W 1 v c n k g K D I p L 3 Z N Z W 1 v c n l f U 2 h l Z X Q u e 0 N v b H V t b j E x L D E w f S Z x d W 9 0 O y w m c X V v d D t T Z W N 0 a W 9 u M S 9 2 T W V t b 3 J 5 I C g y K S 9 2 T W V t b 3 J 5 X 1 N o Z W V 0 L n t D b 2 x 1 b W 4 x M i w x M X 0 m c X V v d D s s J n F 1 b 3 Q 7 U 2 V j d G l v b j E v d k 1 l b W 9 y e S A o M i k v d k 1 l b W 9 y e V 9 T a G V l d C 5 7 Q 2 9 s d W 1 u M T M s M T J 9 J n F 1 b 3 Q 7 L C Z x d W 9 0 O 1 N l Y 3 R p b 2 4 x L 3 Z N Z W 1 v c n k g K D I p L 3 Z N Z W 1 v c n l f U 2 h l Z X Q u e 0 N v b H V t b j E 0 L D E z f S Z x d W 9 0 O y w m c X V v d D t T Z W N 0 a W 9 u M S 9 2 T W V t b 3 J 5 I C g y K S 9 2 T W V t b 3 J 5 X 1 N o Z W V 0 L n t D b 2 x 1 b W 4 x N S w x N H 0 m c X V v d D s s J n F 1 b 3 Q 7 U 2 V j d G l v b j E v d k 1 l b W 9 y e S A o M i k v d k 1 l b W 9 y e V 9 T a G V l d C 5 7 Q 2 9 s d W 1 u M T Y s M T V 9 J n F 1 b 3 Q 7 L C Z x d W 9 0 O 1 N l Y 3 R p b 2 4 x L 3 Z N Z W 1 v c n k g K D I p L 3 Z N Z W 1 v c n l f U 2 h l Z X Q u e 0 N v b H V t b j E 3 L D E 2 f S Z x d W 9 0 O y w m c X V v d D t T Z W N 0 a W 9 u M S 9 2 T W V t b 3 J 5 I C g y K S 9 2 T W V t b 3 J 5 X 1 N o Z W V 0 L n t D b 2 x 1 b W 4 x O C w x N 3 0 m c X V v d D s s J n F 1 b 3 Q 7 U 2 V j d G l v b j E v d k 1 l b W 9 y e S A o M i k v d k 1 l b W 9 y e V 9 T a G V l d C 5 7 Q 2 9 s d W 1 u M T k s M T h 9 J n F 1 b 3 Q 7 L C Z x d W 9 0 O 1 N l Y 3 R p b 2 4 x L 3 Z N Z W 1 v c n k g K D I p L 3 Z N Z W 1 v c n l f U 2 h l Z X Q u e 0 N v b H V t b j I w L D E 5 f S Z x d W 9 0 O y w m c X V v d D t T Z W N 0 a W 9 u M S 9 2 T W V t b 3 J 5 I C g y K S 9 2 T W V t b 3 J 5 X 1 N o Z W V 0 L n t D b 2 x 1 b W 4 y M S w y M H 0 m c X V v d D s s J n F 1 b 3 Q 7 U 2 V j d G l v b j E v d k 1 l b W 9 y e S A o M i k v d k 1 l b W 9 y e V 9 T a G V l d C 5 7 Q 2 9 s d W 1 u M j I s M j F 9 J n F 1 b 3 Q 7 L C Z x d W 9 0 O 1 N l Y 3 R p b 2 4 x L 3 Z N Z W 1 v c n k g K D I p L 3 Z N Z W 1 v c n l f U 2 h l Z X Q u e 0 N v b H V t b j I z L D I y f S Z x d W 9 0 O y w m c X V v d D t T Z W N 0 a W 9 u M S 9 2 T W V t b 3 J 5 I C g y K S 9 2 T W V t b 3 J 5 X 1 N o Z W V 0 L n t D b 2 x 1 b W 4 y N C w y M 3 0 m c X V v d D s s J n F 1 b 3 Q 7 U 2 V j d G l v b j E v d k 1 l b W 9 y e S A o M i k v d k 1 l b W 9 y e V 9 T a G V l d C 5 7 Q 2 9 s d W 1 u M j U s M j R 9 J n F 1 b 3 Q 7 L C Z x d W 9 0 O 1 N l Y 3 R p b 2 4 x L 3 Z N Z W 1 v c n k g K D I p L 3 Z N Z W 1 v c n l f U 2 h l Z X Q u e 0 N v b H V t b j I 2 L D I 1 f S Z x d W 9 0 O y w m c X V v d D t T Z W N 0 a W 9 u M S 9 2 T W V t b 3 J 5 I C g y K S 9 2 T W V t b 3 J 5 X 1 N o Z W V 0 L n t D b 2 x 1 b W 4 y N y w y N n 0 m c X V v d D s s J n F 1 b 3 Q 7 U 2 V j d G l v b j E v d k 1 l b W 9 y e S A o M i k v d k 1 l b W 9 y e V 9 T a G V l d C 5 7 Q 2 9 s d W 1 u M j g s M j d 9 J n F 1 b 3 Q 7 L C Z x d W 9 0 O 1 N l Y 3 R p b 2 4 x L 3 Z N Z W 1 v c n k g K D I p L 3 Z N Z W 1 v c n l f U 2 h l Z X Q u e 0 N v b H V t b j I 5 L D I 4 f S Z x d W 9 0 O y w m c X V v d D t T Z W N 0 a W 9 u M S 9 2 T W V t b 3 J 5 I C g y K S 9 2 T W V t b 3 J 5 X 1 N o Z W V 0 L n t D b 2 x 1 b W 4 z M C w y O X 0 m c X V v d D s s J n F 1 b 3 Q 7 U 2 V j d G l v b j E v d k 1 l b W 9 y e S A o M i k v d k 1 l b W 9 y e V 9 T a G V l d C 5 7 Q 2 9 s d W 1 u M z E s M z B 9 J n F 1 b 3 Q 7 X S w m c X V v d D t D b 2 x 1 b W 5 D b 3 V u d C Z x d W 9 0 O z o z M S w m c X V v d D t L Z X l D b 2 x 1 b W 5 O Y W 1 l c y Z x d W 9 0 O z p b X S w m c X V v d D t D b 2 x 1 b W 5 J Z G V u d G l 0 a W V z J n F 1 b 3 Q 7 O l s m c X V v d D t T Z W N 0 a W 9 u M S 9 2 T W V t b 3 J 5 I C g y K S 9 2 T W V t b 3 J 5 X 1 N o Z W V 0 L n t D b 2 x 1 b W 4 x L D B 9 J n F 1 b 3 Q 7 L C Z x d W 9 0 O 1 N l Y 3 R p b 2 4 x L 3 Z N Z W 1 v c n k g K D I p L 3 Z N Z W 1 v c n l f U 2 h l Z X Q u e 0 N v b H V t b j I s M X 0 m c X V v d D s s J n F 1 b 3 Q 7 U 2 V j d G l v b j E v d k 1 l b W 9 y e S A o M i k v d k 1 l b W 9 y e V 9 T a G V l d C 5 7 Q 2 9 s d W 1 u M y w y f S Z x d W 9 0 O y w m c X V v d D t T Z W N 0 a W 9 u M S 9 2 T W V t b 3 J 5 I C g y K S 9 2 T W V t b 3 J 5 X 1 N o Z W V 0 L n t D b 2 x 1 b W 4 0 L D N 9 J n F 1 b 3 Q 7 L C Z x d W 9 0 O 1 N l Y 3 R p b 2 4 x L 3 Z N Z W 1 v c n k g K D I p L 3 Z N Z W 1 v c n l f U 2 h l Z X Q u e 0 N v b H V t b j U s N H 0 m c X V v d D s s J n F 1 b 3 Q 7 U 2 V j d G l v b j E v d k 1 l b W 9 y e S A o M i k v d k 1 l b W 9 y e V 9 T a G V l d C 5 7 Q 2 9 s d W 1 u N i w 1 f S Z x d W 9 0 O y w m c X V v d D t T Z W N 0 a W 9 u M S 9 2 T W V t b 3 J 5 I C g y K S 9 2 T W V t b 3 J 5 X 1 N o Z W V 0 L n t D b 2 x 1 b W 4 3 L D Z 9 J n F 1 b 3 Q 7 L C Z x d W 9 0 O 1 N l Y 3 R p b 2 4 x L 3 Z N Z W 1 v c n k g K D I p L 3 Z N Z W 1 v c n l f U 2 h l Z X Q u e 0 N v b H V t b j g s N 3 0 m c X V v d D s s J n F 1 b 3 Q 7 U 2 V j d G l v b j E v d k 1 l b W 9 y e S A o M i k v d k 1 l b W 9 y e V 9 T a G V l d C 5 7 Q 2 9 s d W 1 u O S w 4 f S Z x d W 9 0 O y w m c X V v d D t T Z W N 0 a W 9 u M S 9 2 T W V t b 3 J 5 I C g y K S 9 2 T W V t b 3 J 5 X 1 N o Z W V 0 L n t D b 2 x 1 b W 4 x M C w 5 f S Z x d W 9 0 O y w m c X V v d D t T Z W N 0 a W 9 u M S 9 2 T W V t b 3 J 5 I C g y K S 9 2 T W V t b 3 J 5 X 1 N o Z W V 0 L n t D b 2 x 1 b W 4 x M S w x M H 0 m c X V v d D s s J n F 1 b 3 Q 7 U 2 V j d G l v b j E v d k 1 l b W 9 y e S A o M i k v d k 1 l b W 9 y e V 9 T a G V l d C 5 7 Q 2 9 s d W 1 u M T I s M T F 9 J n F 1 b 3 Q 7 L C Z x d W 9 0 O 1 N l Y 3 R p b 2 4 x L 3 Z N Z W 1 v c n k g K D I p L 3 Z N Z W 1 v c n l f U 2 h l Z X Q u e 0 N v b H V t b j E z L D E y f S Z x d W 9 0 O y w m c X V v d D t T Z W N 0 a W 9 u M S 9 2 T W V t b 3 J 5 I C g y K S 9 2 T W V t b 3 J 5 X 1 N o Z W V 0 L n t D b 2 x 1 b W 4 x N C w x M 3 0 m c X V v d D s s J n F 1 b 3 Q 7 U 2 V j d G l v b j E v d k 1 l b W 9 y e S A o M i k v d k 1 l b W 9 y e V 9 T a G V l d C 5 7 Q 2 9 s d W 1 u M T U s M T R 9 J n F 1 b 3 Q 7 L C Z x d W 9 0 O 1 N l Y 3 R p b 2 4 x L 3 Z N Z W 1 v c n k g K D I p L 3 Z N Z W 1 v c n l f U 2 h l Z X Q u e 0 N v b H V t b j E 2 L D E 1 f S Z x d W 9 0 O y w m c X V v d D t T Z W N 0 a W 9 u M S 9 2 T W V t b 3 J 5 I C g y K S 9 2 T W V t b 3 J 5 X 1 N o Z W V 0 L n t D b 2 x 1 b W 4 x N y w x N n 0 m c X V v d D s s J n F 1 b 3 Q 7 U 2 V j d G l v b j E v d k 1 l b W 9 y e S A o M i k v d k 1 l b W 9 y e V 9 T a G V l d C 5 7 Q 2 9 s d W 1 u M T g s M T d 9 J n F 1 b 3 Q 7 L C Z x d W 9 0 O 1 N l Y 3 R p b 2 4 x L 3 Z N Z W 1 v c n k g K D I p L 3 Z N Z W 1 v c n l f U 2 h l Z X Q u e 0 N v b H V t b j E 5 L D E 4 f S Z x d W 9 0 O y w m c X V v d D t T Z W N 0 a W 9 u M S 9 2 T W V t b 3 J 5 I C g y K S 9 2 T W V t b 3 J 5 X 1 N o Z W V 0 L n t D b 2 x 1 b W 4 y M C w x O X 0 m c X V v d D s s J n F 1 b 3 Q 7 U 2 V j d G l v b j E v d k 1 l b W 9 y e S A o M i k v d k 1 l b W 9 y e V 9 T a G V l d C 5 7 Q 2 9 s d W 1 u M j E s M j B 9 J n F 1 b 3 Q 7 L C Z x d W 9 0 O 1 N l Y 3 R p b 2 4 x L 3 Z N Z W 1 v c n k g K D I p L 3 Z N Z W 1 v c n l f U 2 h l Z X Q u e 0 N v b H V t b j I y L D I x f S Z x d W 9 0 O y w m c X V v d D t T Z W N 0 a W 9 u M S 9 2 T W V t b 3 J 5 I C g y K S 9 2 T W V t b 3 J 5 X 1 N o Z W V 0 L n t D b 2 x 1 b W 4 y M y w y M n 0 m c X V v d D s s J n F 1 b 3 Q 7 U 2 V j d G l v b j E v d k 1 l b W 9 y e S A o M i k v d k 1 l b W 9 y e V 9 T a G V l d C 5 7 Q 2 9 s d W 1 u M j Q s M j N 9 J n F 1 b 3 Q 7 L C Z x d W 9 0 O 1 N l Y 3 R p b 2 4 x L 3 Z N Z W 1 v c n k g K D I p L 3 Z N Z W 1 v c n l f U 2 h l Z X Q u e 0 N v b H V t b j I 1 L D I 0 f S Z x d W 9 0 O y w m c X V v d D t T Z W N 0 a W 9 u M S 9 2 T W V t b 3 J 5 I C g y K S 9 2 T W V t b 3 J 5 X 1 N o Z W V 0 L n t D b 2 x 1 b W 4 y N i w y N X 0 m c X V v d D s s J n F 1 b 3 Q 7 U 2 V j d G l v b j E v d k 1 l b W 9 y e S A o M i k v d k 1 l b W 9 y e V 9 T a G V l d C 5 7 Q 2 9 s d W 1 u M j c s M j Z 9 J n F 1 b 3 Q 7 L C Z x d W 9 0 O 1 N l Y 3 R p b 2 4 x L 3 Z N Z W 1 v c n k g K D I p L 3 Z N Z W 1 v c n l f U 2 h l Z X Q u e 0 N v b H V t b j I 4 L D I 3 f S Z x d W 9 0 O y w m c X V v d D t T Z W N 0 a W 9 u M S 9 2 T W V t b 3 J 5 I C g y K S 9 2 T W V t b 3 J 5 X 1 N o Z W V 0 L n t D b 2 x 1 b W 4 y O S w y O H 0 m c X V v d D s s J n F 1 b 3 Q 7 U 2 V j d G l v b j E v d k 1 l b W 9 y e S A o M i k v d k 1 l b W 9 y e V 9 T a G V l d C 5 7 Q 2 9 s d W 1 u M z A s M j l 9 J n F 1 b 3 Q 7 L C Z x d W 9 0 O 1 N l Y 3 R p b 2 4 x L 3 Z N Z W 1 v c n k g K D I p L 3 Z N Z W 1 v c n l f U 2 h l Z X Q u e 0 N v b H V t b j M x L D M w f S Z x d W 9 0 O 1 0 s J n F 1 b 3 Q 7 U m V s Y X R p b 2 5 z a G l w S W 5 m b y Z x d W 9 0 O z p b X X 0 i I C 8 + P C 9 T d G F i b G V F b n R y a W V z P j w v S X R l b T 4 8 S X R l b T 4 8 S X R l b U x v Y 2 F 0 a W 9 u P j x J d G V t V H l w Z T 5 G b 3 J t d W x h P C 9 J d G V t V H l w Z T 4 8 S X R l b V B h d G g + U 2 V j d G l v b j E v d k 1 l b W 9 y e S U y M C g y K S 9 T b 3 V y Y 2 U 8 L 0 l 0 Z W 1 Q Y X R o P j w v S X R l b U x v Y 2 F 0 a W 9 u P j x T d G F i b G V F b n R y a W V z I C 8 + P C 9 J d G V t P j x J d G V t P j x J d G V t T G 9 j Y X R p b 2 4 + P E l 0 Z W 1 U e X B l P k Z v c m 1 1 b G E 8 L 0 l 0 Z W 1 U e X B l P j x J d G V t U G F 0 a D 5 T Z W N 0 a W 9 u M S 9 2 T W V t b 3 J 5 J T I w K D I p L 3 Z N Z W 1 v c n l f U 2 h l Z X Q 8 L 0 l 0 Z W 1 Q Y X R o P j w v S X R l b U x v Y 2 F 0 a W 9 u P j x T d G F i b G V F b n R y a W V z I C 8 + P C 9 J d G V t P j x J d G V t P j x J d G V t T G 9 j Y X R p b 2 4 + P E l 0 Z W 1 U e X B l P k Z v c m 1 1 b G E 8 L 0 l 0 Z W 1 U e X B l P j x J d G V t U G F 0 a D 5 T Z W N 0 a W 9 u M S 9 2 T W V t b 3 J 5 J T I w K D I p L 1 B y b 2 1 v d G V k J T I w S G V h Z G V y c z w v S X R l b V B h d G g + P C 9 J d G V t T G 9 j Y X R p b 2 4 + P F N 0 Y W J s Z U V u d H J p Z X M g L z 4 8 L 0 l 0 Z W 0 + P E l 0 Z W 0 + P E l 0 Z W 1 M b 2 N h d G l v b j 4 8 S X R l b V R 5 c G U + R m 9 y b X V s Y T w v S X R l b V R 5 c G U + P E l 0 Z W 1 Q Y X R o P l N l Y 3 R p b 2 4 x L 3 Z J b m Z v J T I w K D I p 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U m V j b 3 Z l c n l U Y X J n Z X R T a G V l d C I g V m F s d W U 9 I n N 2 S W 5 m b y A o S W 1 w b 3 J 0 Z W Q p I i A v P j x F b n R y e S B U e X B l P S J S Z W N v d m V y e V R h c m d l d E N v b H V t b i I g V m F s d W U 9 I m w x I i A v P j x F b n R y e S B U e X B l P S J S Z W N v d m V y e V R h c m d l d F J v d y I g V m F s d W U 9 I m w x I i A v P j x F b n R y e S B U e X B l P S J R d W V y e U l E I i B W Y W x 1 Z T 0 i c z c 3 Z j V j O W Q 4 L T M 0 Z D Y t N D J j Z i 1 i N z k 2 L T B j N G R k M T I 4 Y z E z Y S I g L z 4 8 R W 5 0 c n k g V H l w Z T 0 i T m F t Z V V w Z G F 0 Z W R B Z n R l c k Z p b G w i I F Z h b H V l P S J s M C I g L z 4 8 R W 5 0 c n k g V H l w Z T 0 i U m V z d W x 0 V H l w Z S I g V m F s d W U 9 I n N U Y W J s Z S I g L z 4 8 R W 5 0 c n k g V H l w Z T 0 i Q n V m Z m V y T m V 4 d F J l Z n J l c 2 g i I F Z h b H V l P S J s M S I g L z 4 8 R W 5 0 c n k g V H l w Z T 0 i R m l s b E x h c 3 R V c G R h d G V k I i B W Y W x 1 Z T 0 i Z D I w M T k t M T E t M D V U M T Y 6 M z I 6 N T M u M D c 3 O D U w N 1 o i I C 8 + P E V u d H J 5 I F R 5 c G U 9 I k Z p b G x U Y X J n Z X R O Y W 1 l Q 3 V z d G 9 t a X p l Z C I g V m F s d W U 9 I m w x I i A v P j x F b n R y e S B U e X B l P S J O Y X Z p Z 2 F 0 a W 9 u U 3 R l c E 5 h b W U i I F Z h b H V l P S J z T m F 2 a W d h d G l v b i I g L z 4 8 R W 5 0 c n k g V H l w Z T 0 i R m l s b E N v b H V t b l R 5 c G V z I i B W Y W x 1 Z T 0 i c 0 F B Q U F B Q U F B Q U F B Q U F B Q U F B Q U F B Q U F B Q U F B Q U F B Q U F B Q U F B Q U F B Q U F B Q U F B Q U F B Q U F B Q U F B Q U F B Q U F B Q U F B Q U F B Q U F B Q U F B Q U F B Q U F B Q U F B Q U F B Q U F B Q U F B Q U F B Q U E 9 P S I g L z 4 8 R W 5 0 c n k g V H l w Z T 0 i R m l s b E N v b H V t b k 5 h b W V z I i B W Y W x 1 Z T 0 i c 1 s m c X V v d D t W T U 5 h b W U m c X V v d D s s J n F 1 b 3 Q 7 U G 9 3 Z X J z d G F 0 Z S Z x d W 9 0 O y w m c X V v d D t U Z W 1 w b G F 0 Z S Z x d W 9 0 O y w m c X V v d D t D b 2 5 m a W d T d G F 0 d X M m c X V v d D s s J n F 1 b 3 Q 7 R 3 V l c 3 R I b 3 N 0 T m F t Z S Z x d W 9 0 O y w m c X V v d D t D b 2 5 u Z W N 0 a W 9 u U 3 R h d G U m c X V v d D s s J n F 1 b 3 Q 7 R 3 V l c 3 R T d G F 0 Z S Z x d W 9 0 O y w m c X V v d D t I Z W F y d G J l Y X Q m c X V v d D s s J n F 1 b 3 Q 7 Q 2 9 u c 2 9 s a W R h d G l v b k 5 l Z W R l Z C Z x d W 9 0 O y w m c X V v d D t C b 2 9 0 V G l t Z S Z x d W 9 0 O y w m c X V v d D t T d X N w Z W 5 k V G l t Z S Z x d W 9 0 O y w m c X V v d D t D c m V h d G V E Y X R l J n F 1 b 3 Q 7 L C Z x d W 9 0 O 0 N o Y W 5 n Z V Z l c n N p b 2 4 m c X V v d D s s J n F 1 b 3 Q 7 d m 1 4 Q 2 9 u Z m l n Q 2 h l Y 2 t z d W 0 m c X V v d D s s J n F 1 b 3 Q 7 Q 1 B V c y Z x d W 9 0 O y w m c X V v d D t N Z W 1 v c n k m c X V v d D s s J n F 1 b 3 Q 7 T k l D c y Z x d W 9 0 O y w m c X V v d D t O d W 1 W a X J 0 d W F s R G l z a 3 M m c X V v d D s s J n F 1 b 3 Q 7 T G F 0 Z W 5 j e V N l b n N p d G l 2 a X R 5 J n F 1 b 3 Q 7 L C Z x d W 9 0 O 0 V u Y W J s Z V V V S U Q m c X V v d D s s J n F 1 b 3 Q 7 Q 0 J U J n F 1 b 3 Q 7 L C Z x d W 9 0 O 1 B y a W 1 h c n l J U E F k Z H J l c 3 M m c X V v d D s s J n F 1 b 3 Q 7 T m V 0 d 2 9 y a z E m c X V v d D s s J n F 1 b 3 Q 7 T m V 0 d 2 9 y a z I m c X V v d D s s J n F 1 b 3 Q 7 T m V 0 d 2 9 y a z M m c X V v d D s s J n F 1 b 3 Q 7 T m V 0 d 2 9 y a z Q m c X V v d D s s J n F 1 b 3 Q 7 T n V t R G l z c G x h e X M m c X V v d D s s J n F 1 b 3 Q 7 V m l k Z W 9 S Y W 1 L Q i Z x d W 9 0 O y w m c X V v d D t S Z X N v d X J j Z X B v b 2 w m c X V v d D s s J n F 1 b 3 Q 7 R m 9 s Z G V y J n F 1 b 3 Q 7 L C Z x d W 9 0 O 3 Z B c H A m c X V v d D s s J n F 1 b 3 Q 7 R E F T U H J v d G V j d G l v b i Z x d W 9 0 O y w m c X V v d D t G Y X V s d F R v b G V y Y W 5 j Z V N 0 Y X R l J n F 1 b 3 Q 7 L C Z x d W 9 0 O 0 Z U T G F 0 Z W 5 j e V N 0 Y X R 1 c y Z x d W 9 0 O y w m c X V v d D t G V E x v Z 0 J h b m R 3 a W R 0 a C Z x d W 9 0 O y w m c X V v d D t G V F N l Y 2 9 u Z G F y e U x h d G V u Y 3 k m c X V v d D s s J n F 1 b 3 Q 7 U H J v d m l z a W 9 u Z W Q m c X V v d D s s J n F 1 b 3 Q 7 S W 5 V c 2 U m c X V v d D s s J n F 1 b 3 Q 7 V W 5 z a G F y Z W Q m c X V v d D s s J n F 1 b 3 Q 7 S E F S Z X N 0 Y X J 0 U H J p b 3 J p d H k m c X V v d D s s J n F 1 b 3 Q 7 S E F J c 2 9 s Y X R p b 2 5 S Z X N w b 2 5 z Z S Z x d W 9 0 O y w m c X V v d D t W T W 1 v b m l 0 b 3 J p b m c m c X V v d D s s J n F 1 b 3 Q 7 Q 2 x 1 c 3 R l c l J 1 b G U m c X V v d D s s J n F 1 b 3 Q 7 Q 2 x 1 c 3 R l c l J 1 b G V O Y W 1 l J n F 1 b 3 Q 7 L C Z x d W 9 0 O 0 l u c 3 R h b G x C b 2 9 0 U m V x d W l y Z W Q m c X V v d D s s J n F 1 b 3 Q 7 Q m 9 v d E R l b G F 5 J n F 1 b 3 Q 7 L C Z x d W 9 0 O 0 J v b 3 R S Z X R y e U R l b G F 5 J n F 1 b 3 Q 7 L C Z x d W 9 0 O 0 J v b 3 R S Z X R y e U V u Y W J s Z W Q m c X V v d D s s J n F 1 b 3 Q 7 Q m 9 v d E J p b 3 M m c X V v d D s s J n F 1 b 3 Q 7 R m l y b X d h c m U m c X V v d D s s J n F 1 b 3 Q 7 V m V y c 2 l v b i Z x d W 9 0 O y w m c X V v d D t I V 1 V w Z 3 J h Z G V T d G F 0 d X M m c X V v d D s s J n F 1 b 3 Q 7 S F d V c G d y Y W R l U G 9 s a W N 5 J n F 1 b 3 Q 7 L C Z x d W 9 0 O 0 h X V G F y Z 2 V 0 J n F 1 b 3 Q 7 L C Z x d W 9 0 O 3 B h d G g m c X V v d D s s J n F 1 b 3 Q 7 T G 9 n R G l y Z W N 0 b 3 J 5 J n F 1 b 3 Q 7 L C Z x d W 9 0 O 1 N u Y X B z a G 9 0 R G l y Z W N 0 b 3 J 5 J n F 1 b 3 Q 7 L C Z x d W 9 0 O 1 N 1 c 3 B l b m R E a X J l Y 3 R v c n k m c X V v d D s s J n F 1 b 3 Q 7 T m 9 0 Z X M m c X V v d D s s J n F 1 b 3 Q 7 R G F 0 Y U N l b n R l c i Z x d W 9 0 O y w m c X V v d D t D b H V z d G V y J n F 1 b 3 Q 7 L C Z x d W 9 0 O 0 h v c 3 Q m c X V v d D s s J n F 1 b 3 Q 7 T 1 M m c X V v d D s s J n F 1 b 3 Q 7 T 1 N U b 2 9 s c y Z x d W 9 0 O y w m c X V v d D t P Y m p l Y 3 R J R C Z x d W 9 0 O y w m c X V v d D t V V U l E J n F 1 b 3 Q 7 L C Z x d W 9 0 O 1 Z J U 0 R L U 2 V y d m V y V H l w Z S Z x d W 9 0 O y w m c X V v d D t W S V N E S 0 F Q S S Z x d W 9 0 O y w m c X V v d D t W S V N E S 1 N l c n Z l c i Z x d W 9 0 O y w m c X V v d D t J b n N 0 Y W 5 j Z V V V S U Q m c X V v d D t d I i A v P j x F b n R y e S B U e X B l P S J G a W x s R X J y b 3 J D b 3 V u d C I g V m F s d W U 9 I m w w I i A v P j x F b n R y e S B U e X B l P S J G a W x s R X J y b 3 J D b 2 R l I i B W Y W x 1 Z T 0 i c 1 V u a 2 5 v d 2 4 i I C 8 + P E V u d H J 5 I F R 5 c G U 9 I k Z p b G x D b 3 V u d C I g V m F s d W U 9 I m w 1 M T U i I C 8 + P E V u d H J 5 I F R 5 c G U 9 I k Z p b G x T d G F 0 d X M i I F Z h b H V l P S J z Q 2 9 t c G x l d G U i I C 8 + P E V u d H J 5 I F R 5 c G U 9 I k F k Z G V k V G 9 E Y X R h T W 9 k Z W w i I F Z h b H V l P S J s M C I g L z 4 8 R W 5 0 c n k g V H l w Z T 0 i U m V s Y X R p b 2 5 z a G l w S W 5 m b 0 N v b n R h a W 5 l c i I g V m F s d W U 9 I n N 7 J n F 1 b 3 Q 7 Y 2 9 s d W 1 u Q 2 9 1 b n Q m c X V v d D s 6 N z A s J n F 1 b 3 Q 7 a 2 V 5 Q 2 9 s d W 1 u T m F t Z X M m c X V v d D s 6 W 1 0 s J n F 1 b 3 Q 7 c X V l c n l S Z W x h d G l v b n N o a X B z J n F 1 b 3 Q 7 O l t d L C Z x d W 9 0 O 2 N v b H V t b k l k Z W 5 0 a X R p Z X M m c X V v d D s 6 W y Z x d W 9 0 O 1 N l Y 3 R p b 2 4 x L 3 Z J b m Z v I C g y K S 9 2 S W 5 m b 1 9 T a G V l d C 5 7 Q 2 9 s d W 1 u M S w w f S Z x d W 9 0 O y w m c X V v d D t T Z W N 0 a W 9 u M S 9 2 S W 5 m b y A o M i k v d k l u Z m 9 f U 2 h l Z X Q u e 0 N v b H V t b j I s M X 0 m c X V v d D s s J n F 1 b 3 Q 7 U 2 V j d G l v b j E v d k l u Z m 8 g K D I p L 3 Z J b m Z v X 1 N o Z W V 0 L n t D b 2 x 1 b W 4 z L D J 9 J n F 1 b 3 Q 7 L C Z x d W 9 0 O 1 N l Y 3 R p b 2 4 x L 3 Z J b m Z v I C g y K S 9 2 S W 5 m b 1 9 T a G V l d C 5 7 Q 2 9 s d W 1 u N C w z f S Z x d W 9 0 O y w m c X V v d D t T Z W N 0 a W 9 u M S 9 2 S W 5 m b y A o M i k v d k l u Z m 9 f U 2 h l Z X Q u e 0 N v b H V t b j U s N H 0 m c X V v d D s s J n F 1 b 3 Q 7 U 2 V j d G l v b j E v d k l u Z m 8 g K D I p L 3 Z J b m Z v X 1 N o Z W V 0 L n t D b 2 x 1 b W 4 2 L D V 9 J n F 1 b 3 Q 7 L C Z x d W 9 0 O 1 N l Y 3 R p b 2 4 x L 3 Z J b m Z v I C g y K S 9 2 S W 5 m b 1 9 T a G V l d C 5 7 Q 2 9 s d W 1 u N y w 2 f S Z x d W 9 0 O y w m c X V v d D t T Z W N 0 a W 9 u M S 9 2 S W 5 m b y A o M i k v d k l u Z m 9 f U 2 h l Z X Q u e 0 N v b H V t b j g s N 3 0 m c X V v d D s s J n F 1 b 3 Q 7 U 2 V j d G l v b j E v d k l u Z m 8 g K D I p L 3 Z J b m Z v X 1 N o Z W V 0 L n t D b 2 x 1 b W 4 5 L D h 9 J n F 1 b 3 Q 7 L C Z x d W 9 0 O 1 N l Y 3 R p b 2 4 x L 3 Z J b m Z v I C g y K S 9 2 S W 5 m b 1 9 T a G V l d C 5 7 Q 2 9 s d W 1 u M T A s O X 0 m c X V v d D s s J n F 1 b 3 Q 7 U 2 V j d G l v b j E v d k l u Z m 8 g K D I p L 3 Z J b m Z v X 1 N o Z W V 0 L n t D b 2 x 1 b W 4 x M S w x M H 0 m c X V v d D s s J n F 1 b 3 Q 7 U 2 V j d G l v b j E v d k l u Z m 8 g K D I p L 3 Z J b m Z v X 1 N o Z W V 0 L n t D b 2 x 1 b W 4 x M i w x M X 0 m c X V v d D s s J n F 1 b 3 Q 7 U 2 V j d G l v b j E v d k l u Z m 8 g K D I p L 3 Z J b m Z v X 1 N o Z W V 0 L n t D b 2 x 1 b W 4 x M y w x M n 0 m c X V v d D s s J n F 1 b 3 Q 7 U 2 V j d G l v b j E v d k l u Z m 8 g K D I p L 3 Z J b m Z v X 1 N o Z W V 0 L n t D b 2 x 1 b W 4 x N C w x M 3 0 m c X V v d D s s J n F 1 b 3 Q 7 U 2 V j d G l v b j E v d k l u Z m 8 g K D I p L 3 Z J b m Z v X 1 N o Z W V 0 L n t D b 2 x 1 b W 4 x N S w x N H 0 m c X V v d D s s J n F 1 b 3 Q 7 U 2 V j d G l v b j E v d k l u Z m 8 g K D I p L 3 Z J b m Z v X 1 N o Z W V 0 L n t D b 2 x 1 b W 4 x N i w x N X 0 m c X V v d D s s J n F 1 b 3 Q 7 U 2 V j d G l v b j E v d k l u Z m 8 g K D I p L 3 Z J b m Z v X 1 N o Z W V 0 L n t D b 2 x 1 b W 4 x N y w x N n 0 m c X V v d D s s J n F 1 b 3 Q 7 U 2 V j d G l v b j E v d k l u Z m 8 g K D I p L 3 Z J b m Z v X 1 N o Z W V 0 L n t D b 2 x 1 b W 4 x O C w x N 3 0 m c X V v d D s s J n F 1 b 3 Q 7 U 2 V j d G l v b j E v d k l u Z m 8 g K D I p L 3 Z J b m Z v X 1 N o Z W V 0 L n t D b 2 x 1 b W 4 x O S w x O H 0 m c X V v d D s s J n F 1 b 3 Q 7 U 2 V j d G l v b j E v d k l u Z m 8 g K D I p L 3 Z J b m Z v X 1 N o Z W V 0 L n t D b 2 x 1 b W 4 y M C w x O X 0 m c X V v d D s s J n F 1 b 3 Q 7 U 2 V j d G l v b j E v d k l u Z m 8 g K D I p L 3 Z J b m Z v X 1 N o Z W V 0 L n t D b 2 x 1 b W 4 y M S w y M H 0 m c X V v d D s s J n F 1 b 3 Q 7 U 2 V j d G l v b j E v d k l u Z m 8 g K D I p L 3 Z J b m Z v X 1 N o Z W V 0 L n t D b 2 x 1 b W 4 y M i w y M X 0 m c X V v d D s s J n F 1 b 3 Q 7 U 2 V j d G l v b j E v d k l u Z m 8 g K D I p L 3 Z J b m Z v X 1 N o Z W V 0 L n t D b 2 x 1 b W 4 y M y w y M n 0 m c X V v d D s s J n F 1 b 3 Q 7 U 2 V j d G l v b j E v d k l u Z m 8 g K D I p L 3 Z J b m Z v X 1 N o Z W V 0 L n t D b 2 x 1 b W 4 y N C w y M 3 0 m c X V v d D s s J n F 1 b 3 Q 7 U 2 V j d G l v b j E v d k l u Z m 8 g K D I p L 3 Z J b m Z v X 1 N o Z W V 0 L n t D b 2 x 1 b W 4 y N S w y N H 0 m c X V v d D s s J n F 1 b 3 Q 7 U 2 V j d G l v b j E v d k l u Z m 8 g K D I p L 3 Z J b m Z v X 1 N o Z W V 0 L n t D b 2 x 1 b W 4 y N i w y N X 0 m c X V v d D s s J n F 1 b 3 Q 7 U 2 V j d G l v b j E v d k l u Z m 8 g K D I p L 3 Z J b m Z v X 1 N o Z W V 0 L n t D b 2 x 1 b W 4 y N y w y N n 0 m c X V v d D s s J n F 1 b 3 Q 7 U 2 V j d G l v b j E v d k l u Z m 8 g K D I p L 3 Z J b m Z v X 1 N o Z W V 0 L n t D b 2 x 1 b W 4 y O C w y N 3 0 m c X V v d D s s J n F 1 b 3 Q 7 U 2 V j d G l v b j E v d k l u Z m 8 g K D I p L 3 Z J b m Z v X 1 N o Z W V 0 L n t D b 2 x 1 b W 4 y O S w y O H 0 m c X V v d D s s J n F 1 b 3 Q 7 U 2 V j d G l v b j E v d k l u Z m 8 g K D I p L 3 Z J b m Z v X 1 N o Z W V 0 L n t D b 2 x 1 b W 4 z M C w y O X 0 m c X V v d D s s J n F 1 b 3 Q 7 U 2 V j d G l v b j E v d k l u Z m 8 g K D I p L 3 Z J b m Z v X 1 N o Z W V 0 L n t D b 2 x 1 b W 4 z M S w z M H 0 m c X V v d D s s J n F 1 b 3 Q 7 U 2 V j d G l v b j E v d k l u Z m 8 g K D I p L 3 Z J b m Z v X 1 N o Z W V 0 L n t D b 2 x 1 b W 4 z M i w z M X 0 m c X V v d D s s J n F 1 b 3 Q 7 U 2 V j d G l v b j E v d k l u Z m 8 g K D I p L 3 Z J b m Z v X 1 N o Z W V 0 L n t D b 2 x 1 b W 4 z M y w z M n 0 m c X V v d D s s J n F 1 b 3 Q 7 U 2 V j d G l v b j E v d k l u Z m 8 g K D I p L 3 Z J b m Z v X 1 N o Z W V 0 L n t D b 2 x 1 b W 4 z N C w z M 3 0 m c X V v d D s s J n F 1 b 3 Q 7 U 2 V j d G l v b j E v d k l u Z m 8 g K D I p L 3 Z J b m Z v X 1 N o Z W V 0 L n t D b 2 x 1 b W 4 z N S w z N H 0 m c X V v d D s s J n F 1 b 3 Q 7 U 2 V j d G l v b j E v d k l u Z m 8 g K D I p L 3 Z J b m Z v X 1 N o Z W V 0 L n t D b 2 x 1 b W 4 z N i w z N X 0 m c X V v d D s s J n F 1 b 3 Q 7 U 2 V j d G l v b j E v d k l u Z m 8 g K D I p L 3 Z J b m Z v X 1 N o Z W V 0 L n t D b 2 x 1 b W 4 z N y w z N n 0 m c X V v d D s s J n F 1 b 3 Q 7 U 2 V j d G l v b j E v d k l u Z m 8 g K D I p L 3 Z J b m Z v X 1 N o Z W V 0 L n t D b 2 x 1 b W 4 z O C w z N 3 0 m c X V v d D s s J n F 1 b 3 Q 7 U 2 V j d G l v b j E v d k l u Z m 8 g K D I p L 3 Z J b m Z v X 1 N o Z W V 0 L n t D b 2 x 1 b W 4 z O S w z O H 0 m c X V v d D s s J n F 1 b 3 Q 7 U 2 V j d G l v b j E v d k l u Z m 8 g K D I p L 3 Z J b m Z v X 1 N o Z W V 0 L n t D b 2 x 1 b W 4 0 M C w z O X 0 m c X V v d D s s J n F 1 b 3 Q 7 U 2 V j d G l v b j E v d k l u Z m 8 g K D I p L 3 Z J b m Z v X 1 N o Z W V 0 L n t D b 2 x 1 b W 4 0 M S w 0 M H 0 m c X V v d D s s J n F 1 b 3 Q 7 U 2 V j d G l v b j E v d k l u Z m 8 g K D I p L 3 Z J b m Z v X 1 N o Z W V 0 L n t D b 2 x 1 b W 4 0 M i w 0 M X 0 m c X V v d D s s J n F 1 b 3 Q 7 U 2 V j d G l v b j E v d k l u Z m 8 g K D I p L 3 Z J b m Z v X 1 N o Z W V 0 L n t D b 2 x 1 b W 4 0 M y w 0 M n 0 m c X V v d D s s J n F 1 b 3 Q 7 U 2 V j d G l v b j E v d k l u Z m 8 g K D I p L 3 Z J b m Z v X 1 N o Z W V 0 L n t D b 2 x 1 b W 4 0 N C w 0 M 3 0 m c X V v d D s s J n F 1 b 3 Q 7 U 2 V j d G l v b j E v d k l u Z m 8 g K D I p L 3 Z J b m Z v X 1 N o Z W V 0 L n t D b 2 x 1 b W 4 0 N S w 0 N H 0 m c X V v d D s s J n F 1 b 3 Q 7 U 2 V j d G l v b j E v d k l u Z m 8 g K D I p L 3 Z J b m Z v X 1 N o Z W V 0 L n t D b 2 x 1 b W 4 0 N i w 0 N X 0 m c X V v d D s s J n F 1 b 3 Q 7 U 2 V j d G l v b j E v d k l u Z m 8 g K D I p L 3 Z J b m Z v X 1 N o Z W V 0 L n t D b 2 x 1 b W 4 0 N y w 0 N n 0 m c X V v d D s s J n F 1 b 3 Q 7 U 2 V j d G l v b j E v d k l u Z m 8 g K D I p L 3 Z J b m Z v X 1 N o Z W V 0 L n t D b 2 x 1 b W 4 0 O C w 0 N 3 0 m c X V v d D s s J n F 1 b 3 Q 7 U 2 V j d G l v b j E v d k l u Z m 8 g K D I p L 3 Z J b m Z v X 1 N o Z W V 0 L n t D b 2 x 1 b W 4 0 O S w 0 O H 0 m c X V v d D s s J n F 1 b 3 Q 7 U 2 V j d G l v b j E v d k l u Z m 8 g K D I p L 3 Z J b m Z v X 1 N o Z W V 0 L n t D b 2 x 1 b W 4 1 M C w 0 O X 0 m c X V v d D s s J n F 1 b 3 Q 7 U 2 V j d G l v b j E v d k l u Z m 8 g K D I p L 3 Z J b m Z v X 1 N o Z W V 0 L n t D b 2 x 1 b W 4 1 M S w 1 M H 0 m c X V v d D s s J n F 1 b 3 Q 7 U 2 V j d G l v b j E v d k l u Z m 8 g K D I p L 3 Z J b m Z v X 1 N o Z W V 0 L n t D b 2 x 1 b W 4 1 M i w 1 M X 0 m c X V v d D s s J n F 1 b 3 Q 7 U 2 V j d G l v b j E v d k l u Z m 8 g K D I p L 3 Z J b m Z v X 1 N o Z W V 0 L n t D b 2 x 1 b W 4 1 M y w 1 M n 0 m c X V v d D s s J n F 1 b 3 Q 7 U 2 V j d G l v b j E v d k l u Z m 8 g K D I p L 3 Z J b m Z v X 1 N o Z W V 0 L n t D b 2 x 1 b W 4 1 N C w 1 M 3 0 m c X V v d D s s J n F 1 b 3 Q 7 U 2 V j d G l v b j E v d k l u Z m 8 g K D I p L 3 Z J b m Z v X 1 N o Z W V 0 L n t D b 2 x 1 b W 4 1 N S w 1 N H 0 m c X V v d D s s J n F 1 b 3 Q 7 U 2 V j d G l v b j E v d k l u Z m 8 g K D I p L 3 Z J b m Z v X 1 N o Z W V 0 L n t D b 2 x 1 b W 4 1 N i w 1 N X 0 m c X V v d D s s J n F 1 b 3 Q 7 U 2 V j d G l v b j E v d k l u Z m 8 g K D I p L 3 Z J b m Z v X 1 N o Z W V 0 L n t D b 2 x 1 b W 4 1 N y w 1 N n 0 m c X V v d D s s J n F 1 b 3 Q 7 U 2 V j d G l v b j E v d k l u Z m 8 g K D I p L 3 Z J b m Z v X 1 N o Z W V 0 L n t D b 2 x 1 b W 4 1 O C w 1 N 3 0 m c X V v d D s s J n F 1 b 3 Q 7 U 2 V j d G l v b j E v d k l u Z m 8 g K D I p L 3 Z J b m Z v X 1 N o Z W V 0 L n t D b 2 x 1 b W 4 1 O S w 1 O H 0 m c X V v d D s s J n F 1 b 3 Q 7 U 2 V j d G l v b j E v d k l u Z m 8 g K D I p L 3 Z J b m Z v X 1 N o Z W V 0 L n t D b 2 x 1 b W 4 2 M C w 1 O X 0 m c X V v d D s s J n F 1 b 3 Q 7 U 2 V j d G l v b j E v d k l u Z m 8 g K D I p L 3 Z J b m Z v X 1 N o Z W V 0 L n t D b 2 x 1 b W 4 2 M S w 2 M H 0 m c X V v d D s s J n F 1 b 3 Q 7 U 2 V j d G l v b j E v d k l u Z m 8 g K D I p L 3 Z J b m Z v X 1 N o Z W V 0 L n t D b 2 x 1 b W 4 2 M i w 2 M X 0 m c X V v d D s s J n F 1 b 3 Q 7 U 2 V j d G l v b j E v d k l u Z m 8 g K D I p L 3 Z J b m Z v X 1 N o Z W V 0 L n t D b 2 x 1 b W 4 2 M y w 2 M n 0 m c X V v d D s s J n F 1 b 3 Q 7 U 2 V j d G l v b j E v d k l u Z m 8 g K D I p L 3 Z J b m Z v X 1 N o Z W V 0 L n t D b 2 x 1 b W 4 2 N C w 2 M 3 0 m c X V v d D s s J n F 1 b 3 Q 7 U 2 V j d G l v b j E v d k l u Z m 8 g K D I p L 3 Z J b m Z v X 1 N o Z W V 0 L n t D b 2 x 1 b W 4 2 N S w 2 N H 0 m c X V v d D s s J n F 1 b 3 Q 7 U 2 V j d G l v b j E v d k l u Z m 8 g K D I p L 3 Z J b m Z v X 1 N o Z W V 0 L n t D b 2 x 1 b W 4 2 N i w 2 N X 0 m c X V v d D s s J n F 1 b 3 Q 7 U 2 V j d G l v b j E v d k l u Z m 8 g K D I p L 3 Z J b m Z v X 1 N o Z W V 0 L n t D b 2 x 1 b W 4 2 N y w 2 N n 0 m c X V v d D s s J n F 1 b 3 Q 7 U 2 V j d G l v b j E v d k l u Z m 8 g K D I p L 3 Z J b m Z v X 1 N o Z W V 0 L n t D b 2 x 1 b W 4 2 O C w 2 N 3 0 m c X V v d D s s J n F 1 b 3 Q 7 U 2 V j d G l v b j E v d k l u Z m 8 g K D I p L 3 Z J b m Z v X 1 N o Z W V 0 L n t D b 2 x 1 b W 4 2 O S w 2 O H 0 m c X V v d D s s J n F 1 b 3 Q 7 U 2 V j d G l v b j E v d k l u Z m 8 g K D I p L 3 Z J b m Z v X 1 N o Z W V 0 L n t D b 2 x 1 b W 4 3 M C w 2 O X 0 m c X V v d D t d L C Z x d W 9 0 O 0 N v b H V t b k N v d W 5 0 J n F 1 b 3 Q 7 O j c w L C Z x d W 9 0 O 0 t l e U N v b H V t b k 5 h b W V z J n F 1 b 3 Q 7 O l t d L C Z x d W 9 0 O 0 N v b H V t b k l k Z W 5 0 a X R p Z X M m c X V v d D s 6 W y Z x d W 9 0 O 1 N l Y 3 R p b 2 4 x L 3 Z J b m Z v I C g y K S 9 2 S W 5 m b 1 9 T a G V l d C 5 7 Q 2 9 s d W 1 u M S w w f S Z x d W 9 0 O y w m c X V v d D t T Z W N 0 a W 9 u M S 9 2 S W 5 m b y A o M i k v d k l u Z m 9 f U 2 h l Z X Q u e 0 N v b H V t b j I s M X 0 m c X V v d D s s J n F 1 b 3 Q 7 U 2 V j d G l v b j E v d k l u Z m 8 g K D I p L 3 Z J b m Z v X 1 N o Z W V 0 L n t D b 2 x 1 b W 4 z L D J 9 J n F 1 b 3 Q 7 L C Z x d W 9 0 O 1 N l Y 3 R p b 2 4 x L 3 Z J b m Z v I C g y K S 9 2 S W 5 m b 1 9 T a G V l d C 5 7 Q 2 9 s d W 1 u N C w z f S Z x d W 9 0 O y w m c X V v d D t T Z W N 0 a W 9 u M S 9 2 S W 5 m b y A o M i k v d k l u Z m 9 f U 2 h l Z X Q u e 0 N v b H V t b j U s N H 0 m c X V v d D s s J n F 1 b 3 Q 7 U 2 V j d G l v b j E v d k l u Z m 8 g K D I p L 3 Z J b m Z v X 1 N o Z W V 0 L n t D b 2 x 1 b W 4 2 L D V 9 J n F 1 b 3 Q 7 L C Z x d W 9 0 O 1 N l Y 3 R p b 2 4 x L 3 Z J b m Z v I C g y K S 9 2 S W 5 m b 1 9 T a G V l d C 5 7 Q 2 9 s d W 1 u N y w 2 f S Z x d W 9 0 O y w m c X V v d D t T Z W N 0 a W 9 u M S 9 2 S W 5 m b y A o M i k v d k l u Z m 9 f U 2 h l Z X Q u e 0 N v b H V t b j g s N 3 0 m c X V v d D s s J n F 1 b 3 Q 7 U 2 V j d G l v b j E v d k l u Z m 8 g K D I p L 3 Z J b m Z v X 1 N o Z W V 0 L n t D b 2 x 1 b W 4 5 L D h 9 J n F 1 b 3 Q 7 L C Z x d W 9 0 O 1 N l Y 3 R p b 2 4 x L 3 Z J b m Z v I C g y K S 9 2 S W 5 m b 1 9 T a G V l d C 5 7 Q 2 9 s d W 1 u M T A s O X 0 m c X V v d D s s J n F 1 b 3 Q 7 U 2 V j d G l v b j E v d k l u Z m 8 g K D I p L 3 Z J b m Z v X 1 N o Z W V 0 L n t D b 2 x 1 b W 4 x M S w x M H 0 m c X V v d D s s J n F 1 b 3 Q 7 U 2 V j d G l v b j E v d k l u Z m 8 g K D I p L 3 Z J b m Z v X 1 N o Z W V 0 L n t D b 2 x 1 b W 4 x M i w x M X 0 m c X V v d D s s J n F 1 b 3 Q 7 U 2 V j d G l v b j E v d k l u Z m 8 g K D I p L 3 Z J b m Z v X 1 N o Z W V 0 L n t D b 2 x 1 b W 4 x M y w x M n 0 m c X V v d D s s J n F 1 b 3 Q 7 U 2 V j d G l v b j E v d k l u Z m 8 g K D I p L 3 Z J b m Z v X 1 N o Z W V 0 L n t D b 2 x 1 b W 4 x N C w x M 3 0 m c X V v d D s s J n F 1 b 3 Q 7 U 2 V j d G l v b j E v d k l u Z m 8 g K D I p L 3 Z J b m Z v X 1 N o Z W V 0 L n t D b 2 x 1 b W 4 x N S w x N H 0 m c X V v d D s s J n F 1 b 3 Q 7 U 2 V j d G l v b j E v d k l u Z m 8 g K D I p L 3 Z J b m Z v X 1 N o Z W V 0 L n t D b 2 x 1 b W 4 x N i w x N X 0 m c X V v d D s s J n F 1 b 3 Q 7 U 2 V j d G l v b j E v d k l u Z m 8 g K D I p L 3 Z J b m Z v X 1 N o Z W V 0 L n t D b 2 x 1 b W 4 x N y w x N n 0 m c X V v d D s s J n F 1 b 3 Q 7 U 2 V j d G l v b j E v d k l u Z m 8 g K D I p L 3 Z J b m Z v X 1 N o Z W V 0 L n t D b 2 x 1 b W 4 x O C w x N 3 0 m c X V v d D s s J n F 1 b 3 Q 7 U 2 V j d G l v b j E v d k l u Z m 8 g K D I p L 3 Z J b m Z v X 1 N o Z W V 0 L n t D b 2 x 1 b W 4 x O S w x O H 0 m c X V v d D s s J n F 1 b 3 Q 7 U 2 V j d G l v b j E v d k l u Z m 8 g K D I p L 3 Z J b m Z v X 1 N o Z W V 0 L n t D b 2 x 1 b W 4 y M C w x O X 0 m c X V v d D s s J n F 1 b 3 Q 7 U 2 V j d G l v b j E v d k l u Z m 8 g K D I p L 3 Z J b m Z v X 1 N o Z W V 0 L n t D b 2 x 1 b W 4 y M S w y M H 0 m c X V v d D s s J n F 1 b 3 Q 7 U 2 V j d G l v b j E v d k l u Z m 8 g K D I p L 3 Z J b m Z v X 1 N o Z W V 0 L n t D b 2 x 1 b W 4 y M i w y M X 0 m c X V v d D s s J n F 1 b 3 Q 7 U 2 V j d G l v b j E v d k l u Z m 8 g K D I p L 3 Z J b m Z v X 1 N o Z W V 0 L n t D b 2 x 1 b W 4 y M y w y M n 0 m c X V v d D s s J n F 1 b 3 Q 7 U 2 V j d G l v b j E v d k l u Z m 8 g K D I p L 3 Z J b m Z v X 1 N o Z W V 0 L n t D b 2 x 1 b W 4 y N C w y M 3 0 m c X V v d D s s J n F 1 b 3 Q 7 U 2 V j d G l v b j E v d k l u Z m 8 g K D I p L 3 Z J b m Z v X 1 N o Z W V 0 L n t D b 2 x 1 b W 4 y N S w y N H 0 m c X V v d D s s J n F 1 b 3 Q 7 U 2 V j d G l v b j E v d k l u Z m 8 g K D I p L 3 Z J b m Z v X 1 N o Z W V 0 L n t D b 2 x 1 b W 4 y N i w y N X 0 m c X V v d D s s J n F 1 b 3 Q 7 U 2 V j d G l v b j E v d k l u Z m 8 g K D I p L 3 Z J b m Z v X 1 N o Z W V 0 L n t D b 2 x 1 b W 4 y N y w y N n 0 m c X V v d D s s J n F 1 b 3 Q 7 U 2 V j d G l v b j E v d k l u Z m 8 g K D I p L 3 Z J b m Z v X 1 N o Z W V 0 L n t D b 2 x 1 b W 4 y O C w y N 3 0 m c X V v d D s s J n F 1 b 3 Q 7 U 2 V j d G l v b j E v d k l u Z m 8 g K D I p L 3 Z J b m Z v X 1 N o Z W V 0 L n t D b 2 x 1 b W 4 y O S w y O H 0 m c X V v d D s s J n F 1 b 3 Q 7 U 2 V j d G l v b j E v d k l u Z m 8 g K D I p L 3 Z J b m Z v X 1 N o Z W V 0 L n t D b 2 x 1 b W 4 z M C w y O X 0 m c X V v d D s s J n F 1 b 3 Q 7 U 2 V j d G l v b j E v d k l u Z m 8 g K D I p L 3 Z J b m Z v X 1 N o Z W V 0 L n t D b 2 x 1 b W 4 z M S w z M H 0 m c X V v d D s s J n F 1 b 3 Q 7 U 2 V j d G l v b j E v d k l u Z m 8 g K D I p L 3 Z J b m Z v X 1 N o Z W V 0 L n t D b 2 x 1 b W 4 z M i w z M X 0 m c X V v d D s s J n F 1 b 3 Q 7 U 2 V j d G l v b j E v d k l u Z m 8 g K D I p L 3 Z J b m Z v X 1 N o Z W V 0 L n t D b 2 x 1 b W 4 z M y w z M n 0 m c X V v d D s s J n F 1 b 3 Q 7 U 2 V j d G l v b j E v d k l u Z m 8 g K D I p L 3 Z J b m Z v X 1 N o Z W V 0 L n t D b 2 x 1 b W 4 z N C w z M 3 0 m c X V v d D s s J n F 1 b 3 Q 7 U 2 V j d G l v b j E v d k l u Z m 8 g K D I p L 3 Z J b m Z v X 1 N o Z W V 0 L n t D b 2 x 1 b W 4 z N S w z N H 0 m c X V v d D s s J n F 1 b 3 Q 7 U 2 V j d G l v b j E v d k l u Z m 8 g K D I p L 3 Z J b m Z v X 1 N o Z W V 0 L n t D b 2 x 1 b W 4 z N i w z N X 0 m c X V v d D s s J n F 1 b 3 Q 7 U 2 V j d G l v b j E v d k l u Z m 8 g K D I p L 3 Z J b m Z v X 1 N o Z W V 0 L n t D b 2 x 1 b W 4 z N y w z N n 0 m c X V v d D s s J n F 1 b 3 Q 7 U 2 V j d G l v b j E v d k l u Z m 8 g K D I p L 3 Z J b m Z v X 1 N o Z W V 0 L n t D b 2 x 1 b W 4 z O C w z N 3 0 m c X V v d D s s J n F 1 b 3 Q 7 U 2 V j d G l v b j E v d k l u Z m 8 g K D I p L 3 Z J b m Z v X 1 N o Z W V 0 L n t D b 2 x 1 b W 4 z O S w z O H 0 m c X V v d D s s J n F 1 b 3 Q 7 U 2 V j d G l v b j E v d k l u Z m 8 g K D I p L 3 Z J b m Z v X 1 N o Z W V 0 L n t D b 2 x 1 b W 4 0 M C w z O X 0 m c X V v d D s s J n F 1 b 3 Q 7 U 2 V j d G l v b j E v d k l u Z m 8 g K D I p L 3 Z J b m Z v X 1 N o Z W V 0 L n t D b 2 x 1 b W 4 0 M S w 0 M H 0 m c X V v d D s s J n F 1 b 3 Q 7 U 2 V j d G l v b j E v d k l u Z m 8 g K D I p L 3 Z J b m Z v X 1 N o Z W V 0 L n t D b 2 x 1 b W 4 0 M i w 0 M X 0 m c X V v d D s s J n F 1 b 3 Q 7 U 2 V j d G l v b j E v d k l u Z m 8 g K D I p L 3 Z J b m Z v X 1 N o Z W V 0 L n t D b 2 x 1 b W 4 0 M y w 0 M n 0 m c X V v d D s s J n F 1 b 3 Q 7 U 2 V j d G l v b j E v d k l u Z m 8 g K D I p L 3 Z J b m Z v X 1 N o Z W V 0 L n t D b 2 x 1 b W 4 0 N C w 0 M 3 0 m c X V v d D s s J n F 1 b 3 Q 7 U 2 V j d G l v b j E v d k l u Z m 8 g K D I p L 3 Z J b m Z v X 1 N o Z W V 0 L n t D b 2 x 1 b W 4 0 N S w 0 N H 0 m c X V v d D s s J n F 1 b 3 Q 7 U 2 V j d G l v b j E v d k l u Z m 8 g K D I p L 3 Z J b m Z v X 1 N o Z W V 0 L n t D b 2 x 1 b W 4 0 N i w 0 N X 0 m c X V v d D s s J n F 1 b 3 Q 7 U 2 V j d G l v b j E v d k l u Z m 8 g K D I p L 3 Z J b m Z v X 1 N o Z W V 0 L n t D b 2 x 1 b W 4 0 N y w 0 N n 0 m c X V v d D s s J n F 1 b 3 Q 7 U 2 V j d G l v b j E v d k l u Z m 8 g K D I p L 3 Z J b m Z v X 1 N o Z W V 0 L n t D b 2 x 1 b W 4 0 O C w 0 N 3 0 m c X V v d D s s J n F 1 b 3 Q 7 U 2 V j d G l v b j E v d k l u Z m 8 g K D I p L 3 Z J b m Z v X 1 N o Z W V 0 L n t D b 2 x 1 b W 4 0 O S w 0 O H 0 m c X V v d D s s J n F 1 b 3 Q 7 U 2 V j d G l v b j E v d k l u Z m 8 g K D I p L 3 Z J b m Z v X 1 N o Z W V 0 L n t D b 2 x 1 b W 4 1 M C w 0 O X 0 m c X V v d D s s J n F 1 b 3 Q 7 U 2 V j d G l v b j E v d k l u Z m 8 g K D I p L 3 Z J b m Z v X 1 N o Z W V 0 L n t D b 2 x 1 b W 4 1 M S w 1 M H 0 m c X V v d D s s J n F 1 b 3 Q 7 U 2 V j d G l v b j E v d k l u Z m 8 g K D I p L 3 Z J b m Z v X 1 N o Z W V 0 L n t D b 2 x 1 b W 4 1 M i w 1 M X 0 m c X V v d D s s J n F 1 b 3 Q 7 U 2 V j d G l v b j E v d k l u Z m 8 g K D I p L 3 Z J b m Z v X 1 N o Z W V 0 L n t D b 2 x 1 b W 4 1 M y w 1 M n 0 m c X V v d D s s J n F 1 b 3 Q 7 U 2 V j d G l v b j E v d k l u Z m 8 g K D I p L 3 Z J b m Z v X 1 N o Z W V 0 L n t D b 2 x 1 b W 4 1 N C w 1 M 3 0 m c X V v d D s s J n F 1 b 3 Q 7 U 2 V j d G l v b j E v d k l u Z m 8 g K D I p L 3 Z J b m Z v X 1 N o Z W V 0 L n t D b 2 x 1 b W 4 1 N S w 1 N H 0 m c X V v d D s s J n F 1 b 3 Q 7 U 2 V j d G l v b j E v d k l u Z m 8 g K D I p L 3 Z J b m Z v X 1 N o Z W V 0 L n t D b 2 x 1 b W 4 1 N i w 1 N X 0 m c X V v d D s s J n F 1 b 3 Q 7 U 2 V j d G l v b j E v d k l u Z m 8 g K D I p L 3 Z J b m Z v X 1 N o Z W V 0 L n t D b 2 x 1 b W 4 1 N y w 1 N n 0 m c X V v d D s s J n F 1 b 3 Q 7 U 2 V j d G l v b j E v d k l u Z m 8 g K D I p L 3 Z J b m Z v X 1 N o Z W V 0 L n t D b 2 x 1 b W 4 1 O C w 1 N 3 0 m c X V v d D s s J n F 1 b 3 Q 7 U 2 V j d G l v b j E v d k l u Z m 8 g K D I p L 3 Z J b m Z v X 1 N o Z W V 0 L n t D b 2 x 1 b W 4 1 O S w 1 O H 0 m c X V v d D s s J n F 1 b 3 Q 7 U 2 V j d G l v b j E v d k l u Z m 8 g K D I p L 3 Z J b m Z v X 1 N o Z W V 0 L n t D b 2 x 1 b W 4 2 M C w 1 O X 0 m c X V v d D s s J n F 1 b 3 Q 7 U 2 V j d G l v b j E v d k l u Z m 8 g K D I p L 3 Z J b m Z v X 1 N o Z W V 0 L n t D b 2 x 1 b W 4 2 M S w 2 M H 0 m c X V v d D s s J n F 1 b 3 Q 7 U 2 V j d G l v b j E v d k l u Z m 8 g K D I p L 3 Z J b m Z v X 1 N o Z W V 0 L n t D b 2 x 1 b W 4 2 M i w 2 M X 0 m c X V v d D s s J n F 1 b 3 Q 7 U 2 V j d G l v b j E v d k l u Z m 8 g K D I p L 3 Z J b m Z v X 1 N o Z W V 0 L n t D b 2 x 1 b W 4 2 M y w 2 M n 0 m c X V v d D s s J n F 1 b 3 Q 7 U 2 V j d G l v b j E v d k l u Z m 8 g K D I p L 3 Z J b m Z v X 1 N o Z W V 0 L n t D b 2 x 1 b W 4 2 N C w 2 M 3 0 m c X V v d D s s J n F 1 b 3 Q 7 U 2 V j d G l v b j E v d k l u Z m 8 g K D I p L 3 Z J b m Z v X 1 N o Z W V 0 L n t D b 2 x 1 b W 4 2 N S w 2 N H 0 m c X V v d D s s J n F 1 b 3 Q 7 U 2 V j d G l v b j E v d k l u Z m 8 g K D I p L 3 Z J b m Z v X 1 N o Z W V 0 L n t D b 2 x 1 b W 4 2 N i w 2 N X 0 m c X V v d D s s J n F 1 b 3 Q 7 U 2 V j d G l v b j E v d k l u Z m 8 g K D I p L 3 Z J b m Z v X 1 N o Z W V 0 L n t D b 2 x 1 b W 4 2 N y w 2 N n 0 m c X V v d D s s J n F 1 b 3 Q 7 U 2 V j d G l v b j E v d k l u Z m 8 g K D I p L 3 Z J b m Z v X 1 N o Z W V 0 L n t D b 2 x 1 b W 4 2 O C w 2 N 3 0 m c X V v d D s s J n F 1 b 3 Q 7 U 2 V j d G l v b j E v d k l u Z m 8 g K D I p L 3 Z J b m Z v X 1 N o Z W V 0 L n t D b 2 x 1 b W 4 2 O S w 2 O H 0 m c X V v d D s s J n F 1 b 3 Q 7 U 2 V j d G l v b j E v d k l u Z m 8 g K D I p L 3 Z J b m Z v X 1 N o Z W V 0 L n t D b 2 x 1 b W 4 3 M C w 2 O X 0 m c X V v d D t d L C Z x d W 9 0 O 1 J l b G F 0 a W 9 u c 2 h p c E l u Z m 8 m c X V v d D s 6 W 1 1 9 I i A v P j w v U 3 R h Y m x l R W 5 0 c m l l c z 4 8 L 0 l 0 Z W 0 + P E l 0 Z W 0 + P E l 0 Z W 1 M b 2 N h d G l v b j 4 8 S X R l b V R 5 c G U + R m 9 y b X V s Y T w v S X R l b V R 5 c G U + P E l 0 Z W 1 Q Y X R o P l N l Y 3 R p b 2 4 x L 3 Z J b m Z v J T I w K D I p L 1 N v d X J j Z T w v S X R l b V B h d G g + P C 9 J d G V t T G 9 j Y X R p b 2 4 + P F N 0 Y W J s Z U V u d H J p Z X M g L z 4 8 L 0 l 0 Z W 0 + P E l 0 Z W 0 + P E l 0 Z W 1 M b 2 N h d G l v b j 4 8 S X R l b V R 5 c G U + R m 9 y b X V s Y T w v S X R l b V R 5 c G U + P E l 0 Z W 1 Q Y X R o P l N l Y 3 R p b 2 4 x L 3 Z J b m Z v J T I w K D I p L 3 Z J b m Z v X 1 N o Z W V 0 P C 9 J d G V t U G F 0 a D 4 8 L 0 l 0 Z W 1 M b 2 N h d G l v b j 4 8 U 3 R h Y m x l R W 5 0 c m l l c y A v P j w v S X R l b T 4 8 S X R l b T 4 8 S X R l b U x v Y 2 F 0 a W 9 u P j x J d G V t V H l w Z T 5 G b 3 J t d W x h P C 9 J d G V t V H l w Z T 4 8 S X R l b V B h d G g + U 2 V j d G l v b j E v d k l u Z m 8 l M j A o M i k v U H J v b W 9 0 Z W Q l M j B I Z W F k Z X J z P C 9 J d G V t U G F 0 a D 4 8 L 0 l 0 Z W 1 M b 2 N h d G l v b j 4 8 U 3 R h Y m x l R W 5 0 c m l l c y A v P j w v S X R l b T 4 8 S X R l b T 4 8 S X R l b U x v Y 2 F 0 a W 9 u P j x J d G V t V H l w Z T 5 G b 3 J t d W x h P C 9 J d G V t V H l w Z T 4 8 S X R l b V B h d G g + U 2 V j d G l v b j E v d k N Q V S U y M C g y K 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l J l Y 2 9 2 Z X J 5 V G F y Z 2 V 0 U 2 h l Z X Q i I F Z h b H V l P S J z d k N Q V S A o S W 1 w b 3 J 0 Z W Q p I i A v P j x F b n R y e S B U e X B l P S J S Z W N v d m V y e V R h c m d l d E N v b H V t b i I g V m F s d W U 9 I m w x I i A v P j x F b n R y e S B U e X B l P S J S Z W N v d m V y e V R h c m d l d F J v d y I g V m F s d W U 9 I m w x I i A v P j x F b n R y e S B U e X B l P S J R d W V y e U l E I i B W Y W x 1 Z T 0 i c z J j O D l j Z m N l L W V i O G M t N G Q 1 Y y 0 4 M j M 1 L T d i Y z N j O T h h M D Y z Z S I g L z 4 8 R W 5 0 c n k g V H l w Z T 0 i R m l s b E x h c 3 R V c G R h d G V k I i B W Y W x 1 Z T 0 i Z D I w M T k t M T E t M D V U M T Y 6 M j I 6 M T A u O T U 2 M j A 3 N F o i I C 8 + P E V u d H J 5 I F R 5 c G U 9 I k 5 h b W V V c G R h d G V k Q W Z 0 Z X J G a W x s I i B W Y W x 1 Z T 0 i b D A i I C 8 + P E V u d H J 5 I F R 5 c G U 9 I l J l c 3 V s d F R 5 c G U i I F Z h b H V l P S J z V G F i b G U i I C 8 + P E V u d H J 5 I F R 5 c G U 9 I k J 1 Z m Z l c k 5 l e H R S Z W Z y Z X N o I i B W Y W x 1 Z T 0 i b D E i I C 8 + P E V u d H J 5 I F R 5 c G U 9 I k Z p b G x D b 2 x 1 b W 5 U e X B l c y I g V m F s d W U 9 I n N B Q U F B Q U F B Q U F B Q U F B Q U F B Q U F B Q U F B Q U F B Q U F B Q U F B Q U F B Q U E i I C 8 + P E V u d H J 5 I F R 5 c G U 9 I k Z p b G x U Y X J n Z X R O Y W 1 l Q 3 V z d G 9 t a X p l Z C I g V m F s d W U 9 I m w x I i A v P j x F b n R y e S B U e X B l P S J O Y X Z p Z 2 F 0 a W 9 u U 3 R l c E 5 h b W U i I F Z h b H V l P S J z T m F 2 a W d h d G l v b i I g L z 4 8 R W 5 0 c n k g V H l w Z T 0 i R m l s b E N v b H V t b k 5 h b W V z I i B W Y W x 1 Z T 0 i c 1 s m c X V v d D t W T U 5 h b W U m c X V v d D s s J n F 1 b 3 Q 7 U G 9 3 Z X J z d G F 0 Z S Z x d W 9 0 O y w m c X V v d D t U Z W 1 w b G F 0 Z S Z x d W 9 0 O y w m c X V v d D t D U F V z J n F 1 b 3 Q 7 L C Z x d W 9 0 O 1 N v Y 2 t l d H M m c X V v d D s s J n F 1 b 3 Q 7 Q 2 9 y Z X N Q Z X J T b 2 N r Z X Q m c X V v d D s s J n F 1 b 3 Q 7 T W F 4 Q 3 B 1 V X N h Z 2 U m c X V v d D s s J n F 1 b 3 Q 7 T 3 Z l c m F s b E N w d V V z Y W d l J n F 1 b 3 Q 7 L C Z x d W 9 0 O 1 N o Y X J l c 0 x l d m V s J n F 1 b 3 Q 7 L C Z x d W 9 0 O 1 N o Y X J l c y Z x d W 9 0 O y w m c X V v d D t S Z X N l c n Z h d G l v b i Z x d W 9 0 O y w m c X V v d D t T d G F 0 a W N D c H V F b n R p d G x l b W V u d C Z x d W 9 0 O y w m c X V v d D t E a X N 0 c m l i d X R l Z E N w d U V u d G l 0 b G V t Z W 5 0 J n F 1 b 3 Q 7 L C Z x d W 9 0 O 1 J l c 2 V y d m F 0 a W 9 u T G l t a X Q m c X V v d D s s J n F 1 b 3 Q 7 S G 9 0 Q W R k J n F 1 b 3 Q 7 L C Z x d W 9 0 O 0 h v d F J l b W 9 2 Z S Z x d W 9 0 O y w m c X V v d D t O b 3 R l c y Z x d W 9 0 O y w m c X V v d D t E Y X R h Y 2 V u d G V y J n F 1 b 3 Q 7 L C Z x d W 9 0 O 0 N s d X N 0 Z X I m c X V v d D s s J n F 1 b 3 Q 7 S G 9 z d C Z x d W 9 0 O y w m c X V v d D t G b 2 x k Z X I m c X V v d D s s J n F 1 b 3 Q 7 T 1 M m c X V v d D s s J n F 1 b 3 Q 7 T 1 N U b 2 9 s c y Z x d W 9 0 O y w m c X V v d D t P Y m p l Y 3 R J R C Z x d W 9 0 O y w m c X V v d D t V V U l E J n F 1 b 3 Q 7 L C Z x d W 9 0 O 1 Z J U 0 R L U 2 V y d m V y J n F 1 b 3 Q 7 L C Z x d W 9 0 O 0 l u c 3 R h b m N l V V V J R C Z x d W 9 0 O 1 0 i I C 8 + P E V u d H J 5 I F R 5 c G U 9 I k Z p b G x T d G F 0 d X M i I F Z h b H V l P S J z Q 2 9 t c G x l d G U i I C 8 + P E V u d H J 5 I F R 5 c G U 9 I k Z p b G x F c n J v c k N v d W 5 0 I i B W Y W x 1 Z T 0 i b D A i I C 8 + P E V u d H J 5 I F R 5 c G U 9 I k Z p b G x F c n J v c k N v Z G U i I F Z h b H V l P S J z V W 5 r b m 9 3 b i I g L z 4 8 R W 5 0 c n k g V H l w Z T 0 i R m l s b E N v d W 5 0 I i B W Y W x 1 Z T 0 i b D U x N S I g L z 4 8 R W 5 0 c n k g V H l w Z T 0 i U m V s Y X R p b 2 5 z a G l w S W 5 m b 0 N v b n R h a W 5 l c i I g V m F s d W U 9 I n N 7 J n F 1 b 3 Q 7 Y 2 9 s d W 1 u Q 2 9 1 b n Q m c X V v d D s 6 M j c s J n F 1 b 3 Q 7 a 2 V 5 Q 2 9 s d W 1 u T m F t Z X M m c X V v d D s 6 W 1 0 s J n F 1 b 3 Q 7 c X V l c n l S Z W x h d G l v b n N o a X B z J n F 1 b 3 Q 7 O l t d L C Z x d W 9 0 O 2 N v b H V t b k l k Z W 5 0 a X R p Z X M m c X V v d D s 6 W y Z x d W 9 0 O 1 N l Y 3 R p b 2 4 x L 3 Z D U F U g K D I p L 3 Z D U F V f U 2 h l Z X Q u e 0 N v b H V t b j E s M H 0 m c X V v d D s s J n F 1 b 3 Q 7 U 2 V j d G l v b j E v d k N Q V S A o M i k v d k N Q V V 9 T a G V l d C 5 7 Q 2 9 s d W 1 u M i w x f S Z x d W 9 0 O y w m c X V v d D t T Z W N 0 a W 9 u M S 9 2 Q 1 B V I C g y K S 9 2 Q 1 B V X 1 N o Z W V 0 L n t D b 2 x 1 b W 4 z L D J 9 J n F 1 b 3 Q 7 L C Z x d W 9 0 O 1 N l Y 3 R p b 2 4 x L 3 Z D U F U g K D I p L 3 Z D U F V f U 2 h l Z X Q u e 0 N v b H V t b j Q s M 3 0 m c X V v d D s s J n F 1 b 3 Q 7 U 2 V j d G l v b j E v d k N Q V S A o M i k v d k N Q V V 9 T a G V l d C 5 7 Q 2 9 s d W 1 u N S w 0 f S Z x d W 9 0 O y w m c X V v d D t T Z W N 0 a W 9 u M S 9 2 Q 1 B V I C g y K S 9 2 Q 1 B V X 1 N o Z W V 0 L n t D b 2 x 1 b W 4 2 L D V 9 J n F 1 b 3 Q 7 L C Z x d W 9 0 O 1 N l Y 3 R p b 2 4 x L 3 Z D U F U g K D I p L 3 Z D U F V f U 2 h l Z X Q u e 0 N v b H V t b j c s N n 0 m c X V v d D s s J n F 1 b 3 Q 7 U 2 V j d G l v b j E v d k N Q V S A o M i k v d k N Q V V 9 T a G V l d C 5 7 Q 2 9 s d W 1 u O C w 3 f S Z x d W 9 0 O y w m c X V v d D t T Z W N 0 a W 9 u M S 9 2 Q 1 B V I C g y K S 9 2 Q 1 B V X 1 N o Z W V 0 L n t D b 2 x 1 b W 4 5 L D h 9 J n F 1 b 3 Q 7 L C Z x d W 9 0 O 1 N l Y 3 R p b 2 4 x L 3 Z D U F U g K D I p L 3 Z D U F V f U 2 h l Z X Q u e 0 N v b H V t b j E w L D l 9 J n F 1 b 3 Q 7 L C Z x d W 9 0 O 1 N l Y 3 R p b 2 4 x L 3 Z D U F U g K D I p L 3 Z D U F V f U 2 h l Z X Q u e 0 N v b H V t b j E x L D E w f S Z x d W 9 0 O y w m c X V v d D t T Z W N 0 a W 9 u M S 9 2 Q 1 B V I C g y K S 9 2 Q 1 B V X 1 N o Z W V 0 L n t D b 2 x 1 b W 4 x M i w x M X 0 m c X V v d D s s J n F 1 b 3 Q 7 U 2 V j d G l v b j E v d k N Q V S A o M i k v d k N Q V V 9 T a G V l d C 5 7 Q 2 9 s d W 1 u M T M s M T J 9 J n F 1 b 3 Q 7 L C Z x d W 9 0 O 1 N l Y 3 R p b 2 4 x L 3 Z D U F U g K D I p L 3 Z D U F V f U 2 h l Z X Q u e 0 N v b H V t b j E 0 L D E z f S Z x d W 9 0 O y w m c X V v d D t T Z W N 0 a W 9 u M S 9 2 Q 1 B V I C g y K S 9 2 Q 1 B V X 1 N o Z W V 0 L n t D b 2 x 1 b W 4 x N S w x N H 0 m c X V v d D s s J n F 1 b 3 Q 7 U 2 V j d G l v b j E v d k N Q V S A o M i k v d k N Q V V 9 T a G V l d C 5 7 Q 2 9 s d W 1 u M T Y s M T V 9 J n F 1 b 3 Q 7 L C Z x d W 9 0 O 1 N l Y 3 R p b 2 4 x L 3 Z D U F U g K D I p L 3 Z D U F V f U 2 h l Z X Q u e 0 N v b H V t b j E 3 L D E 2 f S Z x d W 9 0 O y w m c X V v d D t T Z W N 0 a W 9 u M S 9 2 Q 1 B V I C g y K S 9 2 Q 1 B V X 1 N o Z W V 0 L n t D b 2 x 1 b W 4 x O C w x N 3 0 m c X V v d D s s J n F 1 b 3 Q 7 U 2 V j d G l v b j E v d k N Q V S A o M i k v d k N Q V V 9 T a G V l d C 5 7 Q 2 9 s d W 1 u M T k s M T h 9 J n F 1 b 3 Q 7 L C Z x d W 9 0 O 1 N l Y 3 R p b 2 4 x L 3 Z D U F U g K D I p L 3 Z D U F V f U 2 h l Z X Q u e 0 N v b H V t b j I w L D E 5 f S Z x d W 9 0 O y w m c X V v d D t T Z W N 0 a W 9 u M S 9 2 Q 1 B V I C g y K S 9 2 Q 1 B V X 1 N o Z W V 0 L n t D b 2 x 1 b W 4 y M S w y M H 0 m c X V v d D s s J n F 1 b 3 Q 7 U 2 V j d G l v b j E v d k N Q V S A o M i k v d k N Q V V 9 T a G V l d C 5 7 Q 2 9 s d W 1 u M j I s M j F 9 J n F 1 b 3 Q 7 L C Z x d W 9 0 O 1 N l Y 3 R p b 2 4 x L 3 Z D U F U g K D I p L 3 Z D U F V f U 2 h l Z X Q u e 0 N v b H V t b j I z L D I y f S Z x d W 9 0 O y w m c X V v d D t T Z W N 0 a W 9 u M S 9 2 Q 1 B V I C g y K S 9 2 Q 1 B V X 1 N o Z W V 0 L n t D b 2 x 1 b W 4 y N C w y M 3 0 m c X V v d D s s J n F 1 b 3 Q 7 U 2 V j d G l v b j E v d k N Q V S A o M i k v d k N Q V V 9 T a G V l d C 5 7 Q 2 9 s d W 1 u M j U s M j R 9 J n F 1 b 3 Q 7 L C Z x d W 9 0 O 1 N l Y 3 R p b 2 4 x L 3 Z D U F U g K D I p L 3 Z D U F V f U 2 h l Z X Q u e 0 N v b H V t b j I 2 L D I 1 f S Z x d W 9 0 O y w m c X V v d D t T Z W N 0 a W 9 u M S 9 2 Q 1 B V I C g y K S 9 2 Q 1 B V X 1 N o Z W V 0 L n t D b 2 x 1 b W 4 y N y w y N n 0 m c X V v d D t d L C Z x d W 9 0 O 0 N v b H V t b k N v d W 5 0 J n F 1 b 3 Q 7 O j I 3 L C Z x d W 9 0 O 0 t l e U N v b H V t b k 5 h b W V z J n F 1 b 3 Q 7 O l t d L C Z x d W 9 0 O 0 N v b H V t b k l k Z W 5 0 a X R p Z X M m c X V v d D s 6 W y Z x d W 9 0 O 1 N l Y 3 R p b 2 4 x L 3 Z D U F U g K D I p L 3 Z D U F V f U 2 h l Z X Q u e 0 N v b H V t b j E s M H 0 m c X V v d D s s J n F 1 b 3 Q 7 U 2 V j d G l v b j E v d k N Q V S A o M i k v d k N Q V V 9 T a G V l d C 5 7 Q 2 9 s d W 1 u M i w x f S Z x d W 9 0 O y w m c X V v d D t T Z W N 0 a W 9 u M S 9 2 Q 1 B V I C g y K S 9 2 Q 1 B V X 1 N o Z W V 0 L n t D b 2 x 1 b W 4 z L D J 9 J n F 1 b 3 Q 7 L C Z x d W 9 0 O 1 N l Y 3 R p b 2 4 x L 3 Z D U F U g K D I p L 3 Z D U F V f U 2 h l Z X Q u e 0 N v b H V t b j Q s M 3 0 m c X V v d D s s J n F 1 b 3 Q 7 U 2 V j d G l v b j E v d k N Q V S A o M i k v d k N Q V V 9 T a G V l d C 5 7 Q 2 9 s d W 1 u N S w 0 f S Z x d W 9 0 O y w m c X V v d D t T Z W N 0 a W 9 u M S 9 2 Q 1 B V I C g y K S 9 2 Q 1 B V X 1 N o Z W V 0 L n t D b 2 x 1 b W 4 2 L D V 9 J n F 1 b 3 Q 7 L C Z x d W 9 0 O 1 N l Y 3 R p b 2 4 x L 3 Z D U F U g K D I p L 3 Z D U F V f U 2 h l Z X Q u e 0 N v b H V t b j c s N n 0 m c X V v d D s s J n F 1 b 3 Q 7 U 2 V j d G l v b j E v d k N Q V S A o M i k v d k N Q V V 9 T a G V l d C 5 7 Q 2 9 s d W 1 u O C w 3 f S Z x d W 9 0 O y w m c X V v d D t T Z W N 0 a W 9 u M S 9 2 Q 1 B V I C g y K S 9 2 Q 1 B V X 1 N o Z W V 0 L n t D b 2 x 1 b W 4 5 L D h 9 J n F 1 b 3 Q 7 L C Z x d W 9 0 O 1 N l Y 3 R p b 2 4 x L 3 Z D U F U g K D I p L 3 Z D U F V f U 2 h l Z X Q u e 0 N v b H V t b j E w L D l 9 J n F 1 b 3 Q 7 L C Z x d W 9 0 O 1 N l Y 3 R p b 2 4 x L 3 Z D U F U g K D I p L 3 Z D U F V f U 2 h l Z X Q u e 0 N v b H V t b j E x L D E w f S Z x d W 9 0 O y w m c X V v d D t T Z W N 0 a W 9 u M S 9 2 Q 1 B V I C g y K S 9 2 Q 1 B V X 1 N o Z W V 0 L n t D b 2 x 1 b W 4 x M i w x M X 0 m c X V v d D s s J n F 1 b 3 Q 7 U 2 V j d G l v b j E v d k N Q V S A o M i k v d k N Q V V 9 T a G V l d C 5 7 Q 2 9 s d W 1 u M T M s M T J 9 J n F 1 b 3 Q 7 L C Z x d W 9 0 O 1 N l Y 3 R p b 2 4 x L 3 Z D U F U g K D I p L 3 Z D U F V f U 2 h l Z X Q u e 0 N v b H V t b j E 0 L D E z f S Z x d W 9 0 O y w m c X V v d D t T Z W N 0 a W 9 u M S 9 2 Q 1 B V I C g y K S 9 2 Q 1 B V X 1 N o Z W V 0 L n t D b 2 x 1 b W 4 x N S w x N H 0 m c X V v d D s s J n F 1 b 3 Q 7 U 2 V j d G l v b j E v d k N Q V S A o M i k v d k N Q V V 9 T a G V l d C 5 7 Q 2 9 s d W 1 u M T Y s M T V 9 J n F 1 b 3 Q 7 L C Z x d W 9 0 O 1 N l Y 3 R p b 2 4 x L 3 Z D U F U g K D I p L 3 Z D U F V f U 2 h l Z X Q u e 0 N v b H V t b j E 3 L D E 2 f S Z x d W 9 0 O y w m c X V v d D t T Z W N 0 a W 9 u M S 9 2 Q 1 B V I C g y K S 9 2 Q 1 B V X 1 N o Z W V 0 L n t D b 2 x 1 b W 4 x O C w x N 3 0 m c X V v d D s s J n F 1 b 3 Q 7 U 2 V j d G l v b j E v d k N Q V S A o M i k v d k N Q V V 9 T a G V l d C 5 7 Q 2 9 s d W 1 u M T k s M T h 9 J n F 1 b 3 Q 7 L C Z x d W 9 0 O 1 N l Y 3 R p b 2 4 x L 3 Z D U F U g K D I p L 3 Z D U F V f U 2 h l Z X Q u e 0 N v b H V t b j I w L D E 5 f S Z x d W 9 0 O y w m c X V v d D t T Z W N 0 a W 9 u M S 9 2 Q 1 B V I C g y K S 9 2 Q 1 B V X 1 N o Z W V 0 L n t D b 2 x 1 b W 4 y M S w y M H 0 m c X V v d D s s J n F 1 b 3 Q 7 U 2 V j d G l v b j E v d k N Q V S A o M i k v d k N Q V V 9 T a G V l d C 5 7 Q 2 9 s d W 1 u M j I s M j F 9 J n F 1 b 3 Q 7 L C Z x d W 9 0 O 1 N l Y 3 R p b 2 4 x L 3 Z D U F U g K D I p L 3 Z D U F V f U 2 h l Z X Q u e 0 N v b H V t b j I z L D I y f S Z x d W 9 0 O y w m c X V v d D t T Z W N 0 a W 9 u M S 9 2 Q 1 B V I C g y K S 9 2 Q 1 B V X 1 N o Z W V 0 L n t D b 2 x 1 b W 4 y N C w y M 3 0 m c X V v d D s s J n F 1 b 3 Q 7 U 2 V j d G l v b j E v d k N Q V S A o M i k v d k N Q V V 9 T a G V l d C 5 7 Q 2 9 s d W 1 u M j U s M j R 9 J n F 1 b 3 Q 7 L C Z x d W 9 0 O 1 N l Y 3 R p b 2 4 x L 3 Z D U F U g K D I p L 3 Z D U F V f U 2 h l Z X Q u e 0 N v b H V t b j I 2 L D I 1 f S Z x d W 9 0 O y w m c X V v d D t T Z W N 0 a W 9 u M S 9 2 Q 1 B V I C g y K S 9 2 Q 1 B V X 1 N o Z W V 0 L n t D b 2 x 1 b W 4 y N y w y N n 0 m c X V v d D t d L C Z x d W 9 0 O 1 J l b G F 0 a W 9 u c 2 h p c E l u Z m 8 m c X V v d D s 6 W 1 1 9 I i A v P j x F b n R y e S B U e X B l P S J B Z G R l Z F R v R G F 0 Y U 1 v Z G V s I i B W Y W x 1 Z T 0 i b D A i I C 8 + P C 9 T d G F i b G V F b n R y a W V z P j w v S X R l b T 4 8 S X R l b T 4 8 S X R l b U x v Y 2 F 0 a W 9 u P j x J d G V t V H l w Z T 5 G b 3 J t d W x h P C 9 J d G V t V H l w Z T 4 8 S X R l b V B h d G g + U 2 V j d G l v b j E v d k N Q V S U y M C g y K S 9 T b 3 V y Y 2 U 8 L 0 l 0 Z W 1 Q Y X R o P j w v S X R l b U x v Y 2 F 0 a W 9 u P j x T d G F i b G V F b n R y a W V z I C 8 + P C 9 J d G V t P j x J d G V t P j x J d G V t T G 9 j Y X R p b 2 4 + P E l 0 Z W 1 U e X B l P k Z v c m 1 1 b G E 8 L 0 l 0 Z W 1 U e X B l P j x J d G V t U G F 0 a D 5 T Z W N 0 a W 9 u M S 9 2 Q 1 B V J T I w K D I p L 3 Z D U F V f U 2 h l Z X Q 8 L 0 l 0 Z W 1 Q Y X R o P j w v S X R l b U x v Y 2 F 0 a W 9 u P j x T d G F i b G V F b n R y a W V z I C 8 + P C 9 J d G V t P j x J d G V t P j x J d G V t T G 9 j Y X R p b 2 4 + P E l 0 Z W 1 U e X B l P k Z v c m 1 1 b G E 8 L 0 l 0 Z W 1 U e X B l P j x J d G V t U G F 0 a D 5 T Z W N 0 a W 9 u M S 9 2 Q 1 B V J T I w K D I p L 1 B y b 2 1 v d G V k J T I w S G V h Z G V y c z w v S X R l b V B h d G g + P C 9 J d G V t T G 9 j Y X R p b 2 4 + P F N 0 Y W J s Z U V u d H J p Z X M g L z 4 8 L 0 l 0 Z W 0 + P E l 0 Z W 0 + P E l 0 Z W 1 M b 2 N h d G l v b j 4 8 S X R l b V R 5 c G U + R m 9 y b X V s Y T w v S X R l b V R 5 c G U + P E l 0 Z W 1 Q Y X R o P l N l Y 3 R p b 2 4 x L 3 Z Q Y X J 0 a X R p b 2 4 l M j A o M i k 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S Z W N v d m V y e V R h c m d l d F N o Z W V 0 I i B W Y W x 1 Z T 0 i c 3 Z Q Y X J 0 a X R p b 2 4 g K E l t c G 9 y d G V k K S I g L z 4 8 R W 5 0 c n k g V H l w Z T 0 i U m V j b 3 Z l c n l U Y X J n Z X R D b 2 x 1 b W 4 i I F Z h b H V l P S J s M S I g L z 4 8 R W 5 0 c n k g V H l w Z T 0 i U m V j b 3 Z l c n l U Y X J n Z X R S b 3 c i I F Z h b H V l P S J s M S I g L z 4 8 R W 5 0 c n k g V H l w Z T 0 i U X V l c n l J R C I g V m F s d W U 9 I n M z M j c 0 Z m E 0 M S 0 3 Y z A 2 L T R m N D A t O T l l Y y 1 h N G Y y Y j N k Z j B m N T I i I C 8 + P E V u d H J 5 I F R 5 c G U 9 I k Z p b G x F c n J v c k N v d W 5 0 I i B W Y W x 1 Z T 0 i b D A i I C 8 + P E V u d H J 5 I F R 5 c G U 9 I k Z p b G x F c n J v c k N v Z G U i I F Z h b H V l P S J z V W 5 r b m 9 3 b i I g L z 4 8 R W 5 0 c n k g V H l w Z T 0 i T m F t Z V V w Z G F 0 Z W R B Z n R l c k Z p b G w i I F Z h b H V l P S J s M C I g L z 4 8 R W 5 0 c n k g V H l w Z T 0 i U m V z d W x 0 V H l w Z S I g V m F s d W U 9 I n N U Y W J s Z S I g L z 4 8 R W 5 0 c n k g V H l w Z T 0 i Q n V m Z m V y T m V 4 d F J l Z n J l c 2 g i I F Z h b H V l P S J s M S I g L z 4 8 R W 5 0 c n k g V H l w Z T 0 i R m l s b F R h c m d l d E 5 h b W V D d X N 0 b 2 1 p e m V k I i B W Y W x 1 Z T 0 i b D E i I C 8 + P E V u d H J 5 I F R 5 c G U 9 I k 5 h d m l n Y X R p b 2 5 T d G V w T m F t Z S I g V m F s d W U 9 I n N O Y X Z p Z 2 F 0 a W 9 u I i A v P j x F b n R y e S B U e X B l P S J G a W x s T G F z d F V w Z G F 0 Z W Q i I F Z h b H V l P S J k M j A x O S 0 x M S 0 w N V Q x N j o y M j o x M C 4 5 M T c w N D Q 2 W i I g L z 4 8 R W 5 0 c n k g V H l w Z T 0 i R m l s b E N v d W 5 0 I i B W Y W x 1 Z T 0 i b D E 0 M D k i I C 8 + P E V u d H J 5 I F R 5 c G U 9 I k Z p b G x D b 2 x 1 b W 5 U e X B l c y I g V m F s d W U 9 I n N C Z 1 l C Q m d N R E F 3 T U d B Q U F B Q U F Z R 0 J n W U d C Z 1 l H Q m d Z P S I g L z 4 8 R W 5 0 c n k g V H l w Z T 0 i R m l s b E N v b H V t b k 5 h b W V z I i B W Y W x 1 Z T 0 i c 1 s m c X V v d D t W T S Z x d W 9 0 O y w m c X V v d D t Q b 3 d l c n N 0 Y X R l J n F 1 b 3 Q 7 L C Z x d W 9 0 O 1 R l b X B s Y X R l J n F 1 b 3 Q 7 L C Z x d W 9 0 O 0 R p c 2 s m c X V v d D s s J n F 1 b 3 Q 7 Q 2 F w Y W N p d H k g T U I m c X V v d D s s J n F 1 b 3 Q 7 Q 2 9 u c 3 V t Z W Q g T U I m c X V v d D s s J n F 1 b 3 Q 7 R n J l Z S B N Q i Z x d W 9 0 O y w m c X V v d D t G c m V l I C U g J n F 1 b 3 Q 7 L C Z x d W 9 0 O 0 F u b m 9 0 Y X R p b 2 4 m c X V v d D s s J n F 1 b 3 Q 7 Y 2 9 t L m V t Y y 5 h d m F t Y X I u d m 1 3 Y X J l L n N u Y X B z a G 9 0 J n F 1 b 3 Q 7 L C Z x d W 9 0 O 1 Z p c n R 1 Y W w g Q W N j Z W x l c m F 0 b 3 I g T m 9 k Z S B m b 3 I g Q X Z h b W F y J n F 1 b 3 Q 7 L C Z x d W 9 0 O 1 Z T c G h l c m V F e H R l b n N p b 2 5 V d G l s L l N O Q V B T S E 9 U X 1 R B R y Z x d W 9 0 O y w m c X V v d D t Y Z E N v b m Z p Z y Z x d W 9 0 O y w m c X V v d D t E Y X R h Y 2 V u d G V y J n F 1 b 3 Q 7 L C Z x d W 9 0 O 0 N s d X N 0 Z X I m c X V v d D s s J n F 1 b 3 Q 7 S G 9 z d C Z x d W 9 0 O y w m c X V v d D t G b 2 x k Z X I m c X V v d D s s J n F 1 b 3 Q 7 T 1 M g Y W N j b 3 J k a W 5 n I H R v I H R o Z S B j b 2 5 m a W d 1 c m F 0 a W 9 u I G Z p b G U m c X V v d D s s J n F 1 b 3 Q 7 T 1 M g Y W N j b 3 J k a W 5 n I H R v I H R o Z S B W T X d h c m U g V G 9 v b H M m c X V v d D s s J n F 1 b 3 Q 7 V k 0 g S U Q m c X V v d D s s J n F 1 b 3 Q 7 V k 0 g V V V J R C Z x d W 9 0 O y w m c X V v d D t W S S B T R E s g U 2 V y d m V y J n F 1 b 3 Q 7 L C Z x d W 9 0 O 1 Z J I F N E S y B V V U l E J n F 1 b 3 Q 7 X S I g L z 4 8 R W 5 0 c n k g V H l w Z T 0 i R m l s b F N 0 Y X R 1 c y I g V m F s d W U 9 I n N D b 2 1 w b G V 0 Z S I g L z 4 8 R W 5 0 c n k g V H l w Z T 0 i Q W R k Z W R U b 0 R h d G F N b 2 R l b C I g V m F s d W U 9 I m w w I i A v P j x F b n R y e S B U e X B l P S J S Z W x h d G l v b n N o a X B J b m Z v Q 2 9 u d G F p b m V y I i B W Y W x 1 Z T 0 i c 3 s m c X V v d D t j b 2 x 1 b W 5 D b 3 V u d C Z x d W 9 0 O z o y M y w m c X V v d D t r Z X l D b 2 x 1 b W 5 O Y W 1 l c y Z x d W 9 0 O z p b X S w m c X V v d D t x d W V y e V J l b G F 0 a W 9 u c 2 h p c H M m c X V v d D s 6 W 1 0 s J n F 1 b 3 Q 7 Y 2 9 s d W 1 u S W R l b n R p d G l l c y Z x d W 9 0 O z p b J n F 1 b 3 Q 7 U 2 V j d G l v b j E v d l B h c n R p d G l v b i A o M i k v Q 2 h h b m d l Z C B U e X B l L n t W T S w w f S Z x d W 9 0 O y w m c X V v d D t T Z W N 0 a W 9 u M S 9 2 U G F y d G l 0 a W 9 u I C g y K S 9 D a G F u Z 2 V k I F R 5 c G U u e 1 B v d 2 V y c 3 R h d G U s M X 0 m c X V v d D s s J n F 1 b 3 Q 7 U 2 V j d G l v b j E v d l B h c n R p d G l v b i A o M i k v Q 2 h h b m d l Z C B U e X B l L n t U Z W 1 w b G F 0 Z S w y f S Z x d W 9 0 O y w m c X V v d D t T Z W N 0 a W 9 u M S 9 2 U G F y d G l 0 a W 9 u I C g y K S 9 D a G F u Z 2 V k I F R 5 c G U u e 0 R p c 2 s s M 3 0 m c X V v d D s s J n F 1 b 3 Q 7 U 2 V j d G l v b j E v d l B h c n R p d G l v b i A o M i k v Q 2 h h b m d l Z C B U e X B l L n t D Y X B h Y 2 l 0 e S B N Q i w 0 f S Z x d W 9 0 O y w m c X V v d D t T Z W N 0 a W 9 u M S 9 2 U G F y d G l 0 a W 9 u I C g y K S 9 D a G F u Z 2 V k I F R 5 c G U u e 0 N v b n N 1 b W V k I E 1 C L D V 9 J n F 1 b 3 Q 7 L C Z x d W 9 0 O 1 N l Y 3 R p b 2 4 x L 3 Z Q Y X J 0 a X R p b 2 4 g K D I p L 0 N o Y W 5 n Z W Q g V H l w Z S 5 7 R n J l Z S B N Q i w 2 f S Z x d W 9 0 O y w m c X V v d D t T Z W N 0 a W 9 u M S 9 2 U G F y d G l 0 a W 9 u I C g y K S 9 D a G F u Z 2 V k I F R 5 c G U u e 0 Z y Z W U g J S A s N 3 0 m c X V v d D s s J n F 1 b 3 Q 7 U 2 V j d G l v b j E v d l B h c n R p d G l v b i A o M i k v Q 2 h h b m d l Z C B U e X B l L n t B b m 5 v d G F 0 a W 9 u L D h 9 J n F 1 b 3 Q 7 L C Z x d W 9 0 O 1 N l Y 3 R p b 2 4 x L 3 Z Q Y X J 0 a X R p b 2 4 g K D I p L 3 Z Q Y X J 0 a X R p b 2 5 f U 2 h l Z X Q u e 0 N v b H V t b j E w L D l 9 J n F 1 b 3 Q 7 L C Z x d W 9 0 O 1 N l Y 3 R p b 2 4 x L 3 Z Q Y X J 0 a X R p b 2 4 g K D I p L 3 Z Q Y X J 0 a X R p b 2 5 f U 2 h l Z X Q u e 0 N v b H V t b j E x L D E w f S Z x d W 9 0 O y w m c X V v d D t T Z W N 0 a W 9 u M S 9 2 U G F y d G l 0 a W 9 u I C g y K S 9 2 U G F y d G l 0 a W 9 u X 1 N o Z W V 0 L n t D b 2 x 1 b W 4 x M i w x M X 0 m c X V v d D s s J n F 1 b 3 Q 7 U 2 V j d G l v b j E v d l B h c n R p d G l v b i A o M i k v d l B h c n R p d G l v b l 9 T a G V l d C 5 7 Q 2 9 s d W 1 u M T M s M T J 9 J n F 1 b 3 Q 7 L C Z x d W 9 0 O 1 N l Y 3 R p b 2 4 x L 3 Z Q Y X J 0 a X R p b 2 4 g K D I p L 0 N o Y W 5 n Z W Q g V H l w Z S 5 7 R G F 0 Y W N l b n R l c i w x M 3 0 m c X V v d D s s J n F 1 b 3 Q 7 U 2 V j d G l v b j E v d l B h c n R p d G l v b i A o M i k v Q 2 h h b m d l Z C B U e X B l L n t D b H V z d G V y L D E 0 f S Z x d W 9 0 O y w m c X V v d D t T Z W N 0 a W 9 u M S 9 2 U G F y d G l 0 a W 9 u I C g y K S 9 D a G F u Z 2 V k I F R 5 c G U u e 0 h v c 3 Q s M T V 9 J n F 1 b 3 Q 7 L C Z x d W 9 0 O 1 N l Y 3 R p b 2 4 x L 3 Z Q Y X J 0 a X R p b 2 4 g K D I p L 0 N o Y W 5 n Z W Q g V H l w Z S 5 7 R m 9 s Z G V y L D E 2 f S Z x d W 9 0 O y w m c X V v d D t T Z W N 0 a W 9 u M S 9 2 U G F y d G l 0 a W 9 u I C g y K S 9 D a G F u Z 2 V k I F R 5 c G U u e 0 9 T I G F j Y 2 9 y Z G l u Z y B 0 b y B 0 a G U g Y 2 9 u Z m l n d X J h d G l v b i B m a W x l L D E 3 f S Z x d W 9 0 O y w m c X V v d D t T Z W N 0 a W 9 u M S 9 2 U G F y d G l 0 a W 9 u I C g y K S 9 D a G F u Z 2 V k I F R 5 c G U u e 0 9 T I G F j Y 2 9 y Z G l u Z y B 0 b y B 0 a G U g V k 1 3 Y X J l I F R v b 2 x z L D E 4 f S Z x d W 9 0 O y w m c X V v d D t T Z W N 0 a W 9 u M S 9 2 U G F y d G l 0 a W 9 u I C g y K S 9 D a G F u Z 2 V k I F R 5 c G U u e 1 Z N I E l E L D E 5 f S Z x d W 9 0 O y w m c X V v d D t T Z W N 0 a W 9 u M S 9 2 U G F y d G l 0 a W 9 u I C g y K S 9 D a G F u Z 2 V k I F R 5 c G U u e 1 Z N I F V V S U Q s M j B 9 J n F 1 b 3 Q 7 L C Z x d W 9 0 O 1 N l Y 3 R p b 2 4 x L 3 Z Q Y X J 0 a X R p b 2 4 g K D I p L 0 N o Y W 5 n Z W Q g V H l w Z S 5 7 V k k g U 0 R L I F N l c n Z l c i w y M X 0 m c X V v d D s s J n F 1 b 3 Q 7 U 2 V j d G l v b j E v d l B h c n R p d G l v b i A o M i k v Q 2 h h b m d l Z C B U e X B l L n t W S S B T R E s g V V V J R C w y M n 0 m c X V v d D t d L C Z x d W 9 0 O 0 N v b H V t b k N v d W 5 0 J n F 1 b 3 Q 7 O j I z L C Z x d W 9 0 O 0 t l e U N v b H V t b k 5 h b W V z J n F 1 b 3 Q 7 O l t d L C Z x d W 9 0 O 0 N v b H V t b k l k Z W 5 0 a X R p Z X M m c X V v d D s 6 W y Z x d W 9 0 O 1 N l Y 3 R p b 2 4 x L 3 Z Q Y X J 0 a X R p b 2 4 g K D I p L 0 N o Y W 5 n Z W Q g V H l w Z S 5 7 V k 0 s M H 0 m c X V v d D s s J n F 1 b 3 Q 7 U 2 V j d G l v b j E v d l B h c n R p d G l v b i A o M i k v Q 2 h h b m d l Z C B U e X B l L n t Q b 3 d l c n N 0 Y X R l L D F 9 J n F 1 b 3 Q 7 L C Z x d W 9 0 O 1 N l Y 3 R p b 2 4 x L 3 Z Q Y X J 0 a X R p b 2 4 g K D I p L 0 N o Y W 5 n Z W Q g V H l w Z S 5 7 V G V t c G x h d G U s M n 0 m c X V v d D s s J n F 1 b 3 Q 7 U 2 V j d G l v b j E v d l B h c n R p d G l v b i A o M i k v Q 2 h h b m d l Z C B U e X B l L n t E a X N r L D N 9 J n F 1 b 3 Q 7 L C Z x d W 9 0 O 1 N l Y 3 R p b 2 4 x L 3 Z Q Y X J 0 a X R p b 2 4 g K D I p L 0 N o Y W 5 n Z W Q g V H l w Z S 5 7 Q 2 F w Y W N p d H k g T U I s N H 0 m c X V v d D s s J n F 1 b 3 Q 7 U 2 V j d G l v b j E v d l B h c n R p d G l v b i A o M i k v Q 2 h h b m d l Z C B U e X B l L n t D b 2 5 z d W 1 l Z C B N Q i w 1 f S Z x d W 9 0 O y w m c X V v d D t T Z W N 0 a W 9 u M S 9 2 U G F y d G l 0 a W 9 u I C g y K S 9 D a G F u Z 2 V k I F R 5 c G U u e 0 Z y Z W U g T U I s N n 0 m c X V v d D s s J n F 1 b 3 Q 7 U 2 V j d G l v b j E v d l B h c n R p d G l v b i A o M i k v Q 2 h h b m d l Z C B U e X B l L n t G c m V l I C U g L D d 9 J n F 1 b 3 Q 7 L C Z x d W 9 0 O 1 N l Y 3 R p b 2 4 x L 3 Z Q Y X J 0 a X R p b 2 4 g K D I p L 0 N o Y W 5 n Z W Q g V H l w Z S 5 7 Q W 5 u b 3 R h d G l v b i w 4 f S Z x d W 9 0 O y w m c X V v d D t T Z W N 0 a W 9 u M S 9 2 U G F y d G l 0 a W 9 u I C g y K S 9 2 U G F y d G l 0 a W 9 u X 1 N o Z W V 0 L n t D b 2 x 1 b W 4 x M C w 5 f S Z x d W 9 0 O y w m c X V v d D t T Z W N 0 a W 9 u M S 9 2 U G F y d G l 0 a W 9 u I C g y K S 9 2 U G F y d G l 0 a W 9 u X 1 N o Z W V 0 L n t D b 2 x 1 b W 4 x M S w x M H 0 m c X V v d D s s J n F 1 b 3 Q 7 U 2 V j d G l v b j E v d l B h c n R p d G l v b i A o M i k v d l B h c n R p d G l v b l 9 T a G V l d C 5 7 Q 2 9 s d W 1 u M T I s M T F 9 J n F 1 b 3 Q 7 L C Z x d W 9 0 O 1 N l Y 3 R p b 2 4 x L 3 Z Q Y X J 0 a X R p b 2 4 g K D I p L 3 Z Q Y X J 0 a X R p b 2 5 f U 2 h l Z X Q u e 0 N v b H V t b j E z L D E y f S Z x d W 9 0 O y w m c X V v d D t T Z W N 0 a W 9 u M S 9 2 U G F y d G l 0 a W 9 u I C g y K S 9 D a G F u Z 2 V k I F R 5 c G U u e 0 R h d G F j Z W 5 0 Z X I s M T N 9 J n F 1 b 3 Q 7 L C Z x d W 9 0 O 1 N l Y 3 R p b 2 4 x L 3 Z Q Y X J 0 a X R p b 2 4 g K D I p L 0 N o Y W 5 n Z W Q g V H l w Z S 5 7 Q 2 x 1 c 3 R l c i w x N H 0 m c X V v d D s s J n F 1 b 3 Q 7 U 2 V j d G l v b j E v d l B h c n R p d G l v b i A o M i k v Q 2 h h b m d l Z C B U e X B l L n t I b 3 N 0 L D E 1 f S Z x d W 9 0 O y w m c X V v d D t T Z W N 0 a W 9 u M S 9 2 U G F y d G l 0 a W 9 u I C g y K S 9 D a G F u Z 2 V k I F R 5 c G U u e 0 Z v b G R l c i w x N n 0 m c X V v d D s s J n F 1 b 3 Q 7 U 2 V j d G l v b j E v d l B h c n R p d G l v b i A o M i k v Q 2 h h b m d l Z C B U e X B l L n t P U y B h Y 2 N v c m R p b m c g d G 8 g d G h l I G N v b m Z p Z 3 V y Y X R p b 2 4 g Z m l s Z S w x N 3 0 m c X V v d D s s J n F 1 b 3 Q 7 U 2 V j d G l v b j E v d l B h c n R p d G l v b i A o M i k v Q 2 h h b m d l Z C B U e X B l L n t P U y B h Y 2 N v c m R p b m c g d G 8 g d G h l I F Z N d 2 F y Z S B U b 2 9 s c y w x O H 0 m c X V v d D s s J n F 1 b 3 Q 7 U 2 V j d G l v b j E v d l B h c n R p d G l v b i A o M i k v Q 2 h h b m d l Z C B U e X B l L n t W T S B J R C w x O X 0 m c X V v d D s s J n F 1 b 3 Q 7 U 2 V j d G l v b j E v d l B h c n R p d G l v b i A o M i k v Q 2 h h b m d l Z C B U e X B l L n t W T S B V V U l E L D I w f S Z x d W 9 0 O y w m c X V v d D t T Z W N 0 a W 9 u M S 9 2 U G F y d G l 0 a W 9 u I C g y K S 9 D a G F u Z 2 V k I F R 5 c G U u e 1 Z J I F N E S y B T Z X J 2 Z X I s M j F 9 J n F 1 b 3 Q 7 L C Z x d W 9 0 O 1 N l Y 3 R p b 2 4 x L 3 Z Q Y X J 0 a X R p b 2 4 g K D I p L 0 N o Y W 5 n Z W Q g V H l w Z S 5 7 V k k g U 0 R L I F V V S U Q s M j J 9 J n F 1 b 3 Q 7 X S w m c X V v d D t S Z W x h d G l v b n N o a X B J b m Z v J n F 1 b 3 Q 7 O l t d f S I g L z 4 8 L 1 N 0 Y W J s Z U V u d H J p Z X M + P C 9 J d G V t P j x J d G V t P j x J d G V t T G 9 j Y X R p b 2 4 + P E l 0 Z W 1 U e X B l P k Z v c m 1 1 b G E 8 L 0 l 0 Z W 1 U e X B l P j x J d G V t U G F 0 a D 5 T Z W N 0 a W 9 u M S 9 2 U G F y d G l 0 a W 9 u J T I w K D I p L 1 N v d X J j Z T w v S X R l b V B h d G g + P C 9 J d G V t T G 9 j Y X R p b 2 4 + P F N 0 Y W J s Z U V u d H J p Z X M g L z 4 8 L 0 l 0 Z W 0 + P E l 0 Z W 0 + P E l 0 Z W 1 M b 2 N h d G l v b j 4 8 S X R l b V R 5 c G U + R m 9 y b X V s Y T w v S X R l b V R 5 c G U + P E l 0 Z W 1 Q Y X R o P l N l Y 3 R p b 2 4 x L 3 Z Q Y X J 0 a X R p b 2 4 l M j A o M i k v d l B h c n R p d G l v b l 9 T a G V l d D w v S X R l b V B h d G g + P C 9 J d G V t T G 9 j Y X R p b 2 4 + P F N 0 Y W J s Z U V u d H J p Z X M g L z 4 8 L 0 l 0 Z W 0 + P E l 0 Z W 0 + P E l 0 Z W 1 M b 2 N h d G l v b j 4 8 S X R l b V R 5 c G U + R m 9 y b X V s Y T w v S X R l b V R 5 c G U + P E l 0 Z W 1 Q Y X R o P l N l Y 3 R p b 2 4 x L 3 Z Q Y X J 0 a X R p b 2 4 l M j A o M i k v U H J v b W 9 0 Z W Q l M j B I Z W F k Z X J z P C 9 J d G V t U G F 0 a D 4 8 L 0 l 0 Z W 1 M b 2 N h d G l v b j 4 8 U 3 R h Y m x l R W 5 0 c m l l c y A v P j w v S X R l b T 4 8 S X R l b T 4 8 S X R l b U x v Y 2 F 0 a W 9 u P j x J d G V t V H l w Z T 5 G b 3 J t d W x h P C 9 J d G V t V H l w Z T 4 8 S X R l b V B h d G g + U 2 V j d G l v b j E v d l B h c n R p d G l v b i U y M C g y K S 9 D a G F u Z 2 V k J T I w V H l w Z T w v S X R l b V B h d G g + P C 9 J d G V t T G 9 j Y X R p b 2 4 + P F N 0 Y W J s Z U V u d H J p Z X M g L z 4 8 L 0 l 0 Z W 0 + P C 9 J d G V t c z 4 8 L 0 x v Y 2 F s U G F j a 2 F n Z U 1 l d G F k Y X R h R m l s Z T 4 W A A A A U E s F B g A A A A A A A A A A A A A A A A A A A A A A A C Y B A A A B A A A A 0 I y d 3 w E V 0 R G M e g D A T 8 K X 6 w E A A A A A t b o T p g k w Q r o P S 8 n z i g K K A A A A A A I A A A A A A B B m A A A A A Q A A I A A A A N 7 6 r 2 B j 5 Y K G C U i + L F R 8 W Z S e n a g 9 v u c c J b 2 n c G y 1 / w M J A A A A A A 6 A A A A A A g A A I A A A A H / 6 6 s B 0 J H I F 3 y c 7 F k Z X Z C D B S 0 W j + u C M d D R + h + u 8 i h W 0 U A A A A A l 3 / M E L V D T F q + m 6 q Q / K q i v K k A F M B G L s z W k 5 5 L e H G K k x C R i L j K B 8 Y 0 X L e x C J o C A x r 1 F h z H O 0 O i U Q u g Z V N a 9 k g p B X u r 2 V L Q 5 Y G 1 V 6 g V d V V 4 L w Q A A A A E K p 2 0 C Z a S h Z y Z 5 t v D N x L D M w e 9 e V W w / + S y J X F 6 H h t 3 U O J T h N C Y x o a + d G c I b J W 1 e z g i 5 x P D 3 h K e F M V G k 7 J N u i p / Q = < / 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2cbfe911-e091-41e7-a9b3-a45e99a0a036">
      <UserInfo>
        <DisplayName>Dheeraj Goyal</DisplayName>
        <AccountId>197</AccountId>
        <AccountType/>
      </UserInfo>
      <UserInfo>
        <DisplayName>Justin Jakowski</DisplayName>
        <AccountId>22</AccountId>
        <AccountType/>
      </UserInfo>
    </SharedWithUsers>
    <Date xmlns="a174434f-feee-45f0-8885-d59fe45e3491">2022-05-18T00:50:34+00:00</Date>
    <a33c1dec0cf54f05b1b5d74b41071a23 xmlns="a174434f-feee-45f0-8885-d59fe45e3491">
      <Terms xmlns="http://schemas.microsoft.com/office/infopath/2007/PartnerControls"/>
    </a33c1dec0cf54f05b1b5d74b41071a23>
    <TaxCatchAll xmlns="230e9df3-be65-4c73-a93b-d1236ebd677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54D121-84FE-493E-A1CB-D4D7D2AB57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174434f-feee-45f0-8885-d59fe45e3491"/>
    <ds:schemaRef ds:uri="2cbfe911-e091-41e7-a9b3-a45e99a0a036"/>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A4BA02-C819-41A3-9F3B-E88F185DB894}">
  <ds:schemaRefs>
    <ds:schemaRef ds:uri="http://schemas.microsoft.com/DataMashup"/>
  </ds:schemaRefs>
</ds:datastoreItem>
</file>

<file path=customXml/itemProps3.xml><?xml version="1.0" encoding="utf-8"?>
<ds:datastoreItem xmlns:ds="http://schemas.openxmlformats.org/officeDocument/2006/customXml" ds:itemID="{9B12C46E-6ECC-4072-AB49-1EE21AAF44C4}">
  <ds:schemaRefs>
    <ds:schemaRef ds:uri="http://schemas.microsoft.com/office/2006/metadata/properties"/>
    <ds:schemaRef ds:uri="http://schemas.microsoft.com/office/infopath/2007/PartnerControls"/>
    <ds:schemaRef ds:uri="http://schemas.microsoft.com/sharepoint/v3"/>
    <ds:schemaRef ds:uri="2cbfe911-e091-41e7-a9b3-a45e99a0a036"/>
    <ds:schemaRef ds:uri="a174434f-feee-45f0-8885-d59fe45e3491"/>
    <ds:schemaRef ds:uri="230e9df3-be65-4c73-a93b-d1236ebd677e"/>
  </ds:schemaRefs>
</ds:datastoreItem>
</file>

<file path=customXml/itemProps4.xml><?xml version="1.0" encoding="utf-8"?>
<ds:datastoreItem xmlns:ds="http://schemas.openxmlformats.org/officeDocument/2006/customXml" ds:itemID="{93091D52-B3C3-410C-AAC6-1C6B48A2703C}">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Sizing Input </vt:lpstr>
      <vt:lpstr>Turn The Knobs</vt:lpstr>
      <vt:lpstr>Host Configurations</vt:lpstr>
      <vt:lpstr>Storage Details</vt:lpstr>
      <vt:lpstr>CPU Details</vt:lpstr>
      <vt:lpstr>Memory Details</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Trevor Davis</dc:creator>
  <cp:keywords/>
  <dc:description/>
  <cp:lastModifiedBy>Trevor Davis</cp:lastModifiedBy>
  <cp:revision/>
  <dcterms:created xsi:type="dcterms:W3CDTF">2019-06-10T13:53:52Z</dcterms:created>
  <dcterms:modified xsi:type="dcterms:W3CDTF">2022-05-29T17:26:33Z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0x01010089CEFF4A8C8987429209E26EF57D6257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tredavis@microsoft.com</vt:lpwstr>
  </property>
  <property fmtid="{D5CDD505-2E9C-101B-9397-08002B2CF9AE}" pid="6" name="MSIP_Label_f42aa342-8706-4288-bd11-ebb85995028c_SetDate">
    <vt:lpwstr>2019-10-18T13:55:57.6824045Z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d1f8a198-cd38-4aa9-a915-933c165fcf81</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y fmtid="{D5CDD505-2E9C-101B-9397-08002B2CF9AE}" pid="12" name="xd_ProgID">
    <vt:lpwstr/>
  </property>
  <property fmtid="{D5CDD505-2E9C-101B-9397-08002B2CF9AE}" pid="13" name="SharedWithUsers">
    <vt:lpwstr>197;#Dheeraj Goyal;#22;#Justin Jakowski</vt:lpwstr>
  </property>
  <property fmtid="{D5CDD505-2E9C-101B-9397-08002B2CF9AE}" pid="14" name="ComplianceAssetId">
    <vt:lpwstr/>
  </property>
  <property fmtid="{D5CDD505-2E9C-101B-9397-08002B2CF9AE}" pid="15" name="TemplateUrl">
    <vt:lpwstr/>
  </property>
  <property fmtid="{D5CDD505-2E9C-101B-9397-08002B2CF9AE}" pid="16" name="xd_Signature">
    <vt:bool>false</vt:bool>
  </property>
</Properties>
</file>