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icrosoftapc.sharepoint.com/teams/AzureVMwareSolutionsSales-AVSGBB/Shared Documents/AVS GBB/Americas/AVS Sizer/"/>
    </mc:Choice>
  </mc:AlternateContent>
  <xr:revisionPtr revIDLastSave="240" documentId="6_{DDF8DF0C-469B-4C0B-B8DD-90FB23200A5B}" xr6:coauthVersionLast="47" xr6:coauthVersionMax="47" xr10:uidLastSave="{D4D5C879-8926-47E7-B71E-14B47230B7D9}"/>
  <bookViews>
    <workbookView xWindow="10845" yWindow="-16320" windowWidth="29040" windowHeight="15720" tabRatio="875" xr2:uid="{00000000-000D-0000-FFFF-FFFF00000000}"/>
  </bookViews>
  <sheets>
    <sheet name="Sizing Input " sheetId="5" r:id="rId1"/>
    <sheet name="Turn The Knobs" sheetId="4" r:id="rId2"/>
    <sheet name="Host Configurations" sheetId="9" state="hidden" r:id="rId3"/>
    <sheet name="Storage Details" sheetId="16" state="hidden" r:id="rId4"/>
    <sheet name="CPU Details" sheetId="25" state="hidden" r:id="rId5"/>
    <sheet name="Memory Details" sheetId="24" state="hidden" r:id="rId6"/>
    <sheet name="Sheet3" sheetId="27" state="hidden" r:id="rId7"/>
  </sheets>
  <definedNames>
    <definedName name="ExternalData_1" localSheetId="0">'Sizing Input '!#REF!</definedName>
    <definedName name="ExternalData_2" localSheetId="0" hidden="1">'Sizing Input 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5" l="1"/>
  <c r="C5" i="25"/>
  <c r="C11" i="5" l="1"/>
  <c r="F16" i="5" l="1"/>
  <c r="A4" i="24" l="1"/>
  <c r="A4" i="25"/>
  <c r="B6" i="16"/>
  <c r="B5" i="16"/>
  <c r="C7" i="5"/>
  <c r="D9" i="9" l="1"/>
  <c r="D14" i="9" s="1"/>
  <c r="C9" i="9"/>
  <c r="C12" i="9" s="1"/>
  <c r="B9" i="9"/>
  <c r="B12" i="9" s="1"/>
  <c r="D5" i="9"/>
  <c r="C5" i="9"/>
  <c r="E24" i="9" s="1"/>
  <c r="B5" i="9"/>
  <c r="C14" i="9" l="1"/>
  <c r="D13" i="9"/>
  <c r="C13" i="9"/>
  <c r="D15" i="9"/>
  <c r="B13" i="9"/>
  <c r="B14" i="9"/>
  <c r="C15" i="9"/>
  <c r="B15" i="9"/>
  <c r="D12" i="9"/>
  <c r="A2" i="25" l="1"/>
  <c r="A3" i="25" s="1"/>
  <c r="A5" i="25" s="1"/>
  <c r="A2" i="24"/>
  <c r="A3" i="24" s="1"/>
  <c r="A5" i="24" l="1"/>
  <c r="B8" i="24" s="1"/>
  <c r="B20" i="4" s="1"/>
  <c r="C3" i="24"/>
  <c r="B8" i="25"/>
  <c r="B19" i="4" s="1"/>
  <c r="B7" i="25"/>
  <c r="B7" i="16"/>
  <c r="B8" i="16"/>
  <c r="C8" i="16" s="1"/>
  <c r="B4" i="16"/>
  <c r="A5" i="16"/>
  <c r="A6" i="16"/>
  <c r="A7" i="16"/>
  <c r="A8" i="16"/>
  <c r="A4" i="16"/>
  <c r="B7" i="24" l="1"/>
  <c r="G16" i="5" l="1"/>
  <c r="C15" i="5" s="1"/>
  <c r="C16" i="5" s="1"/>
  <c r="B9" i="16" l="1"/>
  <c r="B28" i="16" l="1"/>
  <c r="B23" i="16"/>
  <c r="B10" i="16"/>
  <c r="B11" i="16" s="1"/>
  <c r="B12" i="16" s="1"/>
  <c r="B13" i="16" s="1"/>
  <c r="B14" i="16" s="1"/>
  <c r="B27" i="16" s="1"/>
  <c r="C27" i="16" l="1"/>
  <c r="B30" i="16" s="1"/>
  <c r="B29" i="16" s="1"/>
  <c r="B21" i="4"/>
  <c r="B23" i="4" s="1"/>
  <c r="B22" i="16"/>
  <c r="B24" i="16" l="1"/>
  <c r="B25" i="16" s="1"/>
  <c r="B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Trevor Davis</author>
  </authors>
  <commentList>
    <comment ref="B5" authorId="0" shapeId="0" xr:uid="{B33D60DF-DA5A-486D-BBD9-321A88A5101C}">
      <text>
        <r>
          <rPr>
            <b/>
            <sz val="9"/>
            <color indexed="81"/>
            <rFont val="Tahoma"/>
            <family val="2"/>
          </rPr>
          <t>Trevor Davis:</t>
        </r>
        <r>
          <rPr>
            <sz val="9"/>
            <color indexed="81"/>
            <rFont val="Tahoma"/>
            <family val="2"/>
          </rPr>
          <t xml:space="preserve">
How much extra capacity is required for growth</t>
        </r>
      </text>
    </comment>
    <comment ref="B6" authorId="0" shapeId="0" xr:uid="{454B034F-6F4C-4696-97D1-786D0ECCB208}">
      <text>
        <r>
          <rPr>
            <b/>
            <sz val="9"/>
            <color indexed="81"/>
            <rFont val="Tahoma"/>
            <family val="2"/>
          </rPr>
          <t>Trevor Davis:</t>
        </r>
        <r>
          <rPr>
            <sz val="9"/>
            <color indexed="81"/>
            <rFont val="Tahoma"/>
            <family val="2"/>
          </rPr>
          <t xml:space="preserve">
No De-Duplication = 1, the general guidance would be 1.5 or 2 conservatively</t>
        </r>
      </text>
    </comment>
    <comment ref="B7" authorId="0" shapeId="0" xr:uid="{1220EBD8-14AD-421B-AE96-7F4B6194BB30}">
      <text>
        <r>
          <rPr>
            <b/>
            <sz val="9"/>
            <color indexed="81"/>
            <rFont val="Tahoma"/>
            <family val="2"/>
          </rPr>
          <t>Trevor Davis:</t>
        </r>
        <r>
          <rPr>
            <sz val="9"/>
            <color indexed="81"/>
            <rFont val="Tahoma"/>
            <family val="2"/>
          </rPr>
          <t xml:space="preserve">
How much extra capacity is required for growth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5460B2-10FF-41B8-A3AF-B767F03FA519}" keepAlive="1" name="Query - vCPU (2)" description="Connection to the 'vCPU (2)' query in the workbook." type="5" refreshedVersion="6" background="1" saveData="1">
    <dbPr connection="Provider=Microsoft.Mashup.OleDb.1;Data Source=$Workbook$;Location=&quot;vCPU (2)&quot;;Extended Properties=&quot;&quot;" command="SELECT * FROM [vCPU (2)]"/>
  </connection>
  <connection id="2" xr16:uid="{BBCC4295-694D-4CF8-A6A9-2406B1F5CB5B}" keepAlive="1" name="Query - vHost (2)" description="Connection to the 'vHost (2)' query in the workbook." type="5" refreshedVersion="6" background="1" saveData="1">
    <dbPr connection="Provider=Microsoft.Mashup.OleDb.1;Data Source=$Workbook$;Location=&quot;vHost (2)&quot;;Extended Properties=&quot;&quot;" command="SELECT * FROM [vHost (2)]"/>
  </connection>
  <connection id="3" xr16:uid="{DD53ADD0-33A5-4F33-882A-B6DE85617F5B}" keepAlive="1" name="Query - vInfo (2)" description="Connection to the 'vInfo (2)' query in the workbook." type="5" refreshedVersion="6" background="1" saveData="1">
    <dbPr connection="Provider=Microsoft.Mashup.OleDb.1;Data Source=$Workbook$;Location=&quot;vInfo (2)&quot;;Extended Properties=&quot;&quot;" command="SELECT * FROM [vInfo (2)]"/>
  </connection>
  <connection id="4" xr16:uid="{5714B9D8-E28E-46AC-8291-475427315AFC}" keepAlive="1" name="Query - vMemory (2)" description="Connection to the 'vMemory (2)' query in the workbook." type="5" refreshedVersion="6" background="1" saveData="1">
    <dbPr connection="Provider=Microsoft.Mashup.OleDb.1;Data Source=$Workbook$;Location=&quot;vMemory (2)&quot;;Extended Properties=&quot;&quot;" command="SELECT * FROM [vMemory (2)]"/>
  </connection>
  <connection id="5" xr16:uid="{2291390C-0FB3-4306-9453-35AE6750B797}" keepAlive="1" name="Query - vPartition (2)" description="Connection to the 'vPartition (2)' query in the workbook." type="5" refreshedVersion="6" background="1" saveData="1">
    <dbPr connection="Provider=Microsoft.Mashup.OleDb.1;Data Source=$Workbook$;Location=&quot;vPartition (2)&quot;;Extended Properties=&quot;&quot;" command="SELECT * FROM [vPartition (2)]"/>
  </connection>
</connections>
</file>

<file path=xl/sharedStrings.xml><?xml version="1.0" encoding="utf-8"?>
<sst xmlns="http://schemas.openxmlformats.org/spreadsheetml/2006/main" count="88" uniqueCount="81">
  <si>
    <t>ONLY MODIFY THE CELLS HIGHLIGHTED IN BLUE</t>
  </si>
  <si>
    <t>VMs</t>
  </si>
  <si>
    <t>Compute</t>
  </si>
  <si>
    <t>Total vCPU Across All VMs</t>
  </si>
  <si>
    <t>Average vCPU Per VM</t>
  </si>
  <si>
    <t>Memory</t>
  </si>
  <si>
    <t>Total vMem Across All VMs (GB)</t>
  </si>
  <si>
    <t>Average vMem per VM (GB)</t>
  </si>
  <si>
    <t>Storage</t>
  </si>
  <si>
    <t>Total Storage Across All VMs (GB)</t>
  </si>
  <si>
    <t>MB From Storage</t>
  </si>
  <si>
    <t>TB</t>
  </si>
  <si>
    <t>GB</t>
  </si>
  <si>
    <t>Average Storage per VM (GB)</t>
  </si>
  <si>
    <t>Design Decisions</t>
  </si>
  <si>
    <t>Configurable Vaue</t>
  </si>
  <si>
    <t>Description</t>
  </si>
  <si>
    <t>Slack Space (%)</t>
  </si>
  <si>
    <t>Generally 25-30%, but in larger environments could be less, typically a 20% number is a good conservative estimate</t>
  </si>
  <si>
    <t>Dedupe / Compression Factor</t>
  </si>
  <si>
    <t>No Deduplication = 1 … Choose the deduplication factor you choose, the recommended factor is 1.5 for a conservative estimate</t>
  </si>
  <si>
    <t>Growth % (Overall)</t>
  </si>
  <si>
    <t>How much growth will the environment have, i.e, 20%, 15%, etc…</t>
  </si>
  <si>
    <t>Mgmt Workloads (TB)</t>
  </si>
  <si>
    <t>This number probably shouldn't be changed, it's the amount of storage for NSX, vCenter, etc..</t>
  </si>
  <si>
    <t>vSAN Configuration</t>
  </si>
  <si>
    <t>FTT=1, Erasure Coding</t>
  </si>
  <si>
    <t>How many failures to tolerate and would you like to use erasure coding</t>
  </si>
  <si>
    <t>N+ Configuration</t>
  </si>
  <si>
    <t>Use this to make sure then when / if there is a failure of a node there will always be enough disk, CPU and horsepower to not impact the environment</t>
  </si>
  <si>
    <t>Size for Storage Need or Deployed?</t>
  </si>
  <si>
    <t>Deployed</t>
  </si>
  <si>
    <t>If this is red, ignore the line</t>
  </si>
  <si>
    <t>Storage Growth %</t>
  </si>
  <si>
    <t>How much storage only growth would you like to account for?</t>
  </si>
  <si>
    <t>Overcommit Ratio of CPU (x:1)</t>
  </si>
  <si>
    <t>Overcommit Ratio of Memory (x:1)</t>
  </si>
  <si>
    <t>cs36m</t>
  </si>
  <si>
    <t>Number of Hosts To Accommodate CPU</t>
  </si>
  <si>
    <t>Number of Hosts To Accommodate Memory</t>
  </si>
  <si>
    <t>Number of Hosts To Accommodate Storage w/ Dedupe and Compression Factored</t>
  </si>
  <si>
    <t>The Number of Hosts Needed Based on the Factors Above</t>
  </si>
  <si>
    <t>Limiting Factor</t>
  </si>
  <si>
    <t>Model</t>
  </si>
  <si>
    <t>CS28</t>
  </si>
  <si>
    <t>CS36</t>
  </si>
  <si>
    <t>CS36m</t>
  </si>
  <si>
    <t>CPU GHz</t>
  </si>
  <si>
    <t>Number of Processors</t>
  </si>
  <si>
    <t>Core Per Processor</t>
  </si>
  <si>
    <t>Total Cores</t>
  </si>
  <si>
    <t>Memory (GB)</t>
  </si>
  <si>
    <t>Capacity Disk Size (GB)</t>
  </si>
  <si>
    <t>Number of Disks</t>
  </si>
  <si>
    <t>Total RAW Storage (TB)</t>
  </si>
  <si>
    <t>Useable Storage in TB</t>
  </si>
  <si>
    <t xml:space="preserve">FTT=1 </t>
  </si>
  <si>
    <t>FTT=2</t>
  </si>
  <si>
    <t>FTT=2, Erasure Coding</t>
  </si>
  <si>
    <t>Need</t>
  </si>
  <si>
    <t>Storage Need (TB)</t>
  </si>
  <si>
    <t>Storage Need + FTT Factor</t>
  </si>
  <si>
    <t>Storage Need + FTT Factor - Dedupe Factor (TB)</t>
  </si>
  <si>
    <t>Storage Need + FTT Factor - Dedupe Factor + Slack (TB)</t>
  </si>
  <si>
    <t>Storage Need + FTT Factor - Dedupe Factor + Slack + Dedupe Overhead (TB)</t>
  </si>
  <si>
    <t>Storage Need + FTT Factor - Dedupe Factor + Slack + Dedupe Overhead + Misc Overhead (TB)</t>
  </si>
  <si>
    <t>Number of CS36 Nodes Required</t>
  </si>
  <si>
    <t>Consumed Space</t>
  </si>
  <si>
    <t>Free Useable Space (TB)</t>
  </si>
  <si>
    <t>Total Useable Space</t>
  </si>
  <si>
    <t>Free Space (TB)</t>
  </si>
  <si>
    <t>needed VMs</t>
  </si>
  <si>
    <t>total vCPU needed</t>
  </si>
  <si>
    <t>overcommit</t>
  </si>
  <si>
    <t>physical CPUs needed</t>
  </si>
  <si>
    <t>CS36 Needed</t>
  </si>
  <si>
    <t>CS36m Needed</t>
  </si>
  <si>
    <t>total memory needed (GB)</t>
  </si>
  <si>
    <t>physical memory needed (GB)</t>
  </si>
  <si>
    <t>CS36 Need</t>
  </si>
  <si>
    <t>CS36m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</si>
</sst>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  <numFmt numFmtId="167" formatCode="#,##0.0"/>
  </numFmts>
  <fonts count="1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sz val="10"/>
      <color rgb="FFFF0000"/>
      <name val="Trebuchet MS"/>
      <family val="2"/>
    </font>
    <font>
      <sz val="10"/>
      <color rgb="FF434343"/>
      <name val="Trebuchet MS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u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22"/>
      <color theme="0"/>
      <name val="Calibri"/>
      <family val="2"/>
    </font>
    <font>
      <sz val="9"/>
      <color rgb="FF000000"/>
      <name val="Verdana"/>
      <family val="2"/>
    </font>
    <font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1"/>
    <xf numFmtId="0" fontId="8" fillId="0" borderId="1" applyNumberForma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" fillId="0" borderId="1" applyBorder="0"/>
    <xf numFmtId="9" fontId="6" fillId="0" borderId="1" applyFont="0" applyFill="0" applyBorder="0" applyAlignment="0" applyProtection="0"/>
    <xf numFmtId="43" fontId="6" fillId="0" borderId="1" applyFont="0" applyFill="0" applyBorder="0" applyAlignment="0" applyProtection="0"/>
  </cellStyleXfs>
  <cellXfs count="75">
    <xf numFmtId="0" fontId="0" fillId="0" borderId="0" xfId="0"/>
    <xf numFmtId="0" fontId="7" fillId="0" borderId="0" xfId="0" applyFont="1"/>
    <xf numFmtId="0" fontId="6" fillId="0" borderId="1" xfId="5"/>
    <xf numFmtId="164" fontId="6" fillId="0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4" applyFont="1" applyAlignment="1"/>
    <xf numFmtId="9" fontId="0" fillId="0" borderId="0" xfId="4" applyFont="1" applyAlignment="1">
      <alignment horizontal="right"/>
    </xf>
    <xf numFmtId="0" fontId="7" fillId="0" borderId="0" xfId="0" applyFont="1" applyAlignment="1">
      <alignment horizontal="center" wrapText="1"/>
    </xf>
    <xf numFmtId="0" fontId="2" fillId="0" borderId="1" xfId="0" applyFont="1" applyBorder="1"/>
    <xf numFmtId="0" fontId="6" fillId="4" borderId="1" xfId="5" applyFill="1"/>
    <xf numFmtId="2" fontId="6" fillId="4" borderId="1" xfId="5" applyNumberFormat="1" applyFill="1"/>
    <xf numFmtId="0" fontId="0" fillId="5" borderId="0" xfId="0" applyFill="1"/>
    <xf numFmtId="1" fontId="0" fillId="5" borderId="0" xfId="0" applyNumberFormat="1" applyFill="1"/>
    <xf numFmtId="2" fontId="0" fillId="5" borderId="0" xfId="0" applyNumberFormat="1" applyFill="1"/>
    <xf numFmtId="10" fontId="0" fillId="0" borderId="0" xfId="4" applyNumberFormat="1" applyFont="1" applyAlignment="1"/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0" fontId="6" fillId="6" borderId="9" xfId="5" applyFill="1" applyBorder="1"/>
    <xf numFmtId="0" fontId="6" fillId="0" borderId="11" xfId="5" applyBorder="1"/>
    <xf numFmtId="0" fontId="6" fillId="0" borderId="12" xfId="5" applyBorder="1"/>
    <xf numFmtId="0" fontId="10" fillId="0" borderId="11" xfId="5" applyFont="1" applyBorder="1"/>
    <xf numFmtId="0" fontId="6" fillId="6" borderId="11" xfId="5" applyFill="1" applyBorder="1"/>
    <xf numFmtId="166" fontId="6" fillId="0" borderId="12" xfId="3" applyNumberFormat="1" applyFont="1" applyFill="1" applyBorder="1" applyAlignment="1">
      <alignment horizontal="right"/>
    </xf>
    <xf numFmtId="167" fontId="6" fillId="6" borderId="12" xfId="5" applyNumberFormat="1" applyFill="1" applyBorder="1"/>
    <xf numFmtId="0" fontId="6" fillId="6" borderId="10" xfId="5" applyFill="1" applyBorder="1"/>
    <xf numFmtId="0" fontId="17" fillId="0" borderId="5" xfId="5" applyFont="1" applyBorder="1" applyAlignment="1">
      <alignment horizontal="center"/>
    </xf>
    <xf numFmtId="0" fontId="17" fillId="0" borderId="15" xfId="5" applyFont="1" applyBorder="1" applyAlignment="1">
      <alignment horizontal="center"/>
    </xf>
    <xf numFmtId="0" fontId="17" fillId="0" borderId="6" xfId="5" applyFont="1" applyBorder="1" applyAlignment="1">
      <alignment horizontal="center"/>
    </xf>
    <xf numFmtId="3" fontId="6" fillId="0" borderId="8" xfId="5" applyNumberFormat="1" applyBorder="1"/>
    <xf numFmtId="2" fontId="6" fillId="0" borderId="16" xfId="5" applyNumberFormat="1" applyBorder="1"/>
    <xf numFmtId="3" fontId="6" fillId="0" borderId="12" xfId="5" applyNumberFormat="1" applyBorder="1"/>
    <xf numFmtId="165" fontId="6" fillId="6" borderId="12" xfId="5" applyNumberFormat="1" applyFill="1" applyBorder="1"/>
    <xf numFmtId="2" fontId="0" fillId="0" borderId="0" xfId="0" applyNumberFormat="1" applyAlignment="1">
      <alignment horizontal="right"/>
    </xf>
    <xf numFmtId="0" fontId="3" fillId="0" borderId="0" xfId="0" applyFont="1"/>
    <xf numFmtId="165" fontId="3" fillId="0" borderId="0" xfId="0" applyNumberFormat="1" applyFont="1"/>
    <xf numFmtId="0" fontId="7" fillId="5" borderId="0" xfId="0" applyFont="1" applyFill="1"/>
    <xf numFmtId="9" fontId="3" fillId="0" borderId="0" xfId="4" applyFont="1" applyAlignment="1"/>
    <xf numFmtId="1" fontId="2" fillId="0" borderId="1" xfId="0" applyNumberFormat="1" applyFont="1" applyBorder="1"/>
    <xf numFmtId="165" fontId="0" fillId="5" borderId="0" xfId="0" applyNumberFormat="1" applyFill="1" applyAlignment="1">
      <alignment horizontal="right"/>
    </xf>
    <xf numFmtId="165" fontId="2" fillId="0" borderId="1" xfId="0" applyNumberFormat="1" applyFont="1" applyBorder="1"/>
    <xf numFmtId="3" fontId="16" fillId="6" borderId="7" xfId="0" applyNumberFormat="1" applyFont="1" applyFill="1" applyBorder="1" applyAlignment="1">
      <alignment horizontal="right"/>
    </xf>
    <xf numFmtId="0" fontId="6" fillId="0" borderId="13" xfId="5" applyBorder="1"/>
    <xf numFmtId="167" fontId="6" fillId="0" borderId="14" xfId="5" applyNumberFormat="1" applyBorder="1"/>
    <xf numFmtId="4" fontId="6" fillId="0" borderId="12" xfId="5" applyNumberFormat="1" applyBorder="1"/>
    <xf numFmtId="167" fontId="6" fillId="0" borderId="12" xfId="5" applyNumberForma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4" fillId="2" borderId="3" xfId="5" applyFont="1" applyFill="1" applyBorder="1" applyAlignment="1">
      <alignment horizontal="center" wrapText="1"/>
    </xf>
    <xf numFmtId="0" fontId="13" fillId="3" borderId="1" xfId="5" applyFont="1" applyFill="1" applyBorder="1" applyAlignment="1">
      <alignment horizontal="center" wrapText="1"/>
    </xf>
    <xf numFmtId="0" fontId="6" fillId="0" borderId="1" xfId="5" applyAlignment="1">
      <alignment horizontal="center" wrapText="1"/>
    </xf>
    <xf numFmtId="1" fontId="6" fillId="0" borderId="1" xfId="5" applyNumberFormat="1" applyAlignment="1">
      <alignment horizontal="center" wrapText="1"/>
    </xf>
    <xf numFmtId="0" fontId="13" fillId="3" borderId="2" xfId="5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3" fillId="3" borderId="2" xfId="5" applyFont="1" applyFill="1" applyBorder="1" applyAlignment="1">
      <alignment horizontal="left" vertical="top" wrapText="1"/>
    </xf>
    <xf numFmtId="0" fontId="14" fillId="0" borderId="2" xfId="5" applyFont="1" applyBorder="1" applyAlignment="1">
      <alignment horizontal="left" vertical="top" wrapText="1"/>
    </xf>
    <xf numFmtId="0" fontId="6" fillId="0" borderId="1" xfId="5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9" fontId="13" fillId="3" borderId="3" xfId="4" applyFont="1" applyFill="1" applyBorder="1" applyAlignment="1">
      <alignment horizontal="center" vertical="top" wrapText="1"/>
    </xf>
    <xf numFmtId="9" fontId="13" fillId="3" borderId="4" xfId="4" applyFont="1" applyFill="1" applyBorder="1" applyAlignment="1">
      <alignment horizontal="center" vertical="top" wrapText="1"/>
    </xf>
    <xf numFmtId="9" fontId="14" fillId="2" borderId="3" xfId="4" applyFont="1" applyFill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14" fillId="2" borderId="3" xfId="5" applyFont="1" applyFill="1" applyBorder="1" applyAlignment="1">
      <alignment horizontal="center" vertical="top" wrapText="1"/>
    </xf>
    <xf numFmtId="1" fontId="14" fillId="2" borderId="3" xfId="5" applyNumberFormat="1" applyFont="1" applyFill="1" applyBorder="1" applyAlignment="1">
      <alignment horizontal="center" vertical="top" wrapText="1"/>
    </xf>
    <xf numFmtId="0" fontId="15" fillId="6" borderId="1" xfId="5" applyFont="1" applyFill="1" applyAlignment="1">
      <alignment horizontal="center"/>
    </xf>
    <xf numFmtId="0" fontId="6" fillId="4" borderId="1" xfId="5" applyFill="1" applyAlignment="1">
      <alignment horizontal="center"/>
    </xf>
  </cellXfs>
  <cellStyles count="8">
    <cellStyle name="Comma" xfId="3" builtinId="3"/>
    <cellStyle name="Comma 2" xfId="7" xr:uid="{DCD1A837-9915-4C39-A223-3CC6F9C62875}"/>
    <cellStyle name="Hyperlink 2" xfId="2" xr:uid="{323B4773-3110-402D-B3A1-0F68935BE681}"/>
    <cellStyle name="Normal" xfId="0" builtinId="0"/>
    <cellStyle name="Normal 2" xfId="1" xr:uid="{DECAFA4B-02B8-498A-9296-9002DAFC3432}"/>
    <cellStyle name="Normal 3" xfId="5" xr:uid="{9C18FFFE-F72D-4C36-8FA0-4B27E1FE615E}"/>
    <cellStyle name="Percent" xfId="4" builtinId="5"/>
    <cellStyle name="Percent 2" xfId="6" xr:uid="{BCEBE2A7-9756-40F8-958F-517456AA17AC}"/>
  </cellStyles>
  <dxfs count="7">
    <dxf>
      <fill>
        <patternFill patternType="darkGray"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 patternType="darkGray"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izer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FCCB-372C-4C42-9551-8F5159455EDB}">
  <sheetPr codeName="Sheet1">
    <tabColor theme="9"/>
  </sheetPr>
  <dimension ref="B1:H17"/>
  <sheetViews>
    <sheetView tabSelected="1" zoomScale="140" zoomScaleNormal="140" workbookViewId="0">
      <selection activeCell="D20" sqref="D20"/>
    </sheetView>
  </sheetViews>
  <sheetFormatPr defaultColWidth="11.3984375" defaultRowHeight="14.25" x14ac:dyDescent="0.45"/>
  <cols>
    <col min="1" max="1" width="11.3984375" style="2"/>
    <col min="2" max="2" width="35.265625" style="2" bestFit="1" customWidth="1"/>
    <col min="3" max="3" width="12.59765625" style="2" bestFit="1" customWidth="1"/>
    <col min="4" max="4" width="11.3984375" style="2"/>
    <col min="5" max="5" width="15.86328125" style="2" bestFit="1" customWidth="1"/>
    <col min="6" max="8" width="11.3984375" style="2"/>
    <col min="9" max="9" width="11.73046875" style="2" bestFit="1" customWidth="1"/>
    <col min="10" max="16384" width="11.3984375" style="2"/>
  </cols>
  <sheetData>
    <row r="1" spans="2:8" ht="28.5" x14ac:dyDescent="0.85">
      <c r="B1" s="73" t="s">
        <v>0</v>
      </c>
      <c r="C1" s="73"/>
      <c r="D1" s="73"/>
      <c r="E1" s="73"/>
      <c r="F1" s="73"/>
      <c r="G1" s="73"/>
      <c r="H1" s="73"/>
    </row>
    <row r="3" spans="2:8" ht="14.65" thickBot="1" x14ac:dyDescent="0.5"/>
    <row r="4" spans="2:8" ht="14.65" thickTop="1" x14ac:dyDescent="0.45">
      <c r="B4" s="21" t="s">
        <v>1</v>
      </c>
      <c r="C4" s="28">
        <v>7171</v>
      </c>
    </row>
    <row r="5" spans="2:8" x14ac:dyDescent="0.45">
      <c r="B5" s="22"/>
      <c r="C5" s="23"/>
    </row>
    <row r="6" spans="2:8" x14ac:dyDescent="0.45">
      <c r="B6" s="24" t="s">
        <v>2</v>
      </c>
      <c r="C6" s="23"/>
    </row>
    <row r="7" spans="2:8" x14ac:dyDescent="0.45">
      <c r="B7" s="22" t="s">
        <v>3</v>
      </c>
      <c r="C7" s="34">
        <f>C4*C8</f>
        <v>51272.65</v>
      </c>
    </row>
    <row r="8" spans="2:8" x14ac:dyDescent="0.45">
      <c r="B8" s="25" t="s">
        <v>4</v>
      </c>
      <c r="C8" s="35">
        <v>7.15</v>
      </c>
    </row>
    <row r="9" spans="2:8" x14ac:dyDescent="0.45">
      <c r="B9" s="22"/>
      <c r="C9" s="26"/>
    </row>
    <row r="10" spans="2:8" x14ac:dyDescent="0.45">
      <c r="B10" s="24" t="s">
        <v>5</v>
      </c>
      <c r="C10" s="23"/>
    </row>
    <row r="11" spans="2:8" x14ac:dyDescent="0.45">
      <c r="B11" s="22" t="s">
        <v>6</v>
      </c>
      <c r="C11" s="48">
        <f>C12*C4</f>
        <v>28684</v>
      </c>
    </row>
    <row r="12" spans="2:8" x14ac:dyDescent="0.45">
      <c r="B12" s="25" t="s">
        <v>7</v>
      </c>
      <c r="C12" s="27">
        <v>4</v>
      </c>
    </row>
    <row r="13" spans="2:8" x14ac:dyDescent="0.45">
      <c r="B13" s="22"/>
      <c r="C13" s="23"/>
    </row>
    <row r="14" spans="2:8" ht="14.65" thickBot="1" x14ac:dyDescent="0.5">
      <c r="B14" s="24" t="s">
        <v>8</v>
      </c>
      <c r="C14" s="23"/>
    </row>
    <row r="15" spans="2:8" x14ac:dyDescent="0.45">
      <c r="B15" s="22" t="s">
        <v>9</v>
      </c>
      <c r="C15" s="47">
        <f>G16</f>
        <v>306686</v>
      </c>
      <c r="E15" s="29" t="s">
        <v>10</v>
      </c>
      <c r="F15" s="30" t="s">
        <v>11</v>
      </c>
      <c r="G15" s="31" t="s">
        <v>12</v>
      </c>
    </row>
    <row r="16" spans="2:8" ht="14.65" thickBot="1" x14ac:dyDescent="0.5">
      <c r="B16" s="45" t="s">
        <v>13</v>
      </c>
      <c r="C16" s="46">
        <f>C15/C4</f>
        <v>42.767535908520429</v>
      </c>
      <c r="E16" s="44">
        <v>306686000</v>
      </c>
      <c r="F16" s="33">
        <f>E16/1000000</f>
        <v>306.68599999999998</v>
      </c>
      <c r="G16" s="32">
        <f>E16/1000</f>
        <v>306686</v>
      </c>
    </row>
    <row r="17" spans="3:3" ht="14.65" thickTop="1" x14ac:dyDescent="0.45">
      <c r="C17" s="3"/>
    </row>
  </sheetData>
  <mergeCells count="1">
    <mergeCell ref="B1:H1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8"/>
    <outlinePr summaryBelow="0" summaryRight="0"/>
  </sheetPr>
  <dimension ref="A1:U200"/>
  <sheetViews>
    <sheetView showGridLines="0" zoomScaleNormal="100" workbookViewId="0">
      <selection activeCell="B9" sqref="B9"/>
    </sheetView>
  </sheetViews>
  <sheetFormatPr defaultColWidth="14.3984375" defaultRowHeight="12.75" x14ac:dyDescent="0.35"/>
  <cols>
    <col min="1" max="1" width="40.3984375" style="66" customWidth="1"/>
    <col min="2" max="2" width="25" style="53" customWidth="1"/>
    <col min="3" max="4" width="45.86328125" style="51" customWidth="1"/>
    <col min="5" max="16384" width="14.3984375" style="51"/>
  </cols>
  <sheetData>
    <row r="1" spans="1:21" ht="13.9" x14ac:dyDescent="0.45">
      <c r="A1" s="61"/>
      <c r="B1" s="50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ht="13.9" x14ac:dyDescent="0.45">
      <c r="A2" s="61"/>
      <c r="B2" s="52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</row>
    <row r="3" spans="1:21" ht="13.9" x14ac:dyDescent="0.45">
      <c r="A3" s="62"/>
      <c r="C3" s="54"/>
      <c r="D3" s="5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</row>
    <row r="4" spans="1:21" ht="14.25" x14ac:dyDescent="0.45">
      <c r="A4" s="63" t="s">
        <v>14</v>
      </c>
      <c r="B4" s="67" t="s">
        <v>15</v>
      </c>
      <c r="C4" s="68" t="s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</row>
    <row r="5" spans="1:21" ht="41.65" x14ac:dyDescent="0.45">
      <c r="A5" s="64" t="s">
        <v>17</v>
      </c>
      <c r="B5" s="69">
        <v>0.25</v>
      </c>
      <c r="C5" s="70" t="s">
        <v>18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</row>
    <row r="6" spans="1:21" ht="41.65" x14ac:dyDescent="0.45">
      <c r="A6" s="64" t="s">
        <v>19</v>
      </c>
      <c r="B6" s="71">
        <v>1.3</v>
      </c>
      <c r="C6" s="70" t="s">
        <v>20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ht="27.75" x14ac:dyDescent="0.45">
      <c r="A7" s="64" t="s">
        <v>21</v>
      </c>
      <c r="B7" s="69">
        <v>0</v>
      </c>
      <c r="C7" s="70" t="s">
        <v>22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 ht="27.75" x14ac:dyDescent="0.45">
      <c r="A8" s="64" t="s">
        <v>23</v>
      </c>
      <c r="B8" s="71">
        <v>5</v>
      </c>
      <c r="C8" s="70" t="s">
        <v>24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 ht="27.75" x14ac:dyDescent="0.45">
      <c r="A9" s="64" t="s">
        <v>25</v>
      </c>
      <c r="B9" s="71" t="s">
        <v>26</v>
      </c>
      <c r="C9" s="70" t="s">
        <v>27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</row>
    <row r="10" spans="1:21" ht="41.65" x14ac:dyDescent="0.45">
      <c r="A10" s="64" t="s">
        <v>28</v>
      </c>
      <c r="B10" s="71">
        <v>0</v>
      </c>
      <c r="C10" s="70" t="s">
        <v>29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ht="14.25" x14ac:dyDescent="0.45">
      <c r="A11" s="64" t="s">
        <v>30</v>
      </c>
      <c r="B11" s="71" t="s">
        <v>31</v>
      </c>
      <c r="C11" s="70" t="s">
        <v>32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</row>
    <row r="12" spans="1:21" ht="27.75" x14ac:dyDescent="0.45">
      <c r="A12" s="64" t="s">
        <v>33</v>
      </c>
      <c r="B12" s="69">
        <v>0</v>
      </c>
      <c r="C12" s="70" t="s">
        <v>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</row>
    <row r="13" spans="1:21" ht="14.25" x14ac:dyDescent="0.45">
      <c r="A13" s="64" t="s">
        <v>35</v>
      </c>
      <c r="B13" s="72">
        <v>4</v>
      </c>
      <c r="C13" s="70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ht="14.25" x14ac:dyDescent="0.45">
      <c r="A14" s="64" t="s">
        <v>36</v>
      </c>
      <c r="B14" s="72">
        <v>1</v>
      </c>
      <c r="C14" s="7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</row>
    <row r="15" spans="1:21" ht="14.25" x14ac:dyDescent="0.45">
      <c r="A15" s="64"/>
      <c r="B15" s="56"/>
      <c r="C15" s="55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</row>
    <row r="16" spans="1:21" ht="14.25" x14ac:dyDescent="0.45">
      <c r="A16" s="64"/>
      <c r="B16" s="56"/>
      <c r="C16" s="55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</row>
    <row r="17" spans="1:21" ht="13.9" x14ac:dyDescent="0.45">
      <c r="A17" s="61"/>
      <c r="B17" s="50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</row>
    <row r="18" spans="1:21" ht="14.25" x14ac:dyDescent="0.45">
      <c r="A18" s="65"/>
      <c r="B18" s="57" t="s">
        <v>37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 spans="1:21" ht="14.25" x14ac:dyDescent="0.45">
      <c r="A19" s="65" t="s">
        <v>38</v>
      </c>
      <c r="B19" s="58">
        <f>'CPU Details'!B8+B10</f>
        <v>357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 spans="1:21" ht="14.25" x14ac:dyDescent="0.45">
      <c r="A20" s="65" t="s">
        <v>39</v>
      </c>
      <c r="B20" s="58">
        <f>'Memory Details'!B8+B10</f>
        <v>50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 spans="1:21" ht="28.5" x14ac:dyDescent="0.45">
      <c r="A21" s="65" t="s">
        <v>40</v>
      </c>
      <c r="B21" s="59">
        <f>'Storage Details'!B27+B10</f>
        <v>31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 spans="1:21" ht="13.9" x14ac:dyDescent="0.45">
      <c r="A22" s="61"/>
      <c r="B22" s="50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 spans="1:21" ht="28.5" x14ac:dyDescent="0.45">
      <c r="A23" s="63" t="s">
        <v>41</v>
      </c>
      <c r="B23" s="60">
        <f>MAX(B19:B21)</f>
        <v>357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1" ht="13.9" x14ac:dyDescent="0.45">
      <c r="A24" s="61" t="s">
        <v>42</v>
      </c>
      <c r="B24" s="50" t="str">
        <f>IF(B23=B21,"Storage",IF(B20=B23,"Memory",IF(B19=B23,"CPU")))</f>
        <v>CPU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1" ht="13.9" x14ac:dyDescent="0.45">
      <c r="A25" s="61"/>
      <c r="B25" s="50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</row>
    <row r="26" spans="1:21" ht="13.9" x14ac:dyDescent="0.45">
      <c r="A26" s="61"/>
      <c r="B26" s="50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1:21" ht="13.9" x14ac:dyDescent="0.45">
      <c r="A27" s="61"/>
      <c r="B27" s="50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1:21" ht="13.9" x14ac:dyDescent="0.45">
      <c r="A28" s="61"/>
      <c r="B28" s="50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1:21" ht="13.9" x14ac:dyDescent="0.45">
      <c r="A29" s="61"/>
      <c r="B29" s="50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1:21" ht="13.9" x14ac:dyDescent="0.45">
      <c r="A30" s="61"/>
      <c r="B30" s="50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1:21" ht="13.9" x14ac:dyDescent="0.45">
      <c r="A31" s="61"/>
      <c r="B31" s="50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</row>
    <row r="32" spans="1:21" ht="13.9" x14ac:dyDescent="0.45">
      <c r="A32" s="61"/>
      <c r="B32" s="50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</row>
    <row r="33" spans="1:21" ht="13.9" x14ac:dyDescent="0.45">
      <c r="A33" s="61"/>
      <c r="B33" s="50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</row>
    <row r="34" spans="1:21" ht="13.9" x14ac:dyDescent="0.45">
      <c r="A34" s="61"/>
      <c r="B34" s="50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</row>
    <row r="35" spans="1:21" ht="13.9" x14ac:dyDescent="0.45">
      <c r="A35" s="61"/>
      <c r="B35" s="50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</row>
    <row r="36" spans="1:21" ht="13.9" x14ac:dyDescent="0.45">
      <c r="A36" s="61"/>
      <c r="B36" s="50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1:21" ht="13.9" x14ac:dyDescent="0.45">
      <c r="A37" s="61"/>
      <c r="B37" s="50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1:21" ht="13.9" x14ac:dyDescent="0.45">
      <c r="A38" s="61"/>
      <c r="B38" s="50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1:21" ht="13.9" x14ac:dyDescent="0.45">
      <c r="A39" s="61"/>
      <c r="B39" s="50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1:21" ht="13.9" x14ac:dyDescent="0.45">
      <c r="A40" s="61"/>
      <c r="B40" s="50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</row>
    <row r="41" spans="1:21" ht="13.9" x14ac:dyDescent="0.45">
      <c r="A41" s="61"/>
      <c r="B41" s="50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</row>
    <row r="42" spans="1:21" ht="13.9" x14ac:dyDescent="0.45">
      <c r="A42" s="61"/>
      <c r="B42" s="50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</row>
    <row r="43" spans="1:21" ht="13.9" x14ac:dyDescent="0.45">
      <c r="A43" s="61"/>
      <c r="B43" s="50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</row>
    <row r="44" spans="1:21" ht="13.9" x14ac:dyDescent="0.45">
      <c r="A44" s="61"/>
      <c r="B44" s="50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</row>
    <row r="45" spans="1:21" ht="13.9" x14ac:dyDescent="0.45">
      <c r="A45" s="61"/>
      <c r="B45" s="50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</row>
    <row r="46" spans="1:21" ht="13.9" x14ac:dyDescent="0.45">
      <c r="A46" s="61"/>
      <c r="B46" s="50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</row>
    <row r="47" spans="1:21" ht="13.9" x14ac:dyDescent="0.45">
      <c r="A47" s="61"/>
      <c r="B47" s="50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</row>
    <row r="48" spans="1:21" ht="13.9" x14ac:dyDescent="0.45">
      <c r="A48" s="61"/>
      <c r="B48" s="50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</row>
    <row r="49" spans="1:21" ht="13.9" x14ac:dyDescent="0.45">
      <c r="A49" s="61"/>
      <c r="B49" s="50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</row>
    <row r="50" spans="1:21" ht="13.9" x14ac:dyDescent="0.45">
      <c r="A50" s="61"/>
      <c r="B50" s="50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</row>
    <row r="51" spans="1:21" ht="13.9" x14ac:dyDescent="0.45">
      <c r="A51" s="61"/>
      <c r="B51" s="50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</row>
    <row r="52" spans="1:21" ht="13.9" x14ac:dyDescent="0.45">
      <c r="A52" s="61"/>
      <c r="B52" s="50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</row>
    <row r="53" spans="1:21" ht="13.9" x14ac:dyDescent="0.45">
      <c r="A53" s="61"/>
      <c r="B53" s="50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</row>
    <row r="54" spans="1:21" ht="13.9" x14ac:dyDescent="0.45">
      <c r="A54" s="61"/>
      <c r="B54" s="50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</row>
    <row r="55" spans="1:21" ht="13.9" x14ac:dyDescent="0.45">
      <c r="A55" s="61"/>
      <c r="B55" s="50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</row>
    <row r="56" spans="1:21" ht="13.9" x14ac:dyDescent="0.45">
      <c r="A56" s="61"/>
      <c r="B56" s="50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</row>
    <row r="57" spans="1:21" ht="13.9" x14ac:dyDescent="0.45">
      <c r="A57" s="61"/>
      <c r="B57" s="50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1:21" ht="13.9" x14ac:dyDescent="0.45">
      <c r="A58" s="61"/>
      <c r="B58" s="50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1:21" ht="13.9" x14ac:dyDescent="0.45">
      <c r="A59" s="61"/>
      <c r="B59" s="50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1:21" ht="13.9" x14ac:dyDescent="0.45">
      <c r="A60" s="61"/>
      <c r="B60" s="50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1:21" ht="13.9" x14ac:dyDescent="0.45">
      <c r="A61" s="61"/>
      <c r="B61" s="50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</row>
    <row r="62" spans="1:21" ht="13.9" x14ac:dyDescent="0.45">
      <c r="A62" s="61"/>
      <c r="B62" s="50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</row>
    <row r="63" spans="1:21" ht="13.9" x14ac:dyDescent="0.45">
      <c r="A63" s="61"/>
      <c r="B63" s="50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</row>
    <row r="64" spans="1:21" ht="13.9" x14ac:dyDescent="0.45">
      <c r="A64" s="61"/>
      <c r="B64" s="50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</row>
    <row r="65" spans="1:21" ht="13.9" x14ac:dyDescent="0.45">
      <c r="A65" s="61"/>
      <c r="B65" s="50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13.9" x14ac:dyDescent="0.45">
      <c r="A66" s="61"/>
      <c r="B66" s="50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13.9" x14ac:dyDescent="0.45">
      <c r="A67" s="61"/>
      <c r="B67" s="50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13.9" x14ac:dyDescent="0.45">
      <c r="A68" s="61"/>
      <c r="B68" s="50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</row>
    <row r="69" spans="1:21" ht="13.9" x14ac:dyDescent="0.45">
      <c r="A69" s="61"/>
      <c r="B69" s="50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</row>
    <row r="70" spans="1:21" ht="13.9" x14ac:dyDescent="0.45">
      <c r="A70" s="61"/>
      <c r="B70" s="50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</row>
    <row r="71" spans="1:21" ht="13.9" x14ac:dyDescent="0.45">
      <c r="A71" s="61"/>
      <c r="B71" s="50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</row>
    <row r="72" spans="1:21" ht="13.9" x14ac:dyDescent="0.45">
      <c r="A72" s="61"/>
      <c r="B72" s="50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</row>
    <row r="73" spans="1:21" ht="13.9" x14ac:dyDescent="0.45">
      <c r="A73" s="61"/>
      <c r="B73" s="50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</row>
    <row r="74" spans="1:21" ht="13.9" x14ac:dyDescent="0.45">
      <c r="A74" s="61"/>
      <c r="B74" s="50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</row>
    <row r="75" spans="1:21" ht="13.9" x14ac:dyDescent="0.45">
      <c r="A75" s="61"/>
      <c r="B75" s="50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</row>
    <row r="76" spans="1:21" ht="13.9" x14ac:dyDescent="0.45">
      <c r="A76" s="61"/>
      <c r="B76" s="5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</row>
    <row r="77" spans="1:21" ht="13.9" x14ac:dyDescent="0.45">
      <c r="A77" s="61"/>
      <c r="B77" s="50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</row>
    <row r="78" spans="1:21" ht="13.9" x14ac:dyDescent="0.45">
      <c r="A78" s="61"/>
      <c r="B78" s="50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</row>
    <row r="79" spans="1:21" ht="13.9" x14ac:dyDescent="0.45">
      <c r="A79" s="61"/>
      <c r="B79" s="50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</row>
    <row r="80" spans="1:21" ht="13.9" x14ac:dyDescent="0.45">
      <c r="A80" s="61"/>
      <c r="B80" s="50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</row>
    <row r="81" spans="1:21" ht="13.9" x14ac:dyDescent="0.45">
      <c r="A81" s="61"/>
      <c r="B81" s="50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</row>
    <row r="82" spans="1:21" ht="13.9" x14ac:dyDescent="0.45">
      <c r="A82" s="61"/>
      <c r="B82" s="50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</row>
    <row r="83" spans="1:21" ht="13.9" x14ac:dyDescent="0.45">
      <c r="A83" s="61"/>
      <c r="B83" s="50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</row>
    <row r="84" spans="1:21" ht="13.9" x14ac:dyDescent="0.45">
      <c r="A84" s="61"/>
      <c r="B84" s="50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</row>
    <row r="85" spans="1:21" ht="13.9" x14ac:dyDescent="0.45">
      <c r="A85" s="61"/>
      <c r="B85" s="5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1:21" ht="13.9" x14ac:dyDescent="0.45">
      <c r="A86" s="61"/>
      <c r="B86" s="50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1:21" ht="13.9" x14ac:dyDescent="0.45">
      <c r="A87" s="61"/>
      <c r="B87" s="50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1:21" ht="13.9" x14ac:dyDescent="0.45">
      <c r="A88" s="61"/>
      <c r="B88" s="50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1:21" ht="13.9" x14ac:dyDescent="0.45">
      <c r="A89" s="61"/>
      <c r="B89" s="50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1:21" ht="13.9" x14ac:dyDescent="0.45">
      <c r="A90" s="61"/>
      <c r="B90" s="50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</row>
    <row r="91" spans="1:21" ht="13.9" x14ac:dyDescent="0.45">
      <c r="A91" s="61"/>
      <c r="B91" s="50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</row>
    <row r="92" spans="1:21" ht="13.9" x14ac:dyDescent="0.45">
      <c r="A92" s="61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</row>
    <row r="93" spans="1:21" ht="13.9" x14ac:dyDescent="0.45">
      <c r="A93" s="61"/>
      <c r="B93" s="50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</row>
    <row r="94" spans="1:21" ht="13.9" x14ac:dyDescent="0.45">
      <c r="A94" s="61"/>
      <c r="B94" s="50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</row>
    <row r="95" spans="1:21" ht="13.9" x14ac:dyDescent="0.45">
      <c r="A95" s="61"/>
      <c r="B95" s="50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</row>
    <row r="96" spans="1:21" ht="13.9" x14ac:dyDescent="0.45">
      <c r="A96" s="61"/>
      <c r="B96" s="50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1:21" ht="13.9" x14ac:dyDescent="0.45">
      <c r="A97" s="61"/>
      <c r="B97" s="50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1:21" ht="13.9" x14ac:dyDescent="0.45">
      <c r="A98" s="61"/>
      <c r="B98" s="50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1:21" ht="13.9" x14ac:dyDescent="0.45">
      <c r="A99" s="61"/>
      <c r="B99" s="50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1:21" ht="13.9" x14ac:dyDescent="0.45">
      <c r="A100" s="61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</row>
    <row r="101" spans="1:21" ht="13.9" x14ac:dyDescent="0.45">
      <c r="A101" s="61"/>
      <c r="B101" s="50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1:21" ht="13.9" x14ac:dyDescent="0.45">
      <c r="A102" s="61"/>
      <c r="B102" s="50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1:21" ht="13.9" x14ac:dyDescent="0.45">
      <c r="A103" s="61"/>
      <c r="B103" s="50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1:21" ht="13.9" x14ac:dyDescent="0.45">
      <c r="A104" s="61"/>
      <c r="B104" s="50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1:21" ht="13.9" x14ac:dyDescent="0.45">
      <c r="A105" s="61"/>
      <c r="B105" s="50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1:21" ht="13.9" x14ac:dyDescent="0.45">
      <c r="A106" s="61"/>
      <c r="B106" s="50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1:21" ht="13.9" x14ac:dyDescent="0.45">
      <c r="A107" s="61"/>
      <c r="B107" s="50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1:21" ht="13.9" x14ac:dyDescent="0.45">
      <c r="A108" s="61"/>
      <c r="B108" s="50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1:21" ht="13.9" x14ac:dyDescent="0.45">
      <c r="A109" s="61"/>
      <c r="B109" s="50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</row>
    <row r="110" spans="1:21" ht="13.9" x14ac:dyDescent="0.45">
      <c r="A110" s="61"/>
      <c r="B110" s="50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</row>
    <row r="111" spans="1:21" ht="13.9" x14ac:dyDescent="0.45">
      <c r="A111" s="61"/>
      <c r="B111" s="50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</row>
    <row r="112" spans="1:21" ht="13.9" x14ac:dyDescent="0.45">
      <c r="A112" s="61"/>
      <c r="B112" s="50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</row>
    <row r="113" spans="1:21" ht="13.9" x14ac:dyDescent="0.45">
      <c r="A113" s="61"/>
      <c r="B113" s="50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</row>
    <row r="114" spans="1:21" ht="13.9" x14ac:dyDescent="0.45">
      <c r="A114" s="61"/>
      <c r="B114" s="50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</row>
    <row r="115" spans="1:21" ht="13.9" x14ac:dyDescent="0.45">
      <c r="A115" s="61"/>
      <c r="B115" s="50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</row>
    <row r="116" spans="1:21" ht="13.9" x14ac:dyDescent="0.45">
      <c r="A116" s="61"/>
      <c r="B116" s="50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</row>
    <row r="117" spans="1:21" ht="13.9" x14ac:dyDescent="0.45">
      <c r="A117" s="61"/>
      <c r="B117" s="50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</row>
    <row r="118" spans="1:21" ht="13.9" x14ac:dyDescent="0.45">
      <c r="A118" s="61"/>
      <c r="B118" s="50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</row>
    <row r="119" spans="1:21" ht="13.9" x14ac:dyDescent="0.45">
      <c r="A119" s="61"/>
      <c r="B119" s="50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</row>
    <row r="120" spans="1:21" ht="13.9" x14ac:dyDescent="0.45">
      <c r="A120" s="61"/>
      <c r="B120" s="50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</row>
    <row r="121" spans="1:21" ht="13.9" x14ac:dyDescent="0.45">
      <c r="A121" s="61"/>
      <c r="B121" s="50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</row>
    <row r="122" spans="1:21" ht="13.9" x14ac:dyDescent="0.45">
      <c r="A122" s="61"/>
      <c r="B122" s="50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</row>
    <row r="123" spans="1:21" ht="13.9" x14ac:dyDescent="0.45">
      <c r="A123" s="61"/>
      <c r="B123" s="50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</row>
    <row r="124" spans="1:21" ht="13.9" x14ac:dyDescent="0.45">
      <c r="A124" s="61"/>
      <c r="B124" s="50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</row>
    <row r="125" spans="1:21" ht="13.9" x14ac:dyDescent="0.45">
      <c r="A125" s="61"/>
      <c r="B125" s="50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</row>
    <row r="126" spans="1:21" ht="13.9" x14ac:dyDescent="0.45">
      <c r="A126" s="61"/>
      <c r="B126" s="50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</row>
    <row r="127" spans="1:21" ht="13.9" x14ac:dyDescent="0.45">
      <c r="A127" s="61"/>
      <c r="B127" s="50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</row>
    <row r="128" spans="1:21" ht="13.9" x14ac:dyDescent="0.45">
      <c r="A128" s="61"/>
      <c r="B128" s="50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</row>
    <row r="129" spans="1:21" ht="13.9" x14ac:dyDescent="0.45">
      <c r="A129" s="61"/>
      <c r="B129" s="50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</row>
    <row r="130" spans="1:21" ht="13.9" x14ac:dyDescent="0.45">
      <c r="A130" s="61"/>
      <c r="B130" s="50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</row>
    <row r="131" spans="1:21" ht="13.9" x14ac:dyDescent="0.45">
      <c r="A131" s="61"/>
      <c r="B131" s="50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</row>
    <row r="132" spans="1:21" ht="13.9" x14ac:dyDescent="0.45">
      <c r="A132" s="61"/>
      <c r="B132" s="50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</row>
    <row r="133" spans="1:21" ht="13.9" x14ac:dyDescent="0.45">
      <c r="A133" s="61"/>
      <c r="B133" s="50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21" ht="13.9" x14ac:dyDescent="0.45">
      <c r="A134" s="61"/>
      <c r="B134" s="50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21" ht="13.9" x14ac:dyDescent="0.45">
      <c r="A135" s="61"/>
      <c r="B135" s="50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</row>
    <row r="136" spans="1:21" ht="13.9" x14ac:dyDescent="0.45">
      <c r="A136" s="61"/>
      <c r="B136" s="50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21" ht="13.9" x14ac:dyDescent="0.45">
      <c r="A137" s="61"/>
      <c r="B137" s="50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21" ht="13.9" x14ac:dyDescent="0.45">
      <c r="A138" s="61"/>
      <c r="B138" s="50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1:21" ht="13.9" x14ac:dyDescent="0.45">
      <c r="A139" s="61"/>
      <c r="B139" s="50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1:21" ht="13.9" x14ac:dyDescent="0.45">
      <c r="A140" s="61"/>
      <c r="B140" s="50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1:21" ht="13.9" x14ac:dyDescent="0.45">
      <c r="A141" s="61"/>
      <c r="B141" s="50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</row>
    <row r="142" spans="1:21" ht="13.9" x14ac:dyDescent="0.45">
      <c r="A142" s="61"/>
      <c r="B142" s="50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</row>
    <row r="143" spans="1:21" ht="13.9" x14ac:dyDescent="0.45">
      <c r="A143" s="61"/>
      <c r="B143" s="50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</row>
    <row r="144" spans="1:21" ht="13.9" x14ac:dyDescent="0.45">
      <c r="A144" s="61"/>
      <c r="B144" s="50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</row>
    <row r="145" spans="1:21" ht="13.9" x14ac:dyDescent="0.45">
      <c r="A145" s="61"/>
      <c r="B145" s="50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</row>
    <row r="146" spans="1:21" ht="13.9" x14ac:dyDescent="0.45">
      <c r="A146" s="61"/>
      <c r="B146" s="50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</row>
    <row r="147" spans="1:21" ht="13.9" x14ac:dyDescent="0.45">
      <c r="A147" s="61"/>
      <c r="B147" s="50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</row>
    <row r="148" spans="1:21" ht="13.9" x14ac:dyDescent="0.45">
      <c r="A148" s="61"/>
      <c r="B148" s="50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</row>
    <row r="149" spans="1:21" ht="13.9" x14ac:dyDescent="0.45">
      <c r="A149" s="61"/>
      <c r="B149" s="50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</row>
    <row r="150" spans="1:21" ht="13.9" x14ac:dyDescent="0.45">
      <c r="A150" s="61"/>
      <c r="B150" s="50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</row>
    <row r="151" spans="1:21" ht="13.9" x14ac:dyDescent="0.45">
      <c r="A151" s="61"/>
      <c r="B151" s="50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</row>
    <row r="152" spans="1:21" ht="13.9" x14ac:dyDescent="0.45">
      <c r="A152" s="61"/>
      <c r="B152" s="50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</row>
    <row r="153" spans="1:21" ht="13.9" x14ac:dyDescent="0.45">
      <c r="A153" s="61"/>
      <c r="B153" s="50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</row>
    <row r="154" spans="1:21" ht="13.9" x14ac:dyDescent="0.45">
      <c r="A154" s="61"/>
      <c r="B154" s="50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</row>
    <row r="155" spans="1:21" ht="13.9" x14ac:dyDescent="0.45">
      <c r="A155" s="61"/>
      <c r="B155" s="50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</row>
    <row r="156" spans="1:21" ht="13.9" x14ac:dyDescent="0.45">
      <c r="A156" s="61"/>
      <c r="B156" s="50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</row>
    <row r="157" spans="1:21" ht="13.9" x14ac:dyDescent="0.45">
      <c r="A157" s="61"/>
      <c r="B157" s="50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</row>
    <row r="158" spans="1:21" ht="13.9" x14ac:dyDescent="0.45">
      <c r="A158" s="61"/>
      <c r="B158" s="50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</row>
    <row r="159" spans="1:21" ht="13.9" x14ac:dyDescent="0.45">
      <c r="A159" s="61"/>
      <c r="B159" s="50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</row>
    <row r="160" spans="1:21" ht="13.9" x14ac:dyDescent="0.45">
      <c r="A160" s="61"/>
      <c r="B160" s="50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</row>
    <row r="161" spans="1:21" ht="13.9" x14ac:dyDescent="0.45">
      <c r="A161" s="61"/>
      <c r="B161" s="50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</row>
    <row r="162" spans="1:21" ht="13.9" x14ac:dyDescent="0.45">
      <c r="A162" s="61"/>
      <c r="B162" s="50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</row>
    <row r="163" spans="1:21" ht="13.9" x14ac:dyDescent="0.45">
      <c r="A163" s="61"/>
      <c r="B163" s="50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</row>
    <row r="164" spans="1:21" ht="13.9" x14ac:dyDescent="0.45">
      <c r="A164" s="61"/>
      <c r="B164" s="50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</row>
    <row r="165" spans="1:21" ht="13.9" x14ac:dyDescent="0.45">
      <c r="A165" s="61"/>
      <c r="B165" s="50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</row>
    <row r="166" spans="1:21" ht="13.9" x14ac:dyDescent="0.45">
      <c r="A166" s="61"/>
      <c r="B166" s="50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</row>
    <row r="167" spans="1:21" ht="13.9" x14ac:dyDescent="0.45">
      <c r="A167" s="61"/>
      <c r="B167" s="50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</row>
    <row r="168" spans="1:21" ht="13.9" x14ac:dyDescent="0.45">
      <c r="A168" s="61"/>
      <c r="B168" s="50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</row>
    <row r="169" spans="1:21" ht="13.9" x14ac:dyDescent="0.45">
      <c r="A169" s="61"/>
      <c r="B169" s="50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</row>
    <row r="170" spans="1:21" ht="13.9" x14ac:dyDescent="0.45">
      <c r="A170" s="61"/>
      <c r="B170" s="50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</row>
    <row r="171" spans="1:21" ht="13.9" x14ac:dyDescent="0.45">
      <c r="A171" s="61"/>
      <c r="B171" s="50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</row>
    <row r="172" spans="1:21" ht="13.9" x14ac:dyDescent="0.45">
      <c r="A172" s="61"/>
      <c r="B172" s="50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</row>
    <row r="173" spans="1:21" ht="13.9" x14ac:dyDescent="0.45">
      <c r="A173" s="61"/>
      <c r="B173" s="50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</row>
    <row r="174" spans="1:21" ht="13.9" x14ac:dyDescent="0.45">
      <c r="A174" s="61"/>
      <c r="B174" s="50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</row>
    <row r="175" spans="1:21" ht="13.9" x14ac:dyDescent="0.45">
      <c r="A175" s="61"/>
      <c r="B175" s="50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</row>
    <row r="176" spans="1:21" ht="13.9" x14ac:dyDescent="0.45">
      <c r="A176" s="61"/>
      <c r="B176" s="50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</row>
    <row r="177" spans="1:21" ht="13.9" x14ac:dyDescent="0.45">
      <c r="A177" s="61"/>
      <c r="B177" s="50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</row>
    <row r="178" spans="1:21" ht="13.9" x14ac:dyDescent="0.45">
      <c r="A178" s="61"/>
      <c r="B178" s="50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</row>
    <row r="179" spans="1:21" ht="13.9" x14ac:dyDescent="0.45">
      <c r="A179" s="61"/>
      <c r="B179" s="50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</row>
    <row r="180" spans="1:21" ht="13.9" x14ac:dyDescent="0.45">
      <c r="A180" s="61"/>
      <c r="B180" s="50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1" ht="13.9" x14ac:dyDescent="0.45">
      <c r="A181" s="61"/>
      <c r="B181" s="50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</row>
    <row r="182" spans="1:21" ht="13.9" x14ac:dyDescent="0.45">
      <c r="A182" s="61"/>
      <c r="B182" s="50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</row>
    <row r="183" spans="1:21" ht="13.9" x14ac:dyDescent="0.45">
      <c r="A183" s="61"/>
      <c r="B183" s="50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</row>
    <row r="184" spans="1:21" ht="13.9" x14ac:dyDescent="0.45">
      <c r="A184" s="61"/>
      <c r="B184" s="50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</row>
    <row r="185" spans="1:21" ht="13.9" x14ac:dyDescent="0.45">
      <c r="A185" s="61"/>
      <c r="B185" s="50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</row>
    <row r="186" spans="1:21" ht="13.9" x14ac:dyDescent="0.45">
      <c r="A186" s="61"/>
      <c r="B186" s="50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</row>
    <row r="187" spans="1:21" ht="13.9" x14ac:dyDescent="0.45">
      <c r="A187" s="61"/>
      <c r="B187" s="50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</row>
    <row r="188" spans="1:21" ht="13.9" x14ac:dyDescent="0.45">
      <c r="A188" s="61"/>
      <c r="B188" s="50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</row>
    <row r="189" spans="1:21" ht="13.9" x14ac:dyDescent="0.45">
      <c r="A189" s="61"/>
      <c r="B189" s="50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</row>
    <row r="190" spans="1:21" ht="13.9" x14ac:dyDescent="0.45">
      <c r="A190" s="61"/>
      <c r="B190" s="50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</row>
    <row r="191" spans="1:21" ht="13.9" x14ac:dyDescent="0.45">
      <c r="A191" s="61"/>
      <c r="B191" s="50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</row>
    <row r="192" spans="1:21" ht="13.9" x14ac:dyDescent="0.45">
      <c r="A192" s="61"/>
      <c r="B192" s="50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</row>
    <row r="193" spans="1:21" ht="13.9" x14ac:dyDescent="0.45">
      <c r="A193" s="61"/>
      <c r="B193" s="50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</row>
    <row r="194" spans="1:21" ht="13.9" x14ac:dyDescent="0.45">
      <c r="A194" s="61"/>
      <c r="B194" s="50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</row>
    <row r="195" spans="1:21" ht="13.9" x14ac:dyDescent="0.45">
      <c r="A195" s="61"/>
      <c r="B195" s="50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</row>
    <row r="196" spans="1:21" ht="13.9" x14ac:dyDescent="0.45">
      <c r="A196" s="61"/>
      <c r="B196" s="50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</row>
    <row r="197" spans="1:21" ht="13.9" x14ac:dyDescent="0.45">
      <c r="A197" s="61"/>
      <c r="B197" s="50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</row>
    <row r="198" spans="1:21" ht="13.9" x14ac:dyDescent="0.45">
      <c r="A198" s="61"/>
      <c r="B198" s="50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</row>
    <row r="199" spans="1:21" ht="13.9" x14ac:dyDescent="0.45">
      <c r="A199" s="61"/>
      <c r="B199" s="50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</row>
    <row r="200" spans="1:21" ht="13.9" x14ac:dyDescent="0.45">
      <c r="A200" s="61"/>
      <c r="B200" s="50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</row>
  </sheetData>
  <pageMargins left="0.7" right="0.7" top="0.75" bottom="0.75" header="0" footer="0"/>
  <pageSetup orientation="landscape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8008E64B-9860-40B5-8673-AE35077A589D}">
            <xm:f>'Sizing Input '!#REF!&lt;&gt;"Unknown"</xm:f>
            <x14:dxf>
              <fill>
                <patternFill patternType="darkGray">
                  <bgColor rgb="FFFF0000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6" id="{F097DAC0-323E-4721-AB0F-302E182A69A9}">
            <xm:f>'Sizing Input '!#REF!&lt;&gt;"Unknown"</xm:f>
            <x14:dxf>
              <fill>
                <patternFill patternType="darkGray"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7" id="{654C3FE7-945F-4915-B386-FBC8A8C56870}">
            <xm:f>'Sizing Input '!#REF!="Unknown"</xm:f>
            <x14:dxf>
              <fill>
                <patternFill patternType="darkGray">
                  <bgColor rgb="FFFF0000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1" id="{B27F68DC-9B13-41F0-ABE6-39E244628E4E}">
            <xm:f>'Sizing Input '!#REF!&lt;&gt;"Unknown"</xm:f>
            <x14:dxf>
              <fill>
                <patternFill patternType="darkGray">
                  <bgColor rgb="FFFF0000"/>
                </patternFill>
              </fill>
            </x14:dxf>
          </x14:cfRule>
          <xm:sqref>B14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9BBED64-E56B-4C7B-BD12-77D0F9F8AB3E}">
          <x14:formula1>
            <xm:f>'Host Configurations'!$A$12:$A$15</xm:f>
          </x14:formula1>
          <xm:sqref>B9</xm:sqref>
        </x14:dataValidation>
        <x14:dataValidation type="list" allowBlank="1" showInputMessage="1" showErrorMessage="1" xr:uid="{1D13F2FA-5363-48E6-A451-3629DDF30B18}">
          <x14:formula1>
            <xm:f>'Host Configurations'!$A$22:$A$25</xm:f>
          </x14:formula1>
          <xm:sqref>B10</xm:sqref>
        </x14:dataValidation>
        <x14:dataValidation type="list" allowBlank="1" showInputMessage="1" showErrorMessage="1" xr:uid="{B864945A-4461-4ED1-A8A1-168BCBB7C913}">
          <x14:formula1>
            <xm:f>'Host Configurations'!$D$22:$D$23</xm:f>
          </x14:formula1>
          <xm:sqref>B11</xm:sqref>
        </x14:dataValidation>
        <x14:dataValidation type="list" allowBlank="1" showInputMessage="1" showErrorMessage="1" xr:uid="{3987B84D-C561-410D-A49E-E062F3EAB595}">
          <x14:formula1>
            <xm:f>Sheet3!$E$3:$E$12</xm:f>
          </x14:formula1>
          <xm:sqref>B13:B14</xm:sqref>
        </x14:dataValidation>
        <x14:dataValidation type="list" allowBlank="1" showInputMessage="1" showErrorMessage="1" xr:uid="{4DB2BCD4-3849-4F90-834A-673ED737D6B1}">
          <x14:formula1>
            <xm:f>Sheet3!$A$3:$A$12</xm:f>
          </x14:formula1>
          <xm:sqref>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1811-D928-4B90-91F4-894C5E6B91A6}">
  <sheetPr codeName="Sheet4"/>
  <dimension ref="A1:E27"/>
  <sheetViews>
    <sheetView workbookViewId="0">
      <selection activeCell="D10" sqref="D10"/>
    </sheetView>
  </sheetViews>
  <sheetFormatPr defaultColWidth="41.59765625" defaultRowHeight="14.25" x14ac:dyDescent="0.45"/>
  <cols>
    <col min="1" max="1" width="38.265625" style="2" bestFit="1" customWidth="1"/>
    <col min="2" max="3" width="6.73046875" style="2" bestFit="1" customWidth="1"/>
    <col min="4" max="4" width="9" style="2" bestFit="1" customWidth="1"/>
    <col min="5" max="16384" width="41.59765625" style="2"/>
  </cols>
  <sheetData>
    <row r="1" spans="1:5" x14ac:dyDescent="0.45">
      <c r="A1" s="2" t="s">
        <v>43</v>
      </c>
      <c r="B1" s="2" t="s">
        <v>44</v>
      </c>
      <c r="C1" s="2" t="s">
        <v>45</v>
      </c>
      <c r="D1" s="2" t="s">
        <v>46</v>
      </c>
    </row>
    <row r="2" spans="1:5" x14ac:dyDescent="0.45">
      <c r="A2" s="2" t="s">
        <v>47</v>
      </c>
      <c r="B2" s="2">
        <v>2.2000000000000002</v>
      </c>
      <c r="C2" s="2">
        <v>2.2999999999999998</v>
      </c>
      <c r="D2" s="2">
        <v>2.2999999999999998</v>
      </c>
    </row>
    <row r="3" spans="1:5" x14ac:dyDescent="0.45">
      <c r="A3" s="2" t="s">
        <v>48</v>
      </c>
      <c r="B3" s="2">
        <v>2</v>
      </c>
      <c r="C3" s="2">
        <v>2</v>
      </c>
      <c r="D3" s="2">
        <v>2</v>
      </c>
    </row>
    <row r="4" spans="1:5" x14ac:dyDescent="0.45">
      <c r="A4" s="2" t="s">
        <v>49</v>
      </c>
      <c r="B4" s="2">
        <v>14</v>
      </c>
      <c r="C4" s="2">
        <v>18</v>
      </c>
      <c r="D4" s="2">
        <v>18</v>
      </c>
    </row>
    <row r="5" spans="1:5" x14ac:dyDescent="0.45">
      <c r="A5" s="2" t="s">
        <v>50</v>
      </c>
      <c r="B5" s="2">
        <f>B3*B4</f>
        <v>28</v>
      </c>
      <c r="C5" s="2">
        <f>C3*C4</f>
        <v>36</v>
      </c>
      <c r="D5" s="2">
        <f>D3*D4</f>
        <v>36</v>
      </c>
    </row>
    <row r="6" spans="1:5" x14ac:dyDescent="0.45">
      <c r="A6" s="2" t="s">
        <v>51</v>
      </c>
      <c r="B6" s="2">
        <v>256</v>
      </c>
      <c r="C6" s="2">
        <v>512</v>
      </c>
      <c r="D6" s="2">
        <v>576</v>
      </c>
    </row>
    <row r="7" spans="1:5" x14ac:dyDescent="0.45">
      <c r="A7" s="2" t="s">
        <v>52</v>
      </c>
      <c r="B7" s="2">
        <v>960</v>
      </c>
      <c r="C7" s="2">
        <v>1900</v>
      </c>
      <c r="D7" s="2">
        <v>1920</v>
      </c>
    </row>
    <row r="8" spans="1:5" x14ac:dyDescent="0.45">
      <c r="A8" s="2" t="s">
        <v>53</v>
      </c>
      <c r="B8" s="2">
        <v>6</v>
      </c>
      <c r="C8" s="2">
        <v>6</v>
      </c>
      <c r="D8" s="2">
        <v>8</v>
      </c>
    </row>
    <row r="9" spans="1:5" x14ac:dyDescent="0.45">
      <c r="A9" s="2" t="s">
        <v>54</v>
      </c>
      <c r="B9" s="2">
        <f>(B8*B7)/1000</f>
        <v>5.76</v>
      </c>
      <c r="C9" s="2">
        <f>(C8*C7)/1000</f>
        <v>11.4</v>
      </c>
      <c r="D9" s="2">
        <f>(D8*D7)/1000</f>
        <v>15.36</v>
      </c>
    </row>
    <row r="11" spans="1:5" s="11" customFormat="1" x14ac:dyDescent="0.45">
      <c r="A11" s="74" t="s">
        <v>55</v>
      </c>
      <c r="B11" s="74"/>
      <c r="C11" s="74"/>
      <c r="D11" s="74"/>
    </row>
    <row r="12" spans="1:5" s="11" customFormat="1" x14ac:dyDescent="0.45">
      <c r="A12" s="11" t="s">
        <v>56</v>
      </c>
      <c r="B12" s="11">
        <f>B9/2</f>
        <v>2.88</v>
      </c>
      <c r="C12" s="11">
        <f>C9/2</f>
        <v>5.7</v>
      </c>
      <c r="D12" s="11">
        <f>D9/2</f>
        <v>7.68</v>
      </c>
      <c r="E12" s="11">
        <v>2</v>
      </c>
    </row>
    <row r="13" spans="1:5" s="11" customFormat="1" x14ac:dyDescent="0.45">
      <c r="A13" s="11" t="s">
        <v>26</v>
      </c>
      <c r="B13" s="12">
        <f>B9*(1/(1*1.33))</f>
        <v>4.3308270676691727</v>
      </c>
      <c r="C13" s="12">
        <f>C9*(1/(1*1.33))</f>
        <v>8.5714285714285712</v>
      </c>
      <c r="D13" s="12">
        <f>D9*(1/(1*1.33))</f>
        <v>11.548872180451127</v>
      </c>
      <c r="E13" s="11">
        <v>1.33</v>
      </c>
    </row>
    <row r="14" spans="1:5" s="11" customFormat="1" x14ac:dyDescent="0.45">
      <c r="A14" s="11" t="s">
        <v>57</v>
      </c>
      <c r="B14" s="11">
        <f>B9/3</f>
        <v>1.92</v>
      </c>
      <c r="C14" s="11">
        <f>C9/3</f>
        <v>3.8000000000000003</v>
      </c>
      <c r="D14" s="11">
        <f>D9/3</f>
        <v>5.12</v>
      </c>
      <c r="E14" s="11">
        <v>3</v>
      </c>
    </row>
    <row r="15" spans="1:5" s="11" customFormat="1" x14ac:dyDescent="0.45">
      <c r="A15" s="11" t="s">
        <v>58</v>
      </c>
      <c r="B15" s="11">
        <f>B9*(1/(1*1.5))</f>
        <v>3.84</v>
      </c>
      <c r="C15" s="11">
        <f>C9*(1/(1*1.5))</f>
        <v>7.6</v>
      </c>
      <c r="D15" s="11">
        <f>D9*(1/(1*1.5))</f>
        <v>10.239999999999998</v>
      </c>
      <c r="E15" s="11">
        <v>1.5</v>
      </c>
    </row>
    <row r="16" spans="1:5" s="11" customFormat="1" x14ac:dyDescent="0.45"/>
    <row r="17" spans="1:5" s="11" customFormat="1" x14ac:dyDescent="0.45"/>
    <row r="18" spans="1:5" s="11" customFormat="1" x14ac:dyDescent="0.45"/>
    <row r="19" spans="1:5" s="11" customFormat="1" x14ac:dyDescent="0.45"/>
    <row r="20" spans="1:5" s="11" customFormat="1" x14ac:dyDescent="0.45"/>
    <row r="22" spans="1:5" x14ac:dyDescent="0.45">
      <c r="A22" s="2">
        <v>0</v>
      </c>
      <c r="D22" s="2" t="s">
        <v>59</v>
      </c>
    </row>
    <row r="23" spans="1:5" x14ac:dyDescent="0.45">
      <c r="A23" s="2">
        <v>1</v>
      </c>
      <c r="D23" s="2" t="s">
        <v>31</v>
      </c>
    </row>
    <row r="24" spans="1:5" x14ac:dyDescent="0.45">
      <c r="A24" s="2">
        <v>2</v>
      </c>
      <c r="E24" s="2">
        <f>13*C5</f>
        <v>468</v>
      </c>
    </row>
    <row r="25" spans="1:5" x14ac:dyDescent="0.45">
      <c r="A25" s="2">
        <v>3</v>
      </c>
    </row>
    <row r="26" spans="1:5" x14ac:dyDescent="0.45">
      <c r="A26" s="2">
        <v>4</v>
      </c>
    </row>
    <row r="27" spans="1:5" x14ac:dyDescent="0.45">
      <c r="A27" s="2">
        <v>5</v>
      </c>
    </row>
  </sheetData>
  <mergeCells count="1">
    <mergeCell ref="A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A79F-C4D6-41D2-8E86-F41294906A26}">
  <sheetPr codeName="Sheet13"/>
  <dimension ref="A2:C30"/>
  <sheetViews>
    <sheetView workbookViewId="0">
      <selection activeCell="F20" sqref="F20"/>
    </sheetView>
  </sheetViews>
  <sheetFormatPr defaultRowHeight="12.75" x14ac:dyDescent="0.35"/>
  <cols>
    <col min="1" max="1" width="76.3984375" bestFit="1" customWidth="1"/>
    <col min="2" max="2" width="19.3984375" bestFit="1" customWidth="1"/>
    <col min="3" max="3" width="4.73046875" bestFit="1" customWidth="1"/>
    <col min="4" max="4" width="1.73046875" bestFit="1" customWidth="1"/>
  </cols>
  <sheetData>
    <row r="2" spans="1:3" x14ac:dyDescent="0.35">
      <c r="A2" s="1"/>
      <c r="B2" s="20"/>
    </row>
    <row r="3" spans="1:3" x14ac:dyDescent="0.35">
      <c r="B3" s="6"/>
    </row>
    <row r="4" spans="1:3" x14ac:dyDescent="0.35">
      <c r="A4" t="str">
        <f>'Turn The Knobs'!A5</f>
        <v>Slack Space (%)</v>
      </c>
      <c r="B4" s="7">
        <f>'Turn The Knobs'!B5</f>
        <v>0.25</v>
      </c>
    </row>
    <row r="5" spans="1:3" x14ac:dyDescent="0.35">
      <c r="A5" s="37" t="str">
        <f>'Turn The Knobs'!A6</f>
        <v>Dedupe / Compression Factor</v>
      </c>
      <c r="B5" s="38">
        <f>'Turn The Knobs'!B6</f>
        <v>1.3</v>
      </c>
    </row>
    <row r="6" spans="1:3" x14ac:dyDescent="0.35">
      <c r="A6" s="37" t="str">
        <f>'Turn The Knobs'!A7</f>
        <v>Growth % (Overall)</v>
      </c>
      <c r="B6" s="40">
        <f>'Turn The Knobs'!B7</f>
        <v>0</v>
      </c>
    </row>
    <row r="7" spans="1:3" x14ac:dyDescent="0.35">
      <c r="A7" s="37" t="str">
        <f>'Turn The Knobs'!A8</f>
        <v>Mgmt Workloads (TB)</v>
      </c>
      <c r="B7" s="38">
        <f>'Turn The Knobs'!B8</f>
        <v>5</v>
      </c>
    </row>
    <row r="8" spans="1:3" x14ac:dyDescent="0.35">
      <c r="A8" t="str">
        <f>'Turn The Knobs'!A9</f>
        <v>vSAN Configuration</v>
      </c>
      <c r="B8" s="4" t="str">
        <f>'Turn The Knobs'!B9</f>
        <v>FTT=1, Erasure Coding</v>
      </c>
      <c r="C8">
        <f>IF(B8='Host Configurations'!A12,2,(IF(B8='Host Configurations'!A13,1.33,(IF(B8='Host Configurations'!A14,3,(IF(B8='Host Configurations'!A15,1.5,)))))))</f>
        <v>1.33</v>
      </c>
    </row>
    <row r="9" spans="1:3" x14ac:dyDescent="0.35">
      <c r="A9" s="1" t="s">
        <v>60</v>
      </c>
      <c r="B9" s="20">
        <f>('Sizing Input '!C15/1000)+(B7)+(('Sizing Input '!C15/1000)*B6)</f>
        <v>311.68599999999998</v>
      </c>
    </row>
    <row r="10" spans="1:3" x14ac:dyDescent="0.35">
      <c r="A10" s="1" t="s">
        <v>61</v>
      </c>
      <c r="B10" s="20">
        <f>B9*C8</f>
        <v>414.54237999999998</v>
      </c>
    </row>
    <row r="11" spans="1:3" x14ac:dyDescent="0.35">
      <c r="A11" s="1" t="s">
        <v>62</v>
      </c>
      <c r="B11" s="20">
        <f>B10/B5</f>
        <v>318.87875384615381</v>
      </c>
    </row>
    <row r="12" spans="1:3" x14ac:dyDescent="0.35">
      <c r="A12" s="1" t="s">
        <v>63</v>
      </c>
      <c r="B12" s="20">
        <f>B11+(B11*B4)</f>
        <v>398.59844230769227</v>
      </c>
    </row>
    <row r="13" spans="1:3" x14ac:dyDescent="0.35">
      <c r="A13" s="1" t="s">
        <v>64</v>
      </c>
      <c r="B13" s="20">
        <f>IF(B5&lt;&gt;1,(B12+(B11*0.05247)),B12)</f>
        <v>415.33001052199995</v>
      </c>
    </row>
    <row r="14" spans="1:3" x14ac:dyDescent="0.35">
      <c r="A14" s="1" t="s">
        <v>65</v>
      </c>
      <c r="B14" s="20">
        <f>IF(B5&lt;&gt;1,(B13+(B11*0.1585)),(B13+(B11*0.04088)))</f>
        <v>465.87229300661534</v>
      </c>
    </row>
    <row r="15" spans="1:3" x14ac:dyDescent="0.35">
      <c r="A15" s="1"/>
      <c r="B15" s="20"/>
    </row>
    <row r="16" spans="1:3" x14ac:dyDescent="0.35">
      <c r="A16" s="1"/>
      <c r="B16" s="36"/>
    </row>
    <row r="17" spans="1:3" x14ac:dyDescent="0.35">
      <c r="A17" s="1"/>
      <c r="B17" s="4"/>
    </row>
    <row r="18" spans="1:3" x14ac:dyDescent="0.35">
      <c r="B18" s="16"/>
    </row>
    <row r="19" spans="1:3" x14ac:dyDescent="0.35">
      <c r="A19" s="1"/>
      <c r="B19" s="8"/>
    </row>
    <row r="21" spans="1:3" x14ac:dyDescent="0.35">
      <c r="B21" s="9"/>
    </row>
    <row r="22" spans="1:3" x14ac:dyDescent="0.35">
      <c r="A22" s="13" t="s">
        <v>66</v>
      </c>
      <c r="B22" s="14">
        <f>ROUNDUP(B14/'Host Configurations'!C9,0)+D8</f>
        <v>41</v>
      </c>
    </row>
    <row r="23" spans="1:3" x14ac:dyDescent="0.35">
      <c r="A23" s="39" t="s">
        <v>67</v>
      </c>
      <c r="B23" s="42">
        <f>B9</f>
        <v>311.68599999999998</v>
      </c>
    </row>
    <row r="24" spans="1:3" x14ac:dyDescent="0.35">
      <c r="A24" s="39" t="s">
        <v>68</v>
      </c>
      <c r="B24" s="15">
        <f>0.65*(((B22*'Host Configurations'!C9))-B14)</f>
        <v>0.9930095457000534</v>
      </c>
    </row>
    <row r="25" spans="1:3" x14ac:dyDescent="0.35">
      <c r="A25" s="39" t="s">
        <v>69</v>
      </c>
      <c r="B25" s="15">
        <f>B23+B24</f>
        <v>312.67900954570001</v>
      </c>
    </row>
    <row r="27" spans="1:3" x14ac:dyDescent="0.35">
      <c r="A27" s="13" t="s">
        <v>66</v>
      </c>
      <c r="B27" s="14">
        <f>ROUNDUP(B14/'Host Configurations'!D9,0)+D8</f>
        <v>31</v>
      </c>
      <c r="C27">
        <f>B9/B14</f>
        <v>0.66903742651974818</v>
      </c>
    </row>
    <row r="28" spans="1:3" x14ac:dyDescent="0.35">
      <c r="A28" s="39" t="s">
        <v>67</v>
      </c>
      <c r="B28" s="42">
        <f>B9</f>
        <v>311.68599999999998</v>
      </c>
    </row>
    <row r="29" spans="1:3" x14ac:dyDescent="0.35">
      <c r="A29" s="39" t="s">
        <v>70</v>
      </c>
      <c r="B29" s="15">
        <f>B30-B28</f>
        <v>6.8828610116432856</v>
      </c>
    </row>
    <row r="30" spans="1:3" x14ac:dyDescent="0.35">
      <c r="A30" s="39" t="s">
        <v>69</v>
      </c>
      <c r="B30" s="15">
        <f>(B27*'Host Configurations'!D9)*C27</f>
        <v>318.56886101164326</v>
      </c>
    </row>
  </sheetData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C3BC-4FA1-4344-BD07-477858E659FD}">
  <sheetPr codeName="Sheet19"/>
  <dimension ref="A2:C8"/>
  <sheetViews>
    <sheetView workbookViewId="0">
      <selection activeCell="B11" sqref="B11"/>
    </sheetView>
  </sheetViews>
  <sheetFormatPr defaultRowHeight="12.75" x14ac:dyDescent="0.35"/>
  <cols>
    <col min="1" max="1" width="13.265625" bestFit="1" customWidth="1"/>
    <col min="2" max="2" width="39.3984375" style="5" bestFit="1" customWidth="1"/>
    <col min="3" max="3" width="43.73046875" customWidth="1"/>
    <col min="4" max="4" width="45" customWidth="1"/>
  </cols>
  <sheetData>
    <row r="2" spans="1:3" ht="13.9" x14ac:dyDescent="0.45">
      <c r="A2" s="10">
        <f>'Sizing Input '!C4*(1+'Turn The Knobs'!B7)</f>
        <v>7171</v>
      </c>
      <c r="B2" s="17" t="s">
        <v>71</v>
      </c>
    </row>
    <row r="3" spans="1:3" ht="13.9" x14ac:dyDescent="0.45">
      <c r="A3" s="41">
        <f>ROUNDUP(A2*'Sizing Input '!C8,0)</f>
        <v>51273</v>
      </c>
      <c r="B3" s="17" t="s">
        <v>72</v>
      </c>
    </row>
    <row r="4" spans="1:3" ht="13.9" x14ac:dyDescent="0.45">
      <c r="A4" s="41">
        <f>'Turn The Knobs'!B13</f>
        <v>4</v>
      </c>
      <c r="B4" s="17" t="s">
        <v>73</v>
      </c>
    </row>
    <row r="5" spans="1:3" ht="13.9" x14ac:dyDescent="0.45">
      <c r="A5" s="43">
        <f>ROUNDUP(A3/A4,0)</f>
        <v>12819</v>
      </c>
      <c r="B5" s="17" t="s">
        <v>74</v>
      </c>
      <c r="C5">
        <f>97301/36</f>
        <v>2702.8055555555557</v>
      </c>
    </row>
    <row r="6" spans="1:3" x14ac:dyDescent="0.35">
      <c r="C6">
        <f>C5/4</f>
        <v>675.70138888888891</v>
      </c>
    </row>
    <row r="7" spans="1:3" x14ac:dyDescent="0.35">
      <c r="A7" s="1" t="s">
        <v>75</v>
      </c>
      <c r="B7" s="5">
        <f>ROUNDUP(A5/'Host Configurations'!C5,0)</f>
        <v>357</v>
      </c>
    </row>
    <row r="8" spans="1:3" x14ac:dyDescent="0.35">
      <c r="A8" s="1" t="s">
        <v>76</v>
      </c>
      <c r="B8" s="5">
        <f>ROUNDUP(A5/'Host Configurations'!D5,0)</f>
        <v>357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F91F-2256-442B-A9F0-6C61A40C41EE}">
  <sheetPr codeName="Sheet18"/>
  <dimension ref="A2:C8"/>
  <sheetViews>
    <sheetView workbookViewId="0">
      <selection activeCell="C3" sqref="C3"/>
    </sheetView>
  </sheetViews>
  <sheetFormatPr defaultRowHeight="12.75" x14ac:dyDescent="0.35"/>
  <cols>
    <col min="1" max="1" width="10.59765625" customWidth="1"/>
    <col min="2" max="2" width="39.3984375" style="5" bestFit="1" customWidth="1"/>
    <col min="3" max="3" width="43.73046875" customWidth="1"/>
    <col min="4" max="4" width="45" customWidth="1"/>
  </cols>
  <sheetData>
    <row r="2" spans="1:3" ht="13.9" x14ac:dyDescent="0.45">
      <c r="A2" s="10">
        <f>'Sizing Input '!C4*(1+'Turn The Knobs'!B7)</f>
        <v>7171</v>
      </c>
      <c r="B2" s="17" t="s">
        <v>71</v>
      </c>
    </row>
    <row r="3" spans="1:3" ht="13.9" x14ac:dyDescent="0.45">
      <c r="A3" s="41">
        <f>ROUNDUP(A2*'Sizing Input '!C12,0)</f>
        <v>28684</v>
      </c>
      <c r="B3" s="17" t="s">
        <v>77</v>
      </c>
      <c r="C3">
        <f>A3/572</f>
        <v>50.146853146853147</v>
      </c>
    </row>
    <row r="4" spans="1:3" ht="13.9" x14ac:dyDescent="0.45">
      <c r="A4" s="41">
        <f>'Turn The Knobs'!B14</f>
        <v>1</v>
      </c>
      <c r="B4" s="17" t="s">
        <v>73</v>
      </c>
    </row>
    <row r="5" spans="1:3" ht="13.9" x14ac:dyDescent="0.45">
      <c r="A5" s="41">
        <f>ROUNDUP(A3/A4,0)</f>
        <v>28684</v>
      </c>
      <c r="B5" s="17" t="s">
        <v>78</v>
      </c>
    </row>
    <row r="6" spans="1:3" x14ac:dyDescent="0.35">
      <c r="B6" s="19"/>
    </row>
    <row r="7" spans="1:3" ht="13.9" x14ac:dyDescent="0.45">
      <c r="A7" s="10" t="s">
        <v>79</v>
      </c>
      <c r="B7" s="17">
        <f>ROUNDUP(A5/'Host Configurations'!C6,0)</f>
        <v>57</v>
      </c>
    </row>
    <row r="8" spans="1:3" ht="13.9" x14ac:dyDescent="0.45">
      <c r="A8" s="18" t="s">
        <v>80</v>
      </c>
      <c r="B8" s="17">
        <f>ROUNDUP(A5/'Host Configurations'!D6,0)</f>
        <v>50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C93A-31B0-4A01-A60A-58D8D31284EF}">
  <sheetPr codeName="Sheet5"/>
  <dimension ref="A3:E12"/>
  <sheetViews>
    <sheetView workbookViewId="0">
      <selection activeCell="A5" sqref="A5"/>
    </sheetView>
  </sheetViews>
  <sheetFormatPr defaultRowHeight="12.75" x14ac:dyDescent="0.35"/>
  <sheetData>
    <row r="3" spans="1:5" x14ac:dyDescent="0.35">
      <c r="A3">
        <v>1</v>
      </c>
      <c r="C3">
        <v>20</v>
      </c>
      <c r="E3">
        <v>10</v>
      </c>
    </row>
    <row r="4" spans="1:5" x14ac:dyDescent="0.35">
      <c r="A4">
        <v>1.3</v>
      </c>
      <c r="C4">
        <v>25</v>
      </c>
      <c r="E4">
        <v>9</v>
      </c>
    </row>
    <row r="5" spans="1:5" x14ac:dyDescent="0.35">
      <c r="A5">
        <v>1.5</v>
      </c>
      <c r="C5">
        <v>30</v>
      </c>
      <c r="E5">
        <v>8</v>
      </c>
    </row>
    <row r="6" spans="1:5" x14ac:dyDescent="0.35">
      <c r="A6">
        <v>1.7</v>
      </c>
      <c r="E6">
        <v>7</v>
      </c>
    </row>
    <row r="7" spans="1:5" x14ac:dyDescent="0.35">
      <c r="A7">
        <v>2</v>
      </c>
      <c r="E7">
        <v>6</v>
      </c>
    </row>
    <row r="8" spans="1:5" x14ac:dyDescent="0.35">
      <c r="A8">
        <v>2.5</v>
      </c>
      <c r="E8">
        <v>5</v>
      </c>
    </row>
    <row r="9" spans="1:5" x14ac:dyDescent="0.35">
      <c r="A9">
        <v>3</v>
      </c>
      <c r="E9">
        <v>4</v>
      </c>
    </row>
    <row r="10" spans="1:5" x14ac:dyDescent="0.35">
      <c r="A10">
        <v>3.5</v>
      </c>
      <c r="E10">
        <v>3</v>
      </c>
    </row>
    <row r="11" spans="1:5" x14ac:dyDescent="0.35">
      <c r="A11">
        <v>4</v>
      </c>
      <c r="E11">
        <v>2</v>
      </c>
    </row>
    <row r="12" spans="1:5" x14ac:dyDescent="0.35">
      <c r="A12">
        <v>4.5</v>
      </c>
      <c r="E1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CEFF4A8C8987429209E26EF57D6257" ma:contentTypeVersion="18" ma:contentTypeDescription="Create a new document." ma:contentTypeScope="" ma:versionID="8676499d106dbfd3b5a44f3c0a338ff4">
  <xsd:schema xmlns:xsd="http://www.w3.org/2001/XMLSchema" xmlns:xs="http://www.w3.org/2001/XMLSchema" xmlns:p="http://schemas.microsoft.com/office/2006/metadata/properties" xmlns:ns1="http://schemas.microsoft.com/sharepoint/v3" xmlns:ns2="a174434f-feee-45f0-8885-d59fe45e3491" xmlns:ns3="2cbfe911-e091-41e7-a9b3-a45e99a0a036" xmlns:ns4="230e9df3-be65-4c73-a93b-d1236ebd677e" targetNamespace="http://schemas.microsoft.com/office/2006/metadata/properties" ma:root="true" ma:fieldsID="6e6a7f9bfc10412fa13ab5131a40b095" ns1:_="" ns2:_="" ns3:_="" ns4:_="">
    <xsd:import namespace="http://schemas.microsoft.com/sharepoint/v3"/>
    <xsd:import namespace="a174434f-feee-45f0-8885-d59fe45e3491"/>
    <xsd:import namespace="2cbfe911-e091-41e7-a9b3-a45e99a0a036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Date"/>
                <xsd:element ref="ns2:a33c1dec0cf54f05b1b5d74b41071a23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4434f-feee-45f0-8885-d59fe45e3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e" ma:index="22" ma:displayName="Date" ma:default="[today]" ma:format="DateTime" ma:internalName="Date">
      <xsd:simpleType>
        <xsd:restriction base="dms:DateTime"/>
      </xsd:simpleType>
    </xsd:element>
    <xsd:element name="a33c1dec0cf54f05b1b5d74b41071a23" ma:index="24" ma:taxonomy="true" ma:internalName="a33c1dec0cf54f05b1b5d74b41071a23" ma:taxonomyFieldName="_x002e_" ma:displayName="." ma:indexed="true" ma:default="" ma:fieldId="{a33c1dec-0cf5-4f05-b1b5-d74b41071a23}" ma:sspId="e385fb40-52d4-4fae-9c5b-3e8ff8a5878e" ma:termSetId="db0faba3-c436-4f1c-884b-87dcbd306553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fe911-e091-41e7-a9b3-a45e99a0a0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174d21d8-4d2b-4e41-9968-2c59309292ef}" ma:internalName="TaxCatchAll" ma:showField="CatchAllData" ma:web="2cbfe911-e091-41e7-a9b3-a45e99a0a0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c 3 0 1 b 5 2 8 - 6 2 5 5 - 4 3 b 9 - b 7 7 2 - 3 6 5 0 3 9 a e e 0 d 5 "   x m l n s = " h t t p : / / s c h e m a s . m i c r o s o f t . c o m / D a t a M a s h u p " > A A A A A K Y G A A B Q S w M E F A A C A A g A v F J r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8 U m t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F J r T 5 l 7 M v u e A w A A y A 4 A A B M A H A B G b 3 J t d W x h c y 9 T Z W N 0 a W 9 u M S 5 t I K I Y A C i g F A A A A A A A A A A A A A A A A A A A A A A A A A A A A L 1 W W 2 8 i N x R + j 5 T / c D R R J Z A Q U q u q D 6 3 y A E N S 0 O 4 E t D O h q 0 2 i y g w G 3 H j s k e 0 h 0 C j / v c c z E 2 C x Z 7 V a U X g I 5 H z n 8 v n 4 X K x p a p g U E F f f P / 9 x e X F 5 o V d E 0 T l c B e s J U Y a V C q 1 f 2 g F c A 6 f m 8 g L w E 8 t C p R Q l N 5 u U 8 u 5 f U j 3 P p H x u 3 T J O u 6 E U h g q j W 0 H 6 + 6 O h W f 4 Y s 3 + p e l R r I y X X 3 Q 3 X m 6 D d A V F w 3 g G j C t r u V G 7 3 E f + O V 5 Q a D F B F e n 0 Y o a P r A 0 p B 5 w M T 8 + u g 1 A u e 3 h 4 G x J C n 2 s 9 V M F E y k w a P M a R k T p W 2 7 B M y Q 3 Y 1 U s t b x y E 7 8 F B r 9 D i P U 8 K J 0 t e W 4 1 N 7 5 z x c E b F E 3 8 k 2 p 3 v H i S J C L 6 T K Q s m L T F h Q t z x M O q + v w T Q K 8 O S o A Y Z u z F s H X o O J f E H U E E M d K M E c 8 g O A y y V D Z i U 2 Y P r Z M Q h J T l J m t h D 1 E R s J 8 9 u v X c u n A q X Q R Y a E f O C t o r Q Z + A l c o C e E R N b l l R z R s F e S Y i V Q 5 T L k h f b J h 1 I b R 3 g r + d y j O 4 6 B p K l U c y a W Y C S Y F Y V U i g V b F q o k B A s s x + 8 y m 0 Y v W P S Q 2 P p 0 D K Y R j A Y + 6 f 2 9 T z 6 C e P A B W 0 q t P Z x r 1 L F 8 a 1 9 e M O E t s K O m t B k 6 W z / a Y E 2 t W F 3 V i b p w H + g 8 D e i t s x + o 1 7 C s N 7 B 9 W 7 i V E 0 7 u I Z J z y h 0 k z i m d u 8 0 0 T K C 3 J o z b 8 / i 6 3 e I 4 q t d e 8 A o w n q / f F d W Q U + W H 0 c o q e O y Q f K H J E t v e Z x X R T K q t i 1 T y Z k s 7 f m R 5 O s f l 3 S j 0 8 L i C Y b / n l U 8 j j x i F 1 W H x V O 9 Z E k U 2 o 6 q 2 W u P B P H a l + F u W 6 0 + 9 y B c O 7 j U W V 9 a Q D s T r j M Q v J M 9 9 l 7 5 X 6 R P O p R R + J V m O N F 3 k u V T G d / + x k c o m / T t U w 0 I p L H S 4 m Y Z O a U Z k 4 5 X 3 t G Z L 5 A Y f G T a J p i 3 d d n W S 2 L a Z M j N K d o G J 2 O 7 A j z J 9 x r n r K Y u a k a 2 6 3 K 5 C y I j o 4 k / O 0 q 3 b P t X R k M z X + t 5 9 A u V q x b 9 e V z f x Z 5 j i W P A t s L 6 U B g z L d u U w x y 1 s / 6 / G x V 1 c j 3 m 3 8 w f D c O J d 1 z I j z L M p S 1 d E p S s Y K 9 + u u 0 s m d S x f 2 h E d g C q E q F L r R E 2 Q M n z B w n K f F u 8 I 3 J H M h f + M E h g v F p o a T 0 V S M Z c u 0 4 Z 5 h 9 y x b M C Q 5 X F Z j G 8 i 0 D l N 2 Y K l O E j V w R n e V f o j X N q N l 2 T B w c H z 6 K t L G s / + w c e t d 4 H / z 4 u 6 7 u l z r e o q X N O y f p / W J 1 r X h 8 G + s b A P U + U 4 P 0 r X S C z k 2 Z J l g z W l y m I n S 9 Q + 0 I n S Z O f d u b K E s Z q S V D 4 l T p S j X Z g f T t F / U E s B A i 0 A F A A C A A g A v F J r T 8 D N o C q m A A A A + A A A A B I A A A A A A A A A A A A A A A A A A A A A A E N v b m Z p Z y 9 Q Y W N r Y W d l L n h t b F B L A Q I t A B Q A A g A I A L x S a 0 8 P y u m r p A A A A O k A A A A T A A A A A A A A A A A A A A A A A P I A A A B b Q 2 9 u d G V u d F 9 U e X B l c 1 0 u e G 1 s U E s B A i 0 A F A A C A A g A v F J r T 5 l 7 M v u e A w A A y A 4 A A B M A A A A A A A A A A A A A A A A A 4 w E A A E Z v c m 1 1 b G F z L 1 N l Y 3 R p b 2 4 x L m 1 Q S w U G A A A A A A M A A w D C A A A A z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w A A A A A A A C P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k h v c 3 Q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h M 2 V l O G E z L T l m M j Q t N D Y 5 N C 1 h M T Q 2 L T M y N T l l N j h i Y z g 2 N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x O S 0 x M S 0 w N V Q x N j o z M z o w N C 4 1 N j A 2 N z A w W i I g L z 4 8 R W 5 0 c n k g V H l w Z T 0 i R m l s b E V y c m 9 y Q 2 9 k Z S I g V m F s d W U 9 I n N V b m t u b 3 d u I i A v P j x F b n R y e S B U e X B l P S J G a W x s Q 2 9 s d W 1 u V H l w Z X M i I F Z h b H V l P S J z Q m d Z R 0 J n W U R B U U V E Q X d N R E F 3 T U R B d 0 1 E Q l F N R k F 3 T U R B d 0 V C Q m d Z R 0 F B T U d C Z 1 l H Q n d Z Q k J n W U d B U V l H Q X d Z R 0 F B Q U F B Q V l I Q m d Z R y I g L z 4 8 R W 5 0 c n k g V H l w Z T 0 i R m l s b E N v b H V t b k 5 h b W V z I i B W Y W x 1 Z T 0 i c 1 s m c X V v d D t I b 3 N 0 J n F 1 b 3 Q 7 L C Z x d W 9 0 O 0 R h d G F j Z W 5 0 Z X I m c X V v d D s s J n F 1 b 3 Q 7 Q 2 x 1 c 3 R l c i Z x d W 9 0 O y w m c X V v d D t D b 2 5 m a W c g c 3 R h d H V z J n F 1 b 3 Q 7 L C Z x d W 9 0 O 0 N Q V S B N b 2 R l b C Z x d W 9 0 O y w m c X V v d D t T c G V l Z C Z x d W 9 0 O y w m c X V v d D t I V C B B d m F p b G F i b G U m c X V v d D s s J n F 1 b 3 Q 7 S F Q g Q W N 0 a X Z l J n F 1 b 3 Q 7 L C Z x d W 9 0 O y M g Q 1 B V J n F 1 b 3 Q 7 L C Z x d W 9 0 O 0 N v c m V z I H B l c i B D U F U m c X V v d D s s J n F 1 b 3 Q 7 I y B D b 3 J l c y Z x d W 9 0 O y w m c X V v d D t D U F U g d X N h Z 2 U g J S Z x d W 9 0 O y w m c X V v d D s j I E 1 l b W 9 y e S Z x d W 9 0 O y w m c X V v d D t N Z W 1 v c n k g d X N h Z 2 U g J S Z x d W 9 0 O y w m c X V v d D t D b 2 5 z b 2 x l J n F 1 b 3 Q 7 L C Z x d W 9 0 O y M g T k l D c y Z x d W 9 0 O y w m c X V v d D s j I E h C Q X M m c X V v d D s s J n F 1 b 3 Q 7 I y B W T X M m c X V v d D s s J n F 1 b 3 Q 7 V k 1 z I H B l c i B D b 3 J l J n F 1 b 3 Q 7 L C Z x d W 9 0 O y M g d k N Q V X M m c X V v d D s s J n F 1 b 3 Q 7 d k N Q V X M g c G V y I E N v c m U m c X V v d D s s J n F 1 b 3 Q 7 d l J B T S Z x d W 9 0 O y w m c X V v d D t W T S B V c 2 V k I G 1 l b W 9 y e S Z x d W 9 0 O y w m c X V v d D t W T S B N Z W 1 v c n k g U 3 d h c H B l Z C Z x d W 9 0 O y w m c X V v d D t W T S B N Z W 1 v c n k g Q m F s b G 9 v b m V k J n F 1 b 3 Q 7 L C Z x d W 9 0 O 1 Z N b 3 R p b 2 4 g c 3 V w c G 9 y d C Z x d W 9 0 O y w m c X V v d D t T d G 9 y Y W d l I F Z N b 3 R p b 2 4 g c 3 V w c G 9 y d C Z x d W 9 0 O y w m c X V v d D t D d X J y Z W 5 0 I E V W Q y Z x d W 9 0 O y w m c X V v d D t N Y X g g R V Z D J n F 1 b 3 Q 7 L C Z x d W 9 0 O 0 F z c 2 l n b m V k I E x p Y 2 V u c 2 U o c y k m c X V v d D s s J n F 1 b 3 Q 7 Q V R T I E h l Y X J 0 Y m V h d C Z x d W 9 0 O y w m c X V v d D t B V F M g T G 9 j a 2 l u Z y Z x d W 9 0 O y w m c X V v d D t D d X J y Z W 5 0 I E N Q V S B w b 3 d l c i B t Y W 4 u I H B v b G l j e S Z x d W 9 0 O y w m c X V v d D t T d X B w b 3 J 0 Z W Q g Q 1 B V I H B v d 2 V y I G 1 h b i 4 m c X V v d D s s J n F 1 b 3 Q 7 S G 9 z d C B Q b 3 d l c i B Q b 2 x p Y 3 k m c X V v d D s s J n F 1 b 3 Q 7 R V N Y I F Z l c n N p b 2 4 m c X V v d D s s J n F 1 b 3 Q 7 Q m 9 v d C B 0 a W 1 l J n F 1 b 3 Q 7 L C Z x d W 9 0 O 0 R O U y B T Z X J 2 Z X J z J n F 1 b 3 Q 7 L C Z x d W 9 0 O 0 R I Q 1 A m c X V v d D s s J n F 1 b 3 Q 7 R G 9 t Y W l u J n F 1 b 3 Q 7 L C Z x d W 9 0 O 0 R O U y B T Z W F y Y 2 g g T 3 J k Z X I m c X V v d D s s J n F 1 b 3 Q 7 T l R Q I F N l c n Z l c i h z K S Z x d W 9 0 O y w m c X V v d D t O V F B E I H J 1 b m 5 p b m c m c X V v d D s s J n F 1 b 3 Q 7 V G l t Z S B a b 2 5 l J n F 1 b 3 Q 7 L C Z x d W 9 0 O 1 R p b W U g W m 9 u Z S B O Y W 1 l J n F 1 b 3 Q 7 L C Z x d W 9 0 O 0 d N V C B P Z m Z z Z X Q m c X V v d D s s J n F 1 b 3 Q 7 V m V u Z G 9 y J n F 1 b 3 Q 7 L C Z x d W 9 0 O 0 1 v Z G V s J n F 1 b 3 Q 7 L C Z x d W 9 0 O 1 N l c m l h b C B u d W 1 i Z X I m c X V v d D s s J n F 1 b 3 Q 7 U 2 V y d m l j Z S B 0 Y W c m c X V v d D s s J n F 1 b 3 Q 7 T 0 V N I H N w Z W N p Z m l j I H N 0 c m l u Z y Z x d W 9 0 O y w m c X V v d D t C S U 9 T I F Z l b m R v c i Z x d W 9 0 O y w m c X V v d D t C S U 9 T I F Z l c n N p b 2 4 m c X V v d D s s J n F 1 b 3 Q 7 Q k l P U y B E Y X R l J n F 1 b 3 Q 7 L C Z x d W 9 0 O 0 9 i a m V j d C B J R C Z x d W 9 0 O y w m c X V v d D t W S S B T R E s g U 2 V y d m V y J n F 1 b 3 Q 7 L C Z x d W 9 0 O 1 Z J I F N E S y B V V U l E J n F 1 b 3 Q 7 X S I g L z 4 8 R W 5 0 c n k g V H l w Z T 0 i R m l s b F N 0 Y X R 1 c y I g V m F s d W U 9 I n N D b 2 1 w b G V 0 Z S I g L z 4 8 R W 5 0 c n k g V H l w Z T 0 i R m l s b E N v d W 5 0 I i B W Y W x 1 Z T 0 i b D I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S G 9 z d C A o M i k v Q 2 h h b m d l Z C B U e X B l L n t I b 3 N 0 L D B 9 J n F 1 b 3 Q 7 L C Z x d W 9 0 O 1 N l Y 3 R p b 2 4 x L 3 Z I b 3 N 0 I C g y K S 9 D a G F u Z 2 V k I F R 5 c G U u e 0 R h d G F j Z W 5 0 Z X I s M X 0 m c X V v d D s s J n F 1 b 3 Q 7 U 2 V j d G l v b j E v d k h v c 3 Q g K D I p L 0 N o Y W 5 n Z W Q g V H l w Z S 5 7 Q 2 x 1 c 3 R l c i w y f S Z x d W 9 0 O y w m c X V v d D t T Z W N 0 a W 9 u M S 9 2 S G 9 z d C A o M i k v Q 2 h h b m d l Z C B U e X B l L n t D b 2 5 m a W c g c 3 R h d H V z L D N 9 J n F 1 b 3 Q 7 L C Z x d W 9 0 O 1 N l Y 3 R p b 2 4 x L 3 Z I b 3 N 0 I C g y K S 9 D a G F u Z 2 V k I F R 5 c G U u e 0 N Q V S B N b 2 R l b C w 0 f S Z x d W 9 0 O y w m c X V v d D t T Z W N 0 a W 9 u M S 9 2 S G 9 z d C A o M i k v Q 2 h h b m d l Z C B U e X B l L n t T c G V l Z C w 1 f S Z x d W 9 0 O y w m c X V v d D t T Z W N 0 a W 9 u M S 9 2 S G 9 z d C A o M i k v Q 2 h h b m d l Z C B U e X B l L n t I V C B B d m F p b G F i b G U s N n 0 m c X V v d D s s J n F 1 b 3 Q 7 U 2 V j d G l v b j E v d k h v c 3 Q g K D I p L 0 N o Y W 5 n Z W Q g V H l w Z S 5 7 S F Q g Q W N 0 a X Z l L D d 9 J n F 1 b 3 Q 7 L C Z x d W 9 0 O 1 N l Y 3 R p b 2 4 x L 3 Z I b 3 N 0 I C g y K S 9 D a G F u Z 2 V k I F R 5 c G U u e y M g Q 1 B V L D h 9 J n F 1 b 3 Q 7 L C Z x d W 9 0 O 1 N l Y 3 R p b 2 4 x L 3 Z I b 3 N 0 I C g y K S 9 D a G F u Z 2 V k I F R 5 c G U u e 0 N v c m V z I H B l c i B D U F U s O X 0 m c X V v d D s s J n F 1 b 3 Q 7 U 2 V j d G l v b j E v d k h v c 3 Q g K D I p L 0 N o Y W 5 n Z W Q g V H l w Z S 5 7 I y B D b 3 J l c y w x M H 0 m c X V v d D s s J n F 1 b 3 Q 7 U 2 V j d G l v b j E v d k h v c 3 Q g K D I p L 0 N o Y W 5 n Z W Q g V H l w Z S 5 7 Q 1 B V I H V z Y W d l I C U s M T F 9 J n F 1 b 3 Q 7 L C Z x d W 9 0 O 1 N l Y 3 R p b 2 4 x L 3 Z I b 3 N 0 I C g y K S 9 D a G F u Z 2 V k I F R 5 c G U u e y M g T W V t b 3 J 5 L D E y f S Z x d W 9 0 O y w m c X V v d D t T Z W N 0 a W 9 u M S 9 2 S G 9 z d C A o M i k v Q 2 h h b m d l Z C B U e X B l L n t N Z W 1 v c n k g d X N h Z 2 U g J S w x M 3 0 m c X V v d D s s J n F 1 b 3 Q 7 U 2 V j d G l v b j E v d k h v c 3 Q g K D I p L 0 N o Y W 5 n Z W Q g V H l w Z S 5 7 Q 2 9 u c 2 9 s Z S w x N H 0 m c X V v d D s s J n F 1 b 3 Q 7 U 2 V j d G l v b j E v d k h v c 3 Q g K D I p L 0 N o Y W 5 n Z W Q g V H l w Z S 5 7 I y B O S U N z L D E 1 f S Z x d W 9 0 O y w m c X V v d D t T Z W N 0 a W 9 u M S 9 2 S G 9 z d C A o M i k v Q 2 h h b m d l Z C B U e X B l L n s j I E h C Q X M s M T Z 9 J n F 1 b 3 Q 7 L C Z x d W 9 0 O 1 N l Y 3 R p b 2 4 x L 3 Z I b 3 N 0 I C g y K S 9 D a G F u Z 2 V k I F R 5 c G U u e y M g V k 1 z L D E 3 f S Z x d W 9 0 O y w m c X V v d D t T Z W N 0 a W 9 u M S 9 2 S G 9 z d C A o M i k v Q 2 h h b m d l Z C B U e X B l L n t W T X M g c G V y I E N v c m U s M T h 9 J n F 1 b 3 Q 7 L C Z x d W 9 0 O 1 N l Y 3 R p b 2 4 x L 3 Z I b 3 N 0 I C g y K S 9 D a G F u Z 2 V k I F R 5 c G U u e y M g d k N Q V X M s M T l 9 J n F 1 b 3 Q 7 L C Z x d W 9 0 O 1 N l Y 3 R p b 2 4 x L 3 Z I b 3 N 0 I C g y K S 9 D a G F u Z 2 V k I F R 5 c G U u e 3 Z D U F V z I H B l c i B D b 3 J l L D I w f S Z x d W 9 0 O y w m c X V v d D t T Z W N 0 a W 9 u M S 9 2 S G 9 z d C A o M i k v Q 2 h h b m d l Z C B U e X B l L n t 2 U k F N L D I x f S Z x d W 9 0 O y w m c X V v d D t T Z W N 0 a W 9 u M S 9 2 S G 9 z d C A o M i k v Q 2 h h b m d l Z C B U e X B l L n t W T S B V c 2 V k I G 1 l b W 9 y e S w y M n 0 m c X V v d D s s J n F 1 b 3 Q 7 U 2 V j d G l v b j E v d k h v c 3 Q g K D I p L 0 N o Y W 5 n Z W Q g V H l w Z S 5 7 V k 0 g T W V t b 3 J 5 I F N 3 Y X B w Z W Q s M j N 9 J n F 1 b 3 Q 7 L C Z x d W 9 0 O 1 N l Y 3 R p b 2 4 x L 3 Z I b 3 N 0 I C g y K S 9 D a G F u Z 2 V k I F R 5 c G U u e 1 Z N I E 1 l b W 9 y e S B C Y W x s b 2 9 u Z W Q s M j R 9 J n F 1 b 3 Q 7 L C Z x d W 9 0 O 1 N l Y 3 R p b 2 4 x L 3 Z I b 3 N 0 I C g y K S 9 D a G F u Z 2 V k I F R 5 c G U u e 1 Z N b 3 R p b 2 4 g c 3 V w c G 9 y d C w y N X 0 m c X V v d D s s J n F 1 b 3 Q 7 U 2 V j d G l v b j E v d k h v c 3 Q g K D I p L 0 N o Y W 5 n Z W Q g V H l w Z S 5 7 U 3 R v c m F n Z S B W T W 9 0 a W 9 u I H N 1 c H B v c n Q s M j Z 9 J n F 1 b 3 Q 7 L C Z x d W 9 0 O 1 N l Y 3 R p b 2 4 x L 3 Z I b 3 N 0 I C g y K S 9 D a G F u Z 2 V k I F R 5 c G U u e 0 N 1 c n J l b n Q g R V Z D L D I 3 f S Z x d W 9 0 O y w m c X V v d D t T Z W N 0 a W 9 u M S 9 2 S G 9 z d C A o M i k v Q 2 h h b m d l Z C B U e X B l L n t N Y X g g R V Z D L D I 4 f S Z x d W 9 0 O y w m c X V v d D t T Z W N 0 a W 9 u M S 9 2 S G 9 z d C A o M i k v Q 2 h h b m d l Z C B U e X B l L n t B c 3 N p Z 2 5 l Z C B M a W N l b n N l K H M p L D I 5 f S Z x d W 9 0 O y w m c X V v d D t T Z W N 0 a W 9 u M S 9 2 S G 9 z d C A o M i k v Q 2 h h b m d l Z C B U e X B l L n t B V F M g S G V h c n R i Z W F 0 L D M w f S Z x d W 9 0 O y w m c X V v d D t T Z W N 0 a W 9 u M S 9 2 S G 9 z d C A o M i k v Q 2 h h b m d l Z C B U e X B l L n t B V F M g T G 9 j a 2 l u Z y w z M X 0 m c X V v d D s s J n F 1 b 3 Q 7 U 2 V j d G l v b j E v d k h v c 3 Q g K D I p L 0 N o Y W 5 n Z W Q g V H l w Z S 5 7 Q 3 V y c m V u d C B D U F U g c G 9 3 Z X I g b W F u L i B w b 2 x p Y 3 k s M z J 9 J n F 1 b 3 Q 7 L C Z x d W 9 0 O 1 N l Y 3 R p b 2 4 x L 3 Z I b 3 N 0 I C g y K S 9 D a G F u Z 2 V k I F R 5 c G U u e 1 N 1 c H B v c n R l Z C B D U F U g c G 9 3 Z X I g b W F u L i w z M 3 0 m c X V v d D s s J n F 1 b 3 Q 7 U 2 V j d G l v b j E v d k h v c 3 Q g K D I p L 0 N o Y W 5 n Z W Q g V H l w Z S 5 7 S G 9 z d C B Q b 3 d l c i B Q b 2 x p Y 3 k s M z R 9 J n F 1 b 3 Q 7 L C Z x d W 9 0 O 1 N l Y 3 R p b 2 4 x L 3 Z I b 3 N 0 I C g y K S 9 D a G F u Z 2 V k I F R 5 c G U u e 0 V T W C B W Z X J z a W 9 u L D M 1 f S Z x d W 9 0 O y w m c X V v d D t T Z W N 0 a W 9 u M S 9 2 S G 9 z d C A o M i k v Q 2 h h b m d l Z C B U e X B l L n t C b 2 9 0 I H R p b W U s M z Z 9 J n F 1 b 3 Q 7 L C Z x d W 9 0 O 1 N l Y 3 R p b 2 4 x L 3 Z I b 3 N 0 I C g y K S 9 D a G F u Z 2 V k I F R 5 c G U u e 0 R O U y B T Z X J 2 Z X J z L D M 3 f S Z x d W 9 0 O y w m c X V v d D t T Z W N 0 a W 9 u M S 9 2 S G 9 z d C A o M i k v Q 2 h h b m d l Z C B U e X B l L n t E S E N Q L D M 4 f S Z x d W 9 0 O y w m c X V v d D t T Z W N 0 a W 9 u M S 9 2 S G 9 z d C A o M i k v Q 2 h h b m d l Z C B U e X B l L n t E b 2 1 h a W 4 s M z l 9 J n F 1 b 3 Q 7 L C Z x d W 9 0 O 1 N l Y 3 R p b 2 4 x L 3 Z I b 3 N 0 I C g y K S 9 D a G F u Z 2 V k I F R 5 c G U u e 0 R O U y B T Z W F y Y 2 g g T 3 J k Z X I s N D B 9 J n F 1 b 3 Q 7 L C Z x d W 9 0 O 1 N l Y 3 R p b 2 4 x L 3 Z I b 3 N 0 I C g y K S 9 D a G F u Z 2 V k I F R 5 c G U u e 0 5 U U C B T Z X J 2 Z X I o c y k s N D F 9 J n F 1 b 3 Q 7 L C Z x d W 9 0 O 1 N l Y 3 R p b 2 4 x L 3 Z I b 3 N 0 I C g y K S 9 D a G F u Z 2 V k I F R 5 c G U u e 0 5 U U E Q g c n V u b m l u Z y w 0 M n 0 m c X V v d D s s J n F 1 b 3 Q 7 U 2 V j d G l v b j E v d k h v c 3 Q g K D I p L 0 N o Y W 5 n Z W Q g V H l w Z S 5 7 V G l t Z S B a b 2 5 l L D Q z f S Z x d W 9 0 O y w m c X V v d D t T Z W N 0 a W 9 u M S 9 2 S G 9 z d C A o M i k v Q 2 h h b m d l Z C B U e X B l L n t U a W 1 l I F p v b m U g T m F t Z S w 0 N H 0 m c X V v d D s s J n F 1 b 3 Q 7 U 2 V j d G l v b j E v d k h v c 3 Q g K D I p L 0 N o Y W 5 n Z W Q g V H l w Z S 5 7 R 0 1 U I E 9 m Z n N l d C w 0 N X 0 m c X V v d D s s J n F 1 b 3 Q 7 U 2 V j d G l v b j E v d k h v c 3 Q g K D I p L 0 N o Y W 5 n Z W Q g V H l w Z S 5 7 V m V u Z G 9 y L D Q 2 f S Z x d W 9 0 O y w m c X V v d D t T Z W N 0 a W 9 u M S 9 2 S G 9 z d C A o M i k v Q 2 h h b m d l Z C B U e X B l L n t N b 2 R l b C w 0 N 3 0 m c X V v d D s s J n F 1 b 3 Q 7 U 2 V j d G l v b j E v d k h v c 3 Q g K D I p L 3 Z I b 3 N 0 X 1 N o Z W V 0 L n t D b 2 x 1 b W 4 0 O S w 0 O H 0 m c X V v d D s s J n F 1 b 3 Q 7 U 2 V j d G l v b j E v d k h v c 3 Q g K D I p L 0 N o Y W 5 n Z W Q g V H l w Z S 5 7 U 2 V y d m l j Z S B 0 Y W c s N D l 9 J n F 1 b 3 Q 7 L C Z x d W 9 0 O 1 N l Y 3 R p b 2 4 x L 3 Z I b 3 N 0 I C g y K S 9 D a G F u Z 2 V k I F R 5 c G U u e 0 9 F T S B z c G V j a W Z p Y y B z d H J p b m c s N T B 9 J n F 1 b 3 Q 7 L C Z x d W 9 0 O 1 N l Y 3 R p b 2 4 x L 3 Z I b 3 N 0 I C g y K S 9 2 S G 9 z d F 9 T a G V l d C 5 7 Q 2 9 s d W 1 u N T I s N T F 9 J n F 1 b 3 Q 7 L C Z x d W 9 0 O 1 N l Y 3 R p b 2 4 x L 3 Z I b 3 N 0 I C g y K S 9 D a G F u Z 2 V k I F R 5 c G U u e 0 J J T 1 M g V m V y c 2 l v b i w 1 M n 0 m c X V v d D s s J n F 1 b 3 Q 7 U 2 V j d G l v b j E v d k h v c 3 Q g K D I p L 0 N o Y W 5 n Z W Q g V H l w Z S 5 7 Q k l P U y B E Y X R l L D U z f S Z x d W 9 0 O y w m c X V v d D t T Z W N 0 a W 9 u M S 9 2 S G 9 z d C A o M i k v Q 2 h h b m d l Z C B U e X B l L n t P Y m p l Y 3 Q g S U Q s N T R 9 J n F 1 b 3 Q 7 L C Z x d W 9 0 O 1 N l Y 3 R p b 2 4 x L 3 Z I b 3 N 0 I C g y K S 9 D a G F u Z 2 V k I F R 5 c G U u e 1 Z J I F N E S y B T Z X J 2 Z X I s N T V 9 J n F 1 b 3 Q 7 L C Z x d W 9 0 O 1 N l Y 3 R p b 2 4 x L 3 Z I b 3 N 0 I C g y K S 9 D a G F u Z 2 V k I F R 5 c G U u e 1 Z J I F N E S y B V V U l E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d k h v c 3 Q g K D I p L 0 N o Y W 5 n Z W Q g V H l w Z S 5 7 S G 9 z d C w w f S Z x d W 9 0 O y w m c X V v d D t T Z W N 0 a W 9 u M S 9 2 S G 9 z d C A o M i k v Q 2 h h b m d l Z C B U e X B l L n t E Y X R h Y 2 V u d G V y L D F 9 J n F 1 b 3 Q 7 L C Z x d W 9 0 O 1 N l Y 3 R p b 2 4 x L 3 Z I b 3 N 0 I C g y K S 9 D a G F u Z 2 V k I F R 5 c G U u e 0 N s d X N 0 Z X I s M n 0 m c X V v d D s s J n F 1 b 3 Q 7 U 2 V j d G l v b j E v d k h v c 3 Q g K D I p L 0 N o Y W 5 n Z W Q g V H l w Z S 5 7 Q 2 9 u Z m l n I H N 0 Y X R 1 c y w z f S Z x d W 9 0 O y w m c X V v d D t T Z W N 0 a W 9 u M S 9 2 S G 9 z d C A o M i k v Q 2 h h b m d l Z C B U e X B l L n t D U F U g T W 9 k Z W w s N H 0 m c X V v d D s s J n F 1 b 3 Q 7 U 2 V j d G l v b j E v d k h v c 3 Q g K D I p L 0 N o Y W 5 n Z W Q g V H l w Z S 5 7 U 3 B l Z W Q s N X 0 m c X V v d D s s J n F 1 b 3 Q 7 U 2 V j d G l v b j E v d k h v c 3 Q g K D I p L 0 N o Y W 5 n Z W Q g V H l w Z S 5 7 S F Q g Q X Z h a W x h Y m x l L D Z 9 J n F 1 b 3 Q 7 L C Z x d W 9 0 O 1 N l Y 3 R p b 2 4 x L 3 Z I b 3 N 0 I C g y K S 9 D a G F u Z 2 V k I F R 5 c G U u e 0 h U I E F j d G l 2 Z S w 3 f S Z x d W 9 0 O y w m c X V v d D t T Z W N 0 a W 9 u M S 9 2 S G 9 z d C A o M i k v Q 2 h h b m d l Z C B U e X B l L n s j I E N Q V S w 4 f S Z x d W 9 0 O y w m c X V v d D t T Z W N 0 a W 9 u M S 9 2 S G 9 z d C A o M i k v Q 2 h h b m d l Z C B U e X B l L n t D b 3 J l c y B w Z X I g Q 1 B V L D l 9 J n F 1 b 3 Q 7 L C Z x d W 9 0 O 1 N l Y 3 R p b 2 4 x L 3 Z I b 3 N 0 I C g y K S 9 D a G F u Z 2 V k I F R 5 c G U u e y M g Q 2 9 y Z X M s M T B 9 J n F 1 b 3 Q 7 L C Z x d W 9 0 O 1 N l Y 3 R p b 2 4 x L 3 Z I b 3 N 0 I C g y K S 9 D a G F u Z 2 V k I F R 5 c G U u e 0 N Q V S B 1 c 2 F n Z S A l L D E x f S Z x d W 9 0 O y w m c X V v d D t T Z W N 0 a W 9 u M S 9 2 S G 9 z d C A o M i k v Q 2 h h b m d l Z C B U e X B l L n s j I E 1 l b W 9 y e S w x M n 0 m c X V v d D s s J n F 1 b 3 Q 7 U 2 V j d G l v b j E v d k h v c 3 Q g K D I p L 0 N o Y W 5 n Z W Q g V H l w Z S 5 7 T W V t b 3 J 5 I H V z Y W d l I C U s M T N 9 J n F 1 b 3 Q 7 L C Z x d W 9 0 O 1 N l Y 3 R p b 2 4 x L 3 Z I b 3 N 0 I C g y K S 9 D a G F u Z 2 V k I F R 5 c G U u e 0 N v b n N v b G U s M T R 9 J n F 1 b 3 Q 7 L C Z x d W 9 0 O 1 N l Y 3 R p b 2 4 x L 3 Z I b 3 N 0 I C g y K S 9 D a G F u Z 2 V k I F R 5 c G U u e y M g T k l D c y w x N X 0 m c X V v d D s s J n F 1 b 3 Q 7 U 2 V j d G l v b j E v d k h v c 3 Q g K D I p L 0 N o Y W 5 n Z W Q g V H l w Z S 5 7 I y B I Q k F z L D E 2 f S Z x d W 9 0 O y w m c X V v d D t T Z W N 0 a W 9 u M S 9 2 S G 9 z d C A o M i k v Q 2 h h b m d l Z C B U e X B l L n s j I F Z N c y w x N 3 0 m c X V v d D s s J n F 1 b 3 Q 7 U 2 V j d G l v b j E v d k h v c 3 Q g K D I p L 0 N o Y W 5 n Z W Q g V H l w Z S 5 7 V k 1 z I H B l c i B D b 3 J l L D E 4 f S Z x d W 9 0 O y w m c X V v d D t T Z W N 0 a W 9 u M S 9 2 S G 9 z d C A o M i k v Q 2 h h b m d l Z C B U e X B l L n s j I H Z D U F V z L D E 5 f S Z x d W 9 0 O y w m c X V v d D t T Z W N 0 a W 9 u M S 9 2 S G 9 z d C A o M i k v Q 2 h h b m d l Z C B U e X B l L n t 2 Q 1 B V c y B w Z X I g Q 2 9 y Z S w y M H 0 m c X V v d D s s J n F 1 b 3 Q 7 U 2 V j d G l v b j E v d k h v c 3 Q g K D I p L 0 N o Y W 5 n Z W Q g V H l w Z S 5 7 d l J B T S w y M X 0 m c X V v d D s s J n F 1 b 3 Q 7 U 2 V j d G l v b j E v d k h v c 3 Q g K D I p L 0 N o Y W 5 n Z W Q g V H l w Z S 5 7 V k 0 g V X N l Z C B t Z W 1 v c n k s M j J 9 J n F 1 b 3 Q 7 L C Z x d W 9 0 O 1 N l Y 3 R p b 2 4 x L 3 Z I b 3 N 0 I C g y K S 9 D a G F u Z 2 V k I F R 5 c G U u e 1 Z N I E 1 l b W 9 y e S B T d 2 F w c G V k L D I z f S Z x d W 9 0 O y w m c X V v d D t T Z W N 0 a W 9 u M S 9 2 S G 9 z d C A o M i k v Q 2 h h b m d l Z C B U e X B l L n t W T S B N Z W 1 v c n k g Q m F s b G 9 v b m V k L D I 0 f S Z x d W 9 0 O y w m c X V v d D t T Z W N 0 a W 9 u M S 9 2 S G 9 z d C A o M i k v Q 2 h h b m d l Z C B U e X B l L n t W T W 9 0 a W 9 u I H N 1 c H B v c n Q s M j V 9 J n F 1 b 3 Q 7 L C Z x d W 9 0 O 1 N l Y 3 R p b 2 4 x L 3 Z I b 3 N 0 I C g y K S 9 D a G F u Z 2 V k I F R 5 c G U u e 1 N 0 b 3 J h Z 2 U g V k 1 v d G l v b i B z d X B w b 3 J 0 L D I 2 f S Z x d W 9 0 O y w m c X V v d D t T Z W N 0 a W 9 u M S 9 2 S G 9 z d C A o M i k v Q 2 h h b m d l Z C B U e X B l L n t D d X J y Z W 5 0 I E V W Q y w y N 3 0 m c X V v d D s s J n F 1 b 3 Q 7 U 2 V j d G l v b j E v d k h v c 3 Q g K D I p L 0 N o Y W 5 n Z W Q g V H l w Z S 5 7 T W F 4 I E V W Q y w y O H 0 m c X V v d D s s J n F 1 b 3 Q 7 U 2 V j d G l v b j E v d k h v c 3 Q g K D I p L 0 N o Y W 5 n Z W Q g V H l w Z S 5 7 Q X N z a W d u Z W Q g T G l j Z W 5 z Z S h z K S w y O X 0 m c X V v d D s s J n F 1 b 3 Q 7 U 2 V j d G l v b j E v d k h v c 3 Q g K D I p L 0 N o Y W 5 n Z W Q g V H l w Z S 5 7 Q V R T I E h l Y X J 0 Y m V h d C w z M H 0 m c X V v d D s s J n F 1 b 3 Q 7 U 2 V j d G l v b j E v d k h v c 3 Q g K D I p L 0 N o Y W 5 n Z W Q g V H l w Z S 5 7 Q V R T I E x v Y 2 t p b m c s M z F 9 J n F 1 b 3 Q 7 L C Z x d W 9 0 O 1 N l Y 3 R p b 2 4 x L 3 Z I b 3 N 0 I C g y K S 9 D a G F u Z 2 V k I F R 5 c G U u e 0 N 1 c n J l b n Q g Q 1 B V I H B v d 2 V y I G 1 h b i 4 g c G 9 s a W N 5 L D M y f S Z x d W 9 0 O y w m c X V v d D t T Z W N 0 a W 9 u M S 9 2 S G 9 z d C A o M i k v Q 2 h h b m d l Z C B U e X B l L n t T d X B w b 3 J 0 Z W Q g Q 1 B V I H B v d 2 V y I G 1 h b i 4 s M z N 9 J n F 1 b 3 Q 7 L C Z x d W 9 0 O 1 N l Y 3 R p b 2 4 x L 3 Z I b 3 N 0 I C g y K S 9 D a G F u Z 2 V k I F R 5 c G U u e 0 h v c 3 Q g U G 9 3 Z X I g U G 9 s a W N 5 L D M 0 f S Z x d W 9 0 O y w m c X V v d D t T Z W N 0 a W 9 u M S 9 2 S G 9 z d C A o M i k v Q 2 h h b m d l Z C B U e X B l L n t F U 1 g g V m V y c 2 l v b i w z N X 0 m c X V v d D s s J n F 1 b 3 Q 7 U 2 V j d G l v b j E v d k h v c 3 Q g K D I p L 0 N o Y W 5 n Z W Q g V H l w Z S 5 7 Q m 9 v d C B 0 a W 1 l L D M 2 f S Z x d W 9 0 O y w m c X V v d D t T Z W N 0 a W 9 u M S 9 2 S G 9 z d C A o M i k v Q 2 h h b m d l Z C B U e X B l L n t E T l M g U 2 V y d m V y c y w z N 3 0 m c X V v d D s s J n F 1 b 3 Q 7 U 2 V j d G l v b j E v d k h v c 3 Q g K D I p L 0 N o Y W 5 n Z W Q g V H l w Z S 5 7 R E h D U C w z O H 0 m c X V v d D s s J n F 1 b 3 Q 7 U 2 V j d G l v b j E v d k h v c 3 Q g K D I p L 0 N o Y W 5 n Z W Q g V H l w Z S 5 7 R G 9 t Y W l u L D M 5 f S Z x d W 9 0 O y w m c X V v d D t T Z W N 0 a W 9 u M S 9 2 S G 9 z d C A o M i k v Q 2 h h b m d l Z C B U e X B l L n t E T l M g U 2 V h c m N o I E 9 y Z G V y L D Q w f S Z x d W 9 0 O y w m c X V v d D t T Z W N 0 a W 9 u M S 9 2 S G 9 z d C A o M i k v Q 2 h h b m d l Z C B U e X B l L n t O V F A g U 2 V y d m V y K H M p L D Q x f S Z x d W 9 0 O y w m c X V v d D t T Z W N 0 a W 9 u M S 9 2 S G 9 z d C A o M i k v Q 2 h h b m d l Z C B U e X B l L n t O V F B E I H J 1 b m 5 p b m c s N D J 9 J n F 1 b 3 Q 7 L C Z x d W 9 0 O 1 N l Y 3 R p b 2 4 x L 3 Z I b 3 N 0 I C g y K S 9 D a G F u Z 2 V k I F R 5 c G U u e 1 R p b W U g W m 9 u Z S w 0 M 3 0 m c X V v d D s s J n F 1 b 3 Q 7 U 2 V j d G l v b j E v d k h v c 3 Q g K D I p L 0 N o Y W 5 n Z W Q g V H l w Z S 5 7 V G l t Z S B a b 2 5 l I E 5 h b W U s N D R 9 J n F 1 b 3 Q 7 L C Z x d W 9 0 O 1 N l Y 3 R p b 2 4 x L 3 Z I b 3 N 0 I C g y K S 9 D a G F u Z 2 V k I F R 5 c G U u e 0 d N V C B P Z m Z z Z X Q s N D V 9 J n F 1 b 3 Q 7 L C Z x d W 9 0 O 1 N l Y 3 R p b 2 4 x L 3 Z I b 3 N 0 I C g y K S 9 D a G F u Z 2 V k I F R 5 c G U u e 1 Z l b m R v c i w 0 N n 0 m c X V v d D s s J n F 1 b 3 Q 7 U 2 V j d G l v b j E v d k h v c 3 Q g K D I p L 0 N o Y W 5 n Z W Q g V H l w Z S 5 7 T W 9 k Z W w s N D d 9 J n F 1 b 3 Q 7 L C Z x d W 9 0 O 1 N l Y 3 R p b 2 4 x L 3 Z I b 3 N 0 I C g y K S 9 2 S G 9 z d F 9 T a G V l d C 5 7 Q 2 9 s d W 1 u N D k s N D h 9 J n F 1 b 3 Q 7 L C Z x d W 9 0 O 1 N l Y 3 R p b 2 4 x L 3 Z I b 3 N 0 I C g y K S 9 D a G F u Z 2 V k I F R 5 c G U u e 1 N l c n Z p Y 2 U g d G F n L D Q 5 f S Z x d W 9 0 O y w m c X V v d D t T Z W N 0 a W 9 u M S 9 2 S G 9 z d C A o M i k v Q 2 h h b m d l Z C B U e X B l L n t P R U 0 g c 3 B l Y 2 l m a W M g c 3 R y a W 5 n L D U w f S Z x d W 9 0 O y w m c X V v d D t T Z W N 0 a W 9 u M S 9 2 S G 9 z d C A o M i k v d k h v c 3 R f U 2 h l Z X Q u e 0 N v b H V t b j U y L D U x f S Z x d W 9 0 O y w m c X V v d D t T Z W N 0 a W 9 u M S 9 2 S G 9 z d C A o M i k v Q 2 h h b m d l Z C B U e X B l L n t C S U 9 T I F Z l c n N p b 2 4 s N T J 9 J n F 1 b 3 Q 7 L C Z x d W 9 0 O 1 N l Y 3 R p b 2 4 x L 3 Z I b 3 N 0 I C g y K S 9 D a G F u Z 2 V k I F R 5 c G U u e 0 J J T 1 M g R G F 0 Z S w 1 M 3 0 m c X V v d D s s J n F 1 b 3 Q 7 U 2 V j d G l v b j E v d k h v c 3 Q g K D I p L 0 N o Y W 5 n Z W Q g V H l w Z S 5 7 T 2 J q Z W N 0 I E l E L D U 0 f S Z x d W 9 0 O y w m c X V v d D t T Z W N 0 a W 9 u M S 9 2 S G 9 z d C A o M i k v Q 2 h h b m d l Z C B U e X B l L n t W S S B T R E s g U 2 V y d m V y L D U 1 f S Z x d W 9 0 O y w m c X V v d D t T Z W N 0 a W 9 u M S 9 2 S G 9 z d C A o M i k v Q 2 h h b m d l Z C B U e X B l L n t W S S B T R E s g V V V J R C w 1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I b 3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I b 3 N 0 J T I w K D I p L 3 Z I b 3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h v c 3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h v c 3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T W V t b 3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2 T W V t b 3 J 5 I C h J b X B v c n R l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Y 1 N D I 5 Y T c t M z I 5 M i 0 0 Z j F i L W J j N z E t Z j U w Y T Z i Z D F k O W N j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d W 5 0 I i B W Y W x 1 Z T 0 i b D U x N S I g L z 4 8 R W 5 0 c n k g V H l w Z T 0 i R m l s b E x h c 3 R V c G R h d G V k I i B W Y W x 1 Z T 0 i Z D I w M T k t M T E t M D V U M T Y 6 M z I 6 N T k u N T c 3 O D A 3 M l o i I C 8 + P E V u d H J 5 I F R 5 c G U 9 I k Z p b G x D b 2 x 1 b W 5 U e X B l c y I g V m F s d W U 9 I n N B Q U F B Q U F B Q U F B Q U F B Q U F B Q U F B Q U F B Q U F B Q U F B Q U F B Q U F B Q U F B Q U F B Q U E 9 P S I g L z 4 8 R W 5 0 c n k g V H l w Z T 0 i R m l s b E N v b H V t b k 5 h b W V z I i B W Y W x 1 Z T 0 i c 1 s m c X V v d D t W T U 5 h b W U m c X V v d D s s J n F 1 b 3 Q 7 U G 9 3 Z X J z d G F 0 Z S Z x d W 9 0 O y w m c X V v d D t U Z W 1 w b G F 0 Z S Z x d W 9 0 O y w m c X V v d D t T a X p l T U I m c X V v d D s s J n F 1 b 3 Q 7 T 3 Z l c m h l Y W Q m c X V v d D s s J n F 1 b 3 Q 7 T W F 4 V X N h Z 2 U m c X V v d D s s J n F 1 b 3 Q 7 S G 9 z d E 1 l b W 9 y e V V z Y W d l J n F 1 b 3 Q 7 L C Z x d W 9 0 O 2 N v b n N 1 b W V k T 3 Z l c m h l Y W R N Z W 1 v c n k m c X V v d D s s J n F 1 b 3 Q 7 c H J p d m F 0 Z U 1 l b W 9 y e S Z x d W 9 0 O y w m c X V v d D t z a G F y Z W R N Z W 1 v c n k m c X V v d D s s J n F 1 b 3 Q 7 c 3 d h c H B l Z E 1 l b W 9 y e S Z x d W 9 0 O y w m c X V v d D t i Y W x s b 2 9 u Z W R N Z W 1 v c n k m c X V v d D s s J n F 1 b 3 Q 7 R 3 V l c 3 R N Z W 1 v c n l V c 2 F n Z S Z x d W 9 0 O y w m c X V v d D t z d G F 0 a W N N Z W 1 v c n l F b n R p d G x l b W V u d C Z x d W 9 0 O y w m c X V v d D t k a X N 0 c m l i d X R l Z E 1 l b W 9 y e U V u d G l 0 b G V t Z W 5 0 J n F 1 b 3 Q 7 L C Z x d W 9 0 O 1 N o Y X J l c 0 x l d m V s J n F 1 b 3 Q 7 L C Z x d W 9 0 O 1 N o Y X J l c y Z x d W 9 0 O y w m c X V v d D t S Z X N l c n Z h d G l v b i Z x d W 9 0 O y w m c X V v d D t S Z X N l c n Z h d G l v b k x p b W l 0 J n F 1 b 3 Q 7 L C Z x d W 9 0 O 0 h v d E F k Z C Z x d W 9 0 O y w m c X V v d D t O b 3 R l c y Z x d W 9 0 O y w m c X V v d D t E Y X R h Y 2 V u d G V y J n F 1 b 3 Q 7 L C Z x d W 9 0 O 0 N s d X N 0 Z X I m c X V v d D s s J n F 1 b 3 Q 7 S G 9 z d C Z x d W 9 0 O y w m c X V v d D t G b 2 x k Z X I m c X V v d D s s J n F 1 b 3 Q 7 T 1 M m c X V v d D s s J n F 1 b 3 Q 7 T 1 N U b 2 9 s c y Z x d W 9 0 O y w m c X V v d D t P Y m p l Y 3 R J R C Z x d W 9 0 O y w m c X V v d D t V V U l E J n F 1 b 3 Q 7 L C Z x d W 9 0 O 1 Z J U 0 R L U 2 V y d m V y J n F 1 b 3 Q 7 L C Z x d W 9 0 O 0 l u c 3 R h b m N l V V V J R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N Z W 1 v c n k g K D I p L 3 Z N Z W 1 v c n l f U 2 h l Z X Q u e 0 N v b H V t b j E s M H 0 m c X V v d D s s J n F 1 b 3 Q 7 U 2 V j d G l v b j E v d k 1 l b W 9 y e S A o M i k v d k 1 l b W 9 y e V 9 T a G V l d C 5 7 Q 2 9 s d W 1 u M i w x f S Z x d W 9 0 O y w m c X V v d D t T Z W N 0 a W 9 u M S 9 2 T W V t b 3 J 5 I C g y K S 9 2 T W V t b 3 J 5 X 1 N o Z W V 0 L n t D b 2 x 1 b W 4 z L D J 9 J n F 1 b 3 Q 7 L C Z x d W 9 0 O 1 N l Y 3 R p b 2 4 x L 3 Z N Z W 1 v c n k g K D I p L 3 Z N Z W 1 v c n l f U 2 h l Z X Q u e 0 N v b H V t b j Q s M 3 0 m c X V v d D s s J n F 1 b 3 Q 7 U 2 V j d G l v b j E v d k 1 l b W 9 y e S A o M i k v d k 1 l b W 9 y e V 9 T a G V l d C 5 7 Q 2 9 s d W 1 u N S w 0 f S Z x d W 9 0 O y w m c X V v d D t T Z W N 0 a W 9 u M S 9 2 T W V t b 3 J 5 I C g y K S 9 2 T W V t b 3 J 5 X 1 N o Z W V 0 L n t D b 2 x 1 b W 4 2 L D V 9 J n F 1 b 3 Q 7 L C Z x d W 9 0 O 1 N l Y 3 R p b 2 4 x L 3 Z N Z W 1 v c n k g K D I p L 3 Z N Z W 1 v c n l f U 2 h l Z X Q u e 0 N v b H V t b j c s N n 0 m c X V v d D s s J n F 1 b 3 Q 7 U 2 V j d G l v b j E v d k 1 l b W 9 y e S A o M i k v d k 1 l b W 9 y e V 9 T a G V l d C 5 7 Q 2 9 s d W 1 u O C w 3 f S Z x d W 9 0 O y w m c X V v d D t T Z W N 0 a W 9 u M S 9 2 T W V t b 3 J 5 I C g y K S 9 2 T W V t b 3 J 5 X 1 N o Z W V 0 L n t D b 2 x 1 b W 4 5 L D h 9 J n F 1 b 3 Q 7 L C Z x d W 9 0 O 1 N l Y 3 R p b 2 4 x L 3 Z N Z W 1 v c n k g K D I p L 3 Z N Z W 1 v c n l f U 2 h l Z X Q u e 0 N v b H V t b j E w L D l 9 J n F 1 b 3 Q 7 L C Z x d W 9 0 O 1 N l Y 3 R p b 2 4 x L 3 Z N Z W 1 v c n k g K D I p L 3 Z N Z W 1 v c n l f U 2 h l Z X Q u e 0 N v b H V t b j E x L D E w f S Z x d W 9 0 O y w m c X V v d D t T Z W N 0 a W 9 u M S 9 2 T W V t b 3 J 5 I C g y K S 9 2 T W V t b 3 J 5 X 1 N o Z W V 0 L n t D b 2 x 1 b W 4 x M i w x M X 0 m c X V v d D s s J n F 1 b 3 Q 7 U 2 V j d G l v b j E v d k 1 l b W 9 y e S A o M i k v d k 1 l b W 9 y e V 9 T a G V l d C 5 7 Q 2 9 s d W 1 u M T M s M T J 9 J n F 1 b 3 Q 7 L C Z x d W 9 0 O 1 N l Y 3 R p b 2 4 x L 3 Z N Z W 1 v c n k g K D I p L 3 Z N Z W 1 v c n l f U 2 h l Z X Q u e 0 N v b H V t b j E 0 L D E z f S Z x d W 9 0 O y w m c X V v d D t T Z W N 0 a W 9 u M S 9 2 T W V t b 3 J 5 I C g y K S 9 2 T W V t b 3 J 5 X 1 N o Z W V 0 L n t D b 2 x 1 b W 4 x N S w x N H 0 m c X V v d D s s J n F 1 b 3 Q 7 U 2 V j d G l v b j E v d k 1 l b W 9 y e S A o M i k v d k 1 l b W 9 y e V 9 T a G V l d C 5 7 Q 2 9 s d W 1 u M T Y s M T V 9 J n F 1 b 3 Q 7 L C Z x d W 9 0 O 1 N l Y 3 R p b 2 4 x L 3 Z N Z W 1 v c n k g K D I p L 3 Z N Z W 1 v c n l f U 2 h l Z X Q u e 0 N v b H V t b j E 3 L D E 2 f S Z x d W 9 0 O y w m c X V v d D t T Z W N 0 a W 9 u M S 9 2 T W V t b 3 J 5 I C g y K S 9 2 T W V t b 3 J 5 X 1 N o Z W V 0 L n t D b 2 x 1 b W 4 x O C w x N 3 0 m c X V v d D s s J n F 1 b 3 Q 7 U 2 V j d G l v b j E v d k 1 l b W 9 y e S A o M i k v d k 1 l b W 9 y e V 9 T a G V l d C 5 7 Q 2 9 s d W 1 u M T k s M T h 9 J n F 1 b 3 Q 7 L C Z x d W 9 0 O 1 N l Y 3 R p b 2 4 x L 3 Z N Z W 1 v c n k g K D I p L 3 Z N Z W 1 v c n l f U 2 h l Z X Q u e 0 N v b H V t b j I w L D E 5 f S Z x d W 9 0 O y w m c X V v d D t T Z W N 0 a W 9 u M S 9 2 T W V t b 3 J 5 I C g y K S 9 2 T W V t b 3 J 5 X 1 N o Z W V 0 L n t D b 2 x 1 b W 4 y M S w y M H 0 m c X V v d D s s J n F 1 b 3 Q 7 U 2 V j d G l v b j E v d k 1 l b W 9 y e S A o M i k v d k 1 l b W 9 y e V 9 T a G V l d C 5 7 Q 2 9 s d W 1 u M j I s M j F 9 J n F 1 b 3 Q 7 L C Z x d W 9 0 O 1 N l Y 3 R p b 2 4 x L 3 Z N Z W 1 v c n k g K D I p L 3 Z N Z W 1 v c n l f U 2 h l Z X Q u e 0 N v b H V t b j I z L D I y f S Z x d W 9 0 O y w m c X V v d D t T Z W N 0 a W 9 u M S 9 2 T W V t b 3 J 5 I C g y K S 9 2 T W V t b 3 J 5 X 1 N o Z W V 0 L n t D b 2 x 1 b W 4 y N C w y M 3 0 m c X V v d D s s J n F 1 b 3 Q 7 U 2 V j d G l v b j E v d k 1 l b W 9 y e S A o M i k v d k 1 l b W 9 y e V 9 T a G V l d C 5 7 Q 2 9 s d W 1 u M j U s M j R 9 J n F 1 b 3 Q 7 L C Z x d W 9 0 O 1 N l Y 3 R p b 2 4 x L 3 Z N Z W 1 v c n k g K D I p L 3 Z N Z W 1 v c n l f U 2 h l Z X Q u e 0 N v b H V t b j I 2 L D I 1 f S Z x d W 9 0 O y w m c X V v d D t T Z W N 0 a W 9 u M S 9 2 T W V t b 3 J 5 I C g y K S 9 2 T W V t b 3 J 5 X 1 N o Z W V 0 L n t D b 2 x 1 b W 4 y N y w y N n 0 m c X V v d D s s J n F 1 b 3 Q 7 U 2 V j d G l v b j E v d k 1 l b W 9 y e S A o M i k v d k 1 l b W 9 y e V 9 T a G V l d C 5 7 Q 2 9 s d W 1 u M j g s M j d 9 J n F 1 b 3 Q 7 L C Z x d W 9 0 O 1 N l Y 3 R p b 2 4 x L 3 Z N Z W 1 v c n k g K D I p L 3 Z N Z W 1 v c n l f U 2 h l Z X Q u e 0 N v b H V t b j I 5 L D I 4 f S Z x d W 9 0 O y w m c X V v d D t T Z W N 0 a W 9 u M S 9 2 T W V t b 3 J 5 I C g y K S 9 2 T W V t b 3 J 5 X 1 N o Z W V 0 L n t D b 2 x 1 b W 4 z M C w y O X 0 m c X V v d D s s J n F 1 b 3 Q 7 U 2 V j d G l v b j E v d k 1 l b W 9 y e S A o M i k v d k 1 l b W 9 y e V 9 T a G V l d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2 T W V t b 3 J 5 I C g y K S 9 2 T W V t b 3 J 5 X 1 N o Z W V 0 L n t D b 2 x 1 b W 4 x L D B 9 J n F 1 b 3 Q 7 L C Z x d W 9 0 O 1 N l Y 3 R p b 2 4 x L 3 Z N Z W 1 v c n k g K D I p L 3 Z N Z W 1 v c n l f U 2 h l Z X Q u e 0 N v b H V t b j I s M X 0 m c X V v d D s s J n F 1 b 3 Q 7 U 2 V j d G l v b j E v d k 1 l b W 9 y e S A o M i k v d k 1 l b W 9 y e V 9 T a G V l d C 5 7 Q 2 9 s d W 1 u M y w y f S Z x d W 9 0 O y w m c X V v d D t T Z W N 0 a W 9 u M S 9 2 T W V t b 3 J 5 I C g y K S 9 2 T W V t b 3 J 5 X 1 N o Z W V 0 L n t D b 2 x 1 b W 4 0 L D N 9 J n F 1 b 3 Q 7 L C Z x d W 9 0 O 1 N l Y 3 R p b 2 4 x L 3 Z N Z W 1 v c n k g K D I p L 3 Z N Z W 1 v c n l f U 2 h l Z X Q u e 0 N v b H V t b j U s N H 0 m c X V v d D s s J n F 1 b 3 Q 7 U 2 V j d G l v b j E v d k 1 l b W 9 y e S A o M i k v d k 1 l b W 9 y e V 9 T a G V l d C 5 7 Q 2 9 s d W 1 u N i w 1 f S Z x d W 9 0 O y w m c X V v d D t T Z W N 0 a W 9 u M S 9 2 T W V t b 3 J 5 I C g y K S 9 2 T W V t b 3 J 5 X 1 N o Z W V 0 L n t D b 2 x 1 b W 4 3 L D Z 9 J n F 1 b 3 Q 7 L C Z x d W 9 0 O 1 N l Y 3 R p b 2 4 x L 3 Z N Z W 1 v c n k g K D I p L 3 Z N Z W 1 v c n l f U 2 h l Z X Q u e 0 N v b H V t b j g s N 3 0 m c X V v d D s s J n F 1 b 3 Q 7 U 2 V j d G l v b j E v d k 1 l b W 9 y e S A o M i k v d k 1 l b W 9 y e V 9 T a G V l d C 5 7 Q 2 9 s d W 1 u O S w 4 f S Z x d W 9 0 O y w m c X V v d D t T Z W N 0 a W 9 u M S 9 2 T W V t b 3 J 5 I C g y K S 9 2 T W V t b 3 J 5 X 1 N o Z W V 0 L n t D b 2 x 1 b W 4 x M C w 5 f S Z x d W 9 0 O y w m c X V v d D t T Z W N 0 a W 9 u M S 9 2 T W V t b 3 J 5 I C g y K S 9 2 T W V t b 3 J 5 X 1 N o Z W V 0 L n t D b 2 x 1 b W 4 x M S w x M H 0 m c X V v d D s s J n F 1 b 3 Q 7 U 2 V j d G l v b j E v d k 1 l b W 9 y e S A o M i k v d k 1 l b W 9 y e V 9 T a G V l d C 5 7 Q 2 9 s d W 1 u M T I s M T F 9 J n F 1 b 3 Q 7 L C Z x d W 9 0 O 1 N l Y 3 R p b 2 4 x L 3 Z N Z W 1 v c n k g K D I p L 3 Z N Z W 1 v c n l f U 2 h l Z X Q u e 0 N v b H V t b j E z L D E y f S Z x d W 9 0 O y w m c X V v d D t T Z W N 0 a W 9 u M S 9 2 T W V t b 3 J 5 I C g y K S 9 2 T W V t b 3 J 5 X 1 N o Z W V 0 L n t D b 2 x 1 b W 4 x N C w x M 3 0 m c X V v d D s s J n F 1 b 3 Q 7 U 2 V j d G l v b j E v d k 1 l b W 9 y e S A o M i k v d k 1 l b W 9 y e V 9 T a G V l d C 5 7 Q 2 9 s d W 1 u M T U s M T R 9 J n F 1 b 3 Q 7 L C Z x d W 9 0 O 1 N l Y 3 R p b 2 4 x L 3 Z N Z W 1 v c n k g K D I p L 3 Z N Z W 1 v c n l f U 2 h l Z X Q u e 0 N v b H V t b j E 2 L D E 1 f S Z x d W 9 0 O y w m c X V v d D t T Z W N 0 a W 9 u M S 9 2 T W V t b 3 J 5 I C g y K S 9 2 T W V t b 3 J 5 X 1 N o Z W V 0 L n t D b 2 x 1 b W 4 x N y w x N n 0 m c X V v d D s s J n F 1 b 3 Q 7 U 2 V j d G l v b j E v d k 1 l b W 9 y e S A o M i k v d k 1 l b W 9 y e V 9 T a G V l d C 5 7 Q 2 9 s d W 1 u M T g s M T d 9 J n F 1 b 3 Q 7 L C Z x d W 9 0 O 1 N l Y 3 R p b 2 4 x L 3 Z N Z W 1 v c n k g K D I p L 3 Z N Z W 1 v c n l f U 2 h l Z X Q u e 0 N v b H V t b j E 5 L D E 4 f S Z x d W 9 0 O y w m c X V v d D t T Z W N 0 a W 9 u M S 9 2 T W V t b 3 J 5 I C g y K S 9 2 T W V t b 3 J 5 X 1 N o Z W V 0 L n t D b 2 x 1 b W 4 y M C w x O X 0 m c X V v d D s s J n F 1 b 3 Q 7 U 2 V j d G l v b j E v d k 1 l b W 9 y e S A o M i k v d k 1 l b W 9 y e V 9 T a G V l d C 5 7 Q 2 9 s d W 1 u M j E s M j B 9 J n F 1 b 3 Q 7 L C Z x d W 9 0 O 1 N l Y 3 R p b 2 4 x L 3 Z N Z W 1 v c n k g K D I p L 3 Z N Z W 1 v c n l f U 2 h l Z X Q u e 0 N v b H V t b j I y L D I x f S Z x d W 9 0 O y w m c X V v d D t T Z W N 0 a W 9 u M S 9 2 T W V t b 3 J 5 I C g y K S 9 2 T W V t b 3 J 5 X 1 N o Z W V 0 L n t D b 2 x 1 b W 4 y M y w y M n 0 m c X V v d D s s J n F 1 b 3 Q 7 U 2 V j d G l v b j E v d k 1 l b W 9 y e S A o M i k v d k 1 l b W 9 y e V 9 T a G V l d C 5 7 Q 2 9 s d W 1 u M j Q s M j N 9 J n F 1 b 3 Q 7 L C Z x d W 9 0 O 1 N l Y 3 R p b 2 4 x L 3 Z N Z W 1 v c n k g K D I p L 3 Z N Z W 1 v c n l f U 2 h l Z X Q u e 0 N v b H V t b j I 1 L D I 0 f S Z x d W 9 0 O y w m c X V v d D t T Z W N 0 a W 9 u M S 9 2 T W V t b 3 J 5 I C g y K S 9 2 T W V t b 3 J 5 X 1 N o Z W V 0 L n t D b 2 x 1 b W 4 y N i w y N X 0 m c X V v d D s s J n F 1 b 3 Q 7 U 2 V j d G l v b j E v d k 1 l b W 9 y e S A o M i k v d k 1 l b W 9 y e V 9 T a G V l d C 5 7 Q 2 9 s d W 1 u M j c s M j Z 9 J n F 1 b 3 Q 7 L C Z x d W 9 0 O 1 N l Y 3 R p b 2 4 x L 3 Z N Z W 1 v c n k g K D I p L 3 Z N Z W 1 v c n l f U 2 h l Z X Q u e 0 N v b H V t b j I 4 L D I 3 f S Z x d W 9 0 O y w m c X V v d D t T Z W N 0 a W 9 u M S 9 2 T W V t b 3 J 5 I C g y K S 9 2 T W V t b 3 J 5 X 1 N o Z W V 0 L n t D b 2 x 1 b W 4 y O S w y O H 0 m c X V v d D s s J n F 1 b 3 Q 7 U 2 V j d G l v b j E v d k 1 l b W 9 y e S A o M i k v d k 1 l b W 9 y e V 9 T a G V l d C 5 7 Q 2 9 s d W 1 u M z A s M j l 9 J n F 1 b 3 Q 7 L C Z x d W 9 0 O 1 N l Y 3 R p b 2 4 x L 3 Z N Z W 1 v c n k g K D I p L 3 Z N Z W 1 v c n l f U 2 h l Z X Q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k 1 l b W 9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T W V t b 3 J 5 J T I w K D I p L 3 Z N Z W 1 v c n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T W V t b 3 J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J b m Z v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2 S W 5 m b y A o S W 1 w b 3 J 0 Z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c 3 Z j V j O W Q 4 L T M 0 Z D Y t N D J j Z i 1 i N z k 2 L T B j N G R k M T I 4 Y z E z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k t M T E t M D V U M T Y 6 M z I 6 N T M u M D c 3 O D U w N 1 o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W T U 5 h b W U m c X V v d D s s J n F 1 b 3 Q 7 U G 9 3 Z X J z d G F 0 Z S Z x d W 9 0 O y w m c X V v d D t U Z W 1 w b G F 0 Z S Z x d W 9 0 O y w m c X V v d D t D b 2 5 m a W d T d G F 0 d X M m c X V v d D s s J n F 1 b 3 Q 7 R 3 V l c 3 R I b 3 N 0 T m F t Z S Z x d W 9 0 O y w m c X V v d D t D b 2 5 u Z W N 0 a W 9 u U 3 R h d G U m c X V v d D s s J n F 1 b 3 Q 7 R 3 V l c 3 R T d G F 0 Z S Z x d W 9 0 O y w m c X V v d D t I Z W F y d G J l Y X Q m c X V v d D s s J n F 1 b 3 Q 7 Q 2 9 u c 2 9 s a W R h d G l v b k 5 l Z W R l Z C Z x d W 9 0 O y w m c X V v d D t C b 2 9 0 V G l t Z S Z x d W 9 0 O y w m c X V v d D t T d X N w Z W 5 k V G l t Z S Z x d W 9 0 O y w m c X V v d D t D c m V h d G V E Y X R l J n F 1 b 3 Q 7 L C Z x d W 9 0 O 0 N o Y W 5 n Z V Z l c n N p b 2 4 m c X V v d D s s J n F 1 b 3 Q 7 d m 1 4 Q 2 9 u Z m l n Q 2 h l Y 2 t z d W 0 m c X V v d D s s J n F 1 b 3 Q 7 Q 1 B V c y Z x d W 9 0 O y w m c X V v d D t N Z W 1 v c n k m c X V v d D s s J n F 1 b 3 Q 7 T k l D c y Z x d W 9 0 O y w m c X V v d D t O d W 1 W a X J 0 d W F s R G l z a 3 M m c X V v d D s s J n F 1 b 3 Q 7 T G F 0 Z W 5 j e V N l b n N p d G l 2 a X R 5 J n F 1 b 3 Q 7 L C Z x d W 9 0 O 0 V u Y W J s Z V V V S U Q m c X V v d D s s J n F 1 b 3 Q 7 Q 0 J U J n F 1 b 3 Q 7 L C Z x d W 9 0 O 1 B y a W 1 h c n l J U E F k Z H J l c 3 M m c X V v d D s s J n F 1 b 3 Q 7 T m V 0 d 2 9 y a z E m c X V v d D s s J n F 1 b 3 Q 7 T m V 0 d 2 9 y a z I m c X V v d D s s J n F 1 b 3 Q 7 T m V 0 d 2 9 y a z M m c X V v d D s s J n F 1 b 3 Q 7 T m V 0 d 2 9 y a z Q m c X V v d D s s J n F 1 b 3 Q 7 T n V t R G l z c G x h e X M m c X V v d D s s J n F 1 b 3 Q 7 V m l k Z W 9 S Y W 1 L Q i Z x d W 9 0 O y w m c X V v d D t S Z X N v d X J j Z X B v b 2 w m c X V v d D s s J n F 1 b 3 Q 7 R m 9 s Z G V y J n F 1 b 3 Q 7 L C Z x d W 9 0 O 3 Z B c H A m c X V v d D s s J n F 1 b 3 Q 7 R E F T U H J v d G V j d G l v b i Z x d W 9 0 O y w m c X V v d D t G Y X V s d F R v b G V y Y W 5 j Z V N 0 Y X R l J n F 1 b 3 Q 7 L C Z x d W 9 0 O 0 Z U T G F 0 Z W 5 j e V N 0 Y X R 1 c y Z x d W 9 0 O y w m c X V v d D t G V E x v Z 0 J h b m R 3 a W R 0 a C Z x d W 9 0 O y w m c X V v d D t G V F N l Y 2 9 u Z G F y e U x h d G V u Y 3 k m c X V v d D s s J n F 1 b 3 Q 7 U H J v d m l z a W 9 u Z W Q m c X V v d D s s J n F 1 b 3 Q 7 S W 5 V c 2 U m c X V v d D s s J n F 1 b 3 Q 7 V W 5 z a G F y Z W Q m c X V v d D s s J n F 1 b 3 Q 7 S E F S Z X N 0 Y X J 0 U H J p b 3 J p d H k m c X V v d D s s J n F 1 b 3 Q 7 S E F J c 2 9 s Y X R p b 2 5 S Z X N w b 2 5 z Z S Z x d W 9 0 O y w m c X V v d D t W T W 1 v b m l 0 b 3 J p b m c m c X V v d D s s J n F 1 b 3 Q 7 Q 2 x 1 c 3 R l c l J 1 b G U m c X V v d D s s J n F 1 b 3 Q 7 Q 2 x 1 c 3 R l c l J 1 b G V O Y W 1 l J n F 1 b 3 Q 7 L C Z x d W 9 0 O 0 l u c 3 R h b G x C b 2 9 0 U m V x d W l y Z W Q m c X V v d D s s J n F 1 b 3 Q 7 Q m 9 v d E R l b G F 5 J n F 1 b 3 Q 7 L C Z x d W 9 0 O 0 J v b 3 R S Z X R y e U R l b G F 5 J n F 1 b 3 Q 7 L C Z x d W 9 0 O 0 J v b 3 R S Z X R y e U V u Y W J s Z W Q m c X V v d D s s J n F 1 b 3 Q 7 Q m 9 v d E J p b 3 M m c X V v d D s s J n F 1 b 3 Q 7 R m l y b X d h c m U m c X V v d D s s J n F 1 b 3 Q 7 V m V y c 2 l v b i Z x d W 9 0 O y w m c X V v d D t I V 1 V w Z 3 J h Z G V T d G F 0 d X M m c X V v d D s s J n F 1 b 3 Q 7 S F d V c G d y Y W R l U G 9 s a W N 5 J n F 1 b 3 Q 7 L C Z x d W 9 0 O 0 h X V G F y Z 2 V 0 J n F 1 b 3 Q 7 L C Z x d W 9 0 O 3 B h d G g m c X V v d D s s J n F 1 b 3 Q 7 T G 9 n R G l y Z W N 0 b 3 J 5 J n F 1 b 3 Q 7 L C Z x d W 9 0 O 1 N u Y X B z a G 9 0 R G l y Z W N 0 b 3 J 5 J n F 1 b 3 Q 7 L C Z x d W 9 0 O 1 N 1 c 3 B l b m R E a X J l Y 3 R v c n k m c X V v d D s s J n F 1 b 3 Q 7 T m 9 0 Z X M m c X V v d D s s J n F 1 b 3 Q 7 R G F 0 Y U N l b n R l c i Z x d W 9 0 O y w m c X V v d D t D b H V z d G V y J n F 1 b 3 Q 7 L C Z x d W 9 0 O 0 h v c 3 Q m c X V v d D s s J n F 1 b 3 Q 7 T 1 M m c X V v d D s s J n F 1 b 3 Q 7 T 1 N U b 2 9 s c y Z x d W 9 0 O y w m c X V v d D t P Y m p l Y 3 R J R C Z x d W 9 0 O y w m c X V v d D t V V U l E J n F 1 b 3 Q 7 L C Z x d W 9 0 O 1 Z J U 0 R L U 2 V y d m V y V H l w Z S Z x d W 9 0 O y w m c X V v d D t W S V N E S 0 F Q S S Z x d W 9 0 O y w m c X V v d D t W S V N E S 1 N l c n Z l c i Z x d W 9 0 O y w m c X V v d D t J b n N 0 Y W 5 j Z V V V S U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J b m Z v I C g y K S 9 2 S W 5 m b 1 9 T a G V l d C 5 7 Q 2 9 s d W 1 u M S w w f S Z x d W 9 0 O y w m c X V v d D t T Z W N 0 a W 9 u M S 9 2 S W 5 m b y A o M i k v d k l u Z m 9 f U 2 h l Z X Q u e 0 N v b H V t b j I s M X 0 m c X V v d D s s J n F 1 b 3 Q 7 U 2 V j d G l v b j E v d k l u Z m 8 g K D I p L 3 Z J b m Z v X 1 N o Z W V 0 L n t D b 2 x 1 b W 4 z L D J 9 J n F 1 b 3 Q 7 L C Z x d W 9 0 O 1 N l Y 3 R p b 2 4 x L 3 Z J b m Z v I C g y K S 9 2 S W 5 m b 1 9 T a G V l d C 5 7 Q 2 9 s d W 1 u N C w z f S Z x d W 9 0 O y w m c X V v d D t T Z W N 0 a W 9 u M S 9 2 S W 5 m b y A o M i k v d k l u Z m 9 f U 2 h l Z X Q u e 0 N v b H V t b j U s N H 0 m c X V v d D s s J n F 1 b 3 Q 7 U 2 V j d G l v b j E v d k l u Z m 8 g K D I p L 3 Z J b m Z v X 1 N o Z W V 0 L n t D b 2 x 1 b W 4 2 L D V 9 J n F 1 b 3 Q 7 L C Z x d W 9 0 O 1 N l Y 3 R p b 2 4 x L 3 Z J b m Z v I C g y K S 9 2 S W 5 m b 1 9 T a G V l d C 5 7 Q 2 9 s d W 1 u N y w 2 f S Z x d W 9 0 O y w m c X V v d D t T Z W N 0 a W 9 u M S 9 2 S W 5 m b y A o M i k v d k l u Z m 9 f U 2 h l Z X Q u e 0 N v b H V t b j g s N 3 0 m c X V v d D s s J n F 1 b 3 Q 7 U 2 V j d G l v b j E v d k l u Z m 8 g K D I p L 3 Z J b m Z v X 1 N o Z W V 0 L n t D b 2 x 1 b W 4 5 L D h 9 J n F 1 b 3 Q 7 L C Z x d W 9 0 O 1 N l Y 3 R p b 2 4 x L 3 Z J b m Z v I C g y K S 9 2 S W 5 m b 1 9 T a G V l d C 5 7 Q 2 9 s d W 1 u M T A s O X 0 m c X V v d D s s J n F 1 b 3 Q 7 U 2 V j d G l v b j E v d k l u Z m 8 g K D I p L 3 Z J b m Z v X 1 N o Z W V 0 L n t D b 2 x 1 b W 4 x M S w x M H 0 m c X V v d D s s J n F 1 b 3 Q 7 U 2 V j d G l v b j E v d k l u Z m 8 g K D I p L 3 Z J b m Z v X 1 N o Z W V 0 L n t D b 2 x 1 b W 4 x M i w x M X 0 m c X V v d D s s J n F 1 b 3 Q 7 U 2 V j d G l v b j E v d k l u Z m 8 g K D I p L 3 Z J b m Z v X 1 N o Z W V 0 L n t D b 2 x 1 b W 4 x M y w x M n 0 m c X V v d D s s J n F 1 b 3 Q 7 U 2 V j d G l v b j E v d k l u Z m 8 g K D I p L 3 Z J b m Z v X 1 N o Z W V 0 L n t D b 2 x 1 b W 4 x N C w x M 3 0 m c X V v d D s s J n F 1 b 3 Q 7 U 2 V j d G l v b j E v d k l u Z m 8 g K D I p L 3 Z J b m Z v X 1 N o Z W V 0 L n t D b 2 x 1 b W 4 x N S w x N H 0 m c X V v d D s s J n F 1 b 3 Q 7 U 2 V j d G l v b j E v d k l u Z m 8 g K D I p L 3 Z J b m Z v X 1 N o Z W V 0 L n t D b 2 x 1 b W 4 x N i w x N X 0 m c X V v d D s s J n F 1 b 3 Q 7 U 2 V j d G l v b j E v d k l u Z m 8 g K D I p L 3 Z J b m Z v X 1 N o Z W V 0 L n t D b 2 x 1 b W 4 x N y w x N n 0 m c X V v d D s s J n F 1 b 3 Q 7 U 2 V j d G l v b j E v d k l u Z m 8 g K D I p L 3 Z J b m Z v X 1 N o Z W V 0 L n t D b 2 x 1 b W 4 x O C w x N 3 0 m c X V v d D s s J n F 1 b 3 Q 7 U 2 V j d G l v b j E v d k l u Z m 8 g K D I p L 3 Z J b m Z v X 1 N o Z W V 0 L n t D b 2 x 1 b W 4 x O S w x O H 0 m c X V v d D s s J n F 1 b 3 Q 7 U 2 V j d G l v b j E v d k l u Z m 8 g K D I p L 3 Z J b m Z v X 1 N o Z W V 0 L n t D b 2 x 1 b W 4 y M C w x O X 0 m c X V v d D s s J n F 1 b 3 Q 7 U 2 V j d G l v b j E v d k l u Z m 8 g K D I p L 3 Z J b m Z v X 1 N o Z W V 0 L n t D b 2 x 1 b W 4 y M S w y M H 0 m c X V v d D s s J n F 1 b 3 Q 7 U 2 V j d G l v b j E v d k l u Z m 8 g K D I p L 3 Z J b m Z v X 1 N o Z W V 0 L n t D b 2 x 1 b W 4 y M i w y M X 0 m c X V v d D s s J n F 1 b 3 Q 7 U 2 V j d G l v b j E v d k l u Z m 8 g K D I p L 3 Z J b m Z v X 1 N o Z W V 0 L n t D b 2 x 1 b W 4 y M y w y M n 0 m c X V v d D s s J n F 1 b 3 Q 7 U 2 V j d G l v b j E v d k l u Z m 8 g K D I p L 3 Z J b m Z v X 1 N o Z W V 0 L n t D b 2 x 1 b W 4 y N C w y M 3 0 m c X V v d D s s J n F 1 b 3 Q 7 U 2 V j d G l v b j E v d k l u Z m 8 g K D I p L 3 Z J b m Z v X 1 N o Z W V 0 L n t D b 2 x 1 b W 4 y N S w y N H 0 m c X V v d D s s J n F 1 b 3 Q 7 U 2 V j d G l v b j E v d k l u Z m 8 g K D I p L 3 Z J b m Z v X 1 N o Z W V 0 L n t D b 2 x 1 b W 4 y N i w y N X 0 m c X V v d D s s J n F 1 b 3 Q 7 U 2 V j d G l v b j E v d k l u Z m 8 g K D I p L 3 Z J b m Z v X 1 N o Z W V 0 L n t D b 2 x 1 b W 4 y N y w y N n 0 m c X V v d D s s J n F 1 b 3 Q 7 U 2 V j d G l v b j E v d k l u Z m 8 g K D I p L 3 Z J b m Z v X 1 N o Z W V 0 L n t D b 2 x 1 b W 4 y O C w y N 3 0 m c X V v d D s s J n F 1 b 3 Q 7 U 2 V j d G l v b j E v d k l u Z m 8 g K D I p L 3 Z J b m Z v X 1 N o Z W V 0 L n t D b 2 x 1 b W 4 y O S w y O H 0 m c X V v d D s s J n F 1 b 3 Q 7 U 2 V j d G l v b j E v d k l u Z m 8 g K D I p L 3 Z J b m Z v X 1 N o Z W V 0 L n t D b 2 x 1 b W 4 z M C w y O X 0 m c X V v d D s s J n F 1 b 3 Q 7 U 2 V j d G l v b j E v d k l u Z m 8 g K D I p L 3 Z J b m Z v X 1 N o Z W V 0 L n t D b 2 x 1 b W 4 z M S w z M H 0 m c X V v d D s s J n F 1 b 3 Q 7 U 2 V j d G l v b j E v d k l u Z m 8 g K D I p L 3 Z J b m Z v X 1 N o Z W V 0 L n t D b 2 x 1 b W 4 z M i w z M X 0 m c X V v d D s s J n F 1 b 3 Q 7 U 2 V j d G l v b j E v d k l u Z m 8 g K D I p L 3 Z J b m Z v X 1 N o Z W V 0 L n t D b 2 x 1 b W 4 z M y w z M n 0 m c X V v d D s s J n F 1 b 3 Q 7 U 2 V j d G l v b j E v d k l u Z m 8 g K D I p L 3 Z J b m Z v X 1 N o Z W V 0 L n t D b 2 x 1 b W 4 z N C w z M 3 0 m c X V v d D s s J n F 1 b 3 Q 7 U 2 V j d G l v b j E v d k l u Z m 8 g K D I p L 3 Z J b m Z v X 1 N o Z W V 0 L n t D b 2 x 1 b W 4 z N S w z N H 0 m c X V v d D s s J n F 1 b 3 Q 7 U 2 V j d G l v b j E v d k l u Z m 8 g K D I p L 3 Z J b m Z v X 1 N o Z W V 0 L n t D b 2 x 1 b W 4 z N i w z N X 0 m c X V v d D s s J n F 1 b 3 Q 7 U 2 V j d G l v b j E v d k l u Z m 8 g K D I p L 3 Z J b m Z v X 1 N o Z W V 0 L n t D b 2 x 1 b W 4 z N y w z N n 0 m c X V v d D s s J n F 1 b 3 Q 7 U 2 V j d G l v b j E v d k l u Z m 8 g K D I p L 3 Z J b m Z v X 1 N o Z W V 0 L n t D b 2 x 1 b W 4 z O C w z N 3 0 m c X V v d D s s J n F 1 b 3 Q 7 U 2 V j d G l v b j E v d k l u Z m 8 g K D I p L 3 Z J b m Z v X 1 N o Z W V 0 L n t D b 2 x 1 b W 4 z O S w z O H 0 m c X V v d D s s J n F 1 b 3 Q 7 U 2 V j d G l v b j E v d k l u Z m 8 g K D I p L 3 Z J b m Z v X 1 N o Z W V 0 L n t D b 2 x 1 b W 4 0 M C w z O X 0 m c X V v d D s s J n F 1 b 3 Q 7 U 2 V j d G l v b j E v d k l u Z m 8 g K D I p L 3 Z J b m Z v X 1 N o Z W V 0 L n t D b 2 x 1 b W 4 0 M S w 0 M H 0 m c X V v d D s s J n F 1 b 3 Q 7 U 2 V j d G l v b j E v d k l u Z m 8 g K D I p L 3 Z J b m Z v X 1 N o Z W V 0 L n t D b 2 x 1 b W 4 0 M i w 0 M X 0 m c X V v d D s s J n F 1 b 3 Q 7 U 2 V j d G l v b j E v d k l u Z m 8 g K D I p L 3 Z J b m Z v X 1 N o Z W V 0 L n t D b 2 x 1 b W 4 0 M y w 0 M n 0 m c X V v d D s s J n F 1 b 3 Q 7 U 2 V j d G l v b j E v d k l u Z m 8 g K D I p L 3 Z J b m Z v X 1 N o Z W V 0 L n t D b 2 x 1 b W 4 0 N C w 0 M 3 0 m c X V v d D s s J n F 1 b 3 Q 7 U 2 V j d G l v b j E v d k l u Z m 8 g K D I p L 3 Z J b m Z v X 1 N o Z W V 0 L n t D b 2 x 1 b W 4 0 N S w 0 N H 0 m c X V v d D s s J n F 1 b 3 Q 7 U 2 V j d G l v b j E v d k l u Z m 8 g K D I p L 3 Z J b m Z v X 1 N o Z W V 0 L n t D b 2 x 1 b W 4 0 N i w 0 N X 0 m c X V v d D s s J n F 1 b 3 Q 7 U 2 V j d G l v b j E v d k l u Z m 8 g K D I p L 3 Z J b m Z v X 1 N o Z W V 0 L n t D b 2 x 1 b W 4 0 N y w 0 N n 0 m c X V v d D s s J n F 1 b 3 Q 7 U 2 V j d G l v b j E v d k l u Z m 8 g K D I p L 3 Z J b m Z v X 1 N o Z W V 0 L n t D b 2 x 1 b W 4 0 O C w 0 N 3 0 m c X V v d D s s J n F 1 b 3 Q 7 U 2 V j d G l v b j E v d k l u Z m 8 g K D I p L 3 Z J b m Z v X 1 N o Z W V 0 L n t D b 2 x 1 b W 4 0 O S w 0 O H 0 m c X V v d D s s J n F 1 b 3 Q 7 U 2 V j d G l v b j E v d k l u Z m 8 g K D I p L 3 Z J b m Z v X 1 N o Z W V 0 L n t D b 2 x 1 b W 4 1 M C w 0 O X 0 m c X V v d D s s J n F 1 b 3 Q 7 U 2 V j d G l v b j E v d k l u Z m 8 g K D I p L 3 Z J b m Z v X 1 N o Z W V 0 L n t D b 2 x 1 b W 4 1 M S w 1 M H 0 m c X V v d D s s J n F 1 b 3 Q 7 U 2 V j d G l v b j E v d k l u Z m 8 g K D I p L 3 Z J b m Z v X 1 N o Z W V 0 L n t D b 2 x 1 b W 4 1 M i w 1 M X 0 m c X V v d D s s J n F 1 b 3 Q 7 U 2 V j d G l v b j E v d k l u Z m 8 g K D I p L 3 Z J b m Z v X 1 N o Z W V 0 L n t D b 2 x 1 b W 4 1 M y w 1 M n 0 m c X V v d D s s J n F 1 b 3 Q 7 U 2 V j d G l v b j E v d k l u Z m 8 g K D I p L 3 Z J b m Z v X 1 N o Z W V 0 L n t D b 2 x 1 b W 4 1 N C w 1 M 3 0 m c X V v d D s s J n F 1 b 3 Q 7 U 2 V j d G l v b j E v d k l u Z m 8 g K D I p L 3 Z J b m Z v X 1 N o Z W V 0 L n t D b 2 x 1 b W 4 1 N S w 1 N H 0 m c X V v d D s s J n F 1 b 3 Q 7 U 2 V j d G l v b j E v d k l u Z m 8 g K D I p L 3 Z J b m Z v X 1 N o Z W V 0 L n t D b 2 x 1 b W 4 1 N i w 1 N X 0 m c X V v d D s s J n F 1 b 3 Q 7 U 2 V j d G l v b j E v d k l u Z m 8 g K D I p L 3 Z J b m Z v X 1 N o Z W V 0 L n t D b 2 x 1 b W 4 1 N y w 1 N n 0 m c X V v d D s s J n F 1 b 3 Q 7 U 2 V j d G l v b j E v d k l u Z m 8 g K D I p L 3 Z J b m Z v X 1 N o Z W V 0 L n t D b 2 x 1 b W 4 1 O C w 1 N 3 0 m c X V v d D s s J n F 1 b 3 Q 7 U 2 V j d G l v b j E v d k l u Z m 8 g K D I p L 3 Z J b m Z v X 1 N o Z W V 0 L n t D b 2 x 1 b W 4 1 O S w 1 O H 0 m c X V v d D s s J n F 1 b 3 Q 7 U 2 V j d G l v b j E v d k l u Z m 8 g K D I p L 3 Z J b m Z v X 1 N o Z W V 0 L n t D b 2 x 1 b W 4 2 M C w 1 O X 0 m c X V v d D s s J n F 1 b 3 Q 7 U 2 V j d G l v b j E v d k l u Z m 8 g K D I p L 3 Z J b m Z v X 1 N o Z W V 0 L n t D b 2 x 1 b W 4 2 M S w 2 M H 0 m c X V v d D s s J n F 1 b 3 Q 7 U 2 V j d G l v b j E v d k l u Z m 8 g K D I p L 3 Z J b m Z v X 1 N o Z W V 0 L n t D b 2 x 1 b W 4 2 M i w 2 M X 0 m c X V v d D s s J n F 1 b 3 Q 7 U 2 V j d G l v b j E v d k l u Z m 8 g K D I p L 3 Z J b m Z v X 1 N o Z W V 0 L n t D b 2 x 1 b W 4 2 M y w 2 M n 0 m c X V v d D s s J n F 1 b 3 Q 7 U 2 V j d G l v b j E v d k l u Z m 8 g K D I p L 3 Z J b m Z v X 1 N o Z W V 0 L n t D b 2 x 1 b W 4 2 N C w 2 M 3 0 m c X V v d D s s J n F 1 b 3 Q 7 U 2 V j d G l v b j E v d k l u Z m 8 g K D I p L 3 Z J b m Z v X 1 N o Z W V 0 L n t D b 2 x 1 b W 4 2 N S w 2 N H 0 m c X V v d D s s J n F 1 b 3 Q 7 U 2 V j d G l v b j E v d k l u Z m 8 g K D I p L 3 Z J b m Z v X 1 N o Z W V 0 L n t D b 2 x 1 b W 4 2 N i w 2 N X 0 m c X V v d D s s J n F 1 b 3 Q 7 U 2 V j d G l v b j E v d k l u Z m 8 g K D I p L 3 Z J b m Z v X 1 N o Z W V 0 L n t D b 2 x 1 b W 4 2 N y w 2 N n 0 m c X V v d D s s J n F 1 b 3 Q 7 U 2 V j d G l v b j E v d k l u Z m 8 g K D I p L 3 Z J b m Z v X 1 N o Z W V 0 L n t D b 2 x 1 b W 4 2 O C w 2 N 3 0 m c X V v d D s s J n F 1 b 3 Q 7 U 2 V j d G l v b j E v d k l u Z m 8 g K D I p L 3 Z J b m Z v X 1 N o Z W V 0 L n t D b 2 x 1 b W 4 2 O S w 2 O H 0 m c X V v d D s s J n F 1 b 3 Q 7 U 2 V j d G l v b j E v d k l u Z m 8 g K D I p L 3 Z J b m Z v X 1 N o Z W V 0 L n t D b 2 x 1 b W 4 3 M C w 2 O X 0 m c X V v d D t d L C Z x d W 9 0 O 0 N v b H V t b k N v d W 5 0 J n F 1 b 3 Q 7 O j c w L C Z x d W 9 0 O 0 t l e U N v b H V t b k 5 h b W V z J n F 1 b 3 Q 7 O l t d L C Z x d W 9 0 O 0 N v b H V t b k l k Z W 5 0 a X R p Z X M m c X V v d D s 6 W y Z x d W 9 0 O 1 N l Y 3 R p b 2 4 x L 3 Z J b m Z v I C g y K S 9 2 S W 5 m b 1 9 T a G V l d C 5 7 Q 2 9 s d W 1 u M S w w f S Z x d W 9 0 O y w m c X V v d D t T Z W N 0 a W 9 u M S 9 2 S W 5 m b y A o M i k v d k l u Z m 9 f U 2 h l Z X Q u e 0 N v b H V t b j I s M X 0 m c X V v d D s s J n F 1 b 3 Q 7 U 2 V j d G l v b j E v d k l u Z m 8 g K D I p L 3 Z J b m Z v X 1 N o Z W V 0 L n t D b 2 x 1 b W 4 z L D J 9 J n F 1 b 3 Q 7 L C Z x d W 9 0 O 1 N l Y 3 R p b 2 4 x L 3 Z J b m Z v I C g y K S 9 2 S W 5 m b 1 9 T a G V l d C 5 7 Q 2 9 s d W 1 u N C w z f S Z x d W 9 0 O y w m c X V v d D t T Z W N 0 a W 9 u M S 9 2 S W 5 m b y A o M i k v d k l u Z m 9 f U 2 h l Z X Q u e 0 N v b H V t b j U s N H 0 m c X V v d D s s J n F 1 b 3 Q 7 U 2 V j d G l v b j E v d k l u Z m 8 g K D I p L 3 Z J b m Z v X 1 N o Z W V 0 L n t D b 2 x 1 b W 4 2 L D V 9 J n F 1 b 3 Q 7 L C Z x d W 9 0 O 1 N l Y 3 R p b 2 4 x L 3 Z J b m Z v I C g y K S 9 2 S W 5 m b 1 9 T a G V l d C 5 7 Q 2 9 s d W 1 u N y w 2 f S Z x d W 9 0 O y w m c X V v d D t T Z W N 0 a W 9 u M S 9 2 S W 5 m b y A o M i k v d k l u Z m 9 f U 2 h l Z X Q u e 0 N v b H V t b j g s N 3 0 m c X V v d D s s J n F 1 b 3 Q 7 U 2 V j d G l v b j E v d k l u Z m 8 g K D I p L 3 Z J b m Z v X 1 N o Z W V 0 L n t D b 2 x 1 b W 4 5 L D h 9 J n F 1 b 3 Q 7 L C Z x d W 9 0 O 1 N l Y 3 R p b 2 4 x L 3 Z J b m Z v I C g y K S 9 2 S W 5 m b 1 9 T a G V l d C 5 7 Q 2 9 s d W 1 u M T A s O X 0 m c X V v d D s s J n F 1 b 3 Q 7 U 2 V j d G l v b j E v d k l u Z m 8 g K D I p L 3 Z J b m Z v X 1 N o Z W V 0 L n t D b 2 x 1 b W 4 x M S w x M H 0 m c X V v d D s s J n F 1 b 3 Q 7 U 2 V j d G l v b j E v d k l u Z m 8 g K D I p L 3 Z J b m Z v X 1 N o Z W V 0 L n t D b 2 x 1 b W 4 x M i w x M X 0 m c X V v d D s s J n F 1 b 3 Q 7 U 2 V j d G l v b j E v d k l u Z m 8 g K D I p L 3 Z J b m Z v X 1 N o Z W V 0 L n t D b 2 x 1 b W 4 x M y w x M n 0 m c X V v d D s s J n F 1 b 3 Q 7 U 2 V j d G l v b j E v d k l u Z m 8 g K D I p L 3 Z J b m Z v X 1 N o Z W V 0 L n t D b 2 x 1 b W 4 x N C w x M 3 0 m c X V v d D s s J n F 1 b 3 Q 7 U 2 V j d G l v b j E v d k l u Z m 8 g K D I p L 3 Z J b m Z v X 1 N o Z W V 0 L n t D b 2 x 1 b W 4 x N S w x N H 0 m c X V v d D s s J n F 1 b 3 Q 7 U 2 V j d G l v b j E v d k l u Z m 8 g K D I p L 3 Z J b m Z v X 1 N o Z W V 0 L n t D b 2 x 1 b W 4 x N i w x N X 0 m c X V v d D s s J n F 1 b 3 Q 7 U 2 V j d G l v b j E v d k l u Z m 8 g K D I p L 3 Z J b m Z v X 1 N o Z W V 0 L n t D b 2 x 1 b W 4 x N y w x N n 0 m c X V v d D s s J n F 1 b 3 Q 7 U 2 V j d G l v b j E v d k l u Z m 8 g K D I p L 3 Z J b m Z v X 1 N o Z W V 0 L n t D b 2 x 1 b W 4 x O C w x N 3 0 m c X V v d D s s J n F 1 b 3 Q 7 U 2 V j d G l v b j E v d k l u Z m 8 g K D I p L 3 Z J b m Z v X 1 N o Z W V 0 L n t D b 2 x 1 b W 4 x O S w x O H 0 m c X V v d D s s J n F 1 b 3 Q 7 U 2 V j d G l v b j E v d k l u Z m 8 g K D I p L 3 Z J b m Z v X 1 N o Z W V 0 L n t D b 2 x 1 b W 4 y M C w x O X 0 m c X V v d D s s J n F 1 b 3 Q 7 U 2 V j d G l v b j E v d k l u Z m 8 g K D I p L 3 Z J b m Z v X 1 N o Z W V 0 L n t D b 2 x 1 b W 4 y M S w y M H 0 m c X V v d D s s J n F 1 b 3 Q 7 U 2 V j d G l v b j E v d k l u Z m 8 g K D I p L 3 Z J b m Z v X 1 N o Z W V 0 L n t D b 2 x 1 b W 4 y M i w y M X 0 m c X V v d D s s J n F 1 b 3 Q 7 U 2 V j d G l v b j E v d k l u Z m 8 g K D I p L 3 Z J b m Z v X 1 N o Z W V 0 L n t D b 2 x 1 b W 4 y M y w y M n 0 m c X V v d D s s J n F 1 b 3 Q 7 U 2 V j d G l v b j E v d k l u Z m 8 g K D I p L 3 Z J b m Z v X 1 N o Z W V 0 L n t D b 2 x 1 b W 4 y N C w y M 3 0 m c X V v d D s s J n F 1 b 3 Q 7 U 2 V j d G l v b j E v d k l u Z m 8 g K D I p L 3 Z J b m Z v X 1 N o Z W V 0 L n t D b 2 x 1 b W 4 y N S w y N H 0 m c X V v d D s s J n F 1 b 3 Q 7 U 2 V j d G l v b j E v d k l u Z m 8 g K D I p L 3 Z J b m Z v X 1 N o Z W V 0 L n t D b 2 x 1 b W 4 y N i w y N X 0 m c X V v d D s s J n F 1 b 3 Q 7 U 2 V j d G l v b j E v d k l u Z m 8 g K D I p L 3 Z J b m Z v X 1 N o Z W V 0 L n t D b 2 x 1 b W 4 y N y w y N n 0 m c X V v d D s s J n F 1 b 3 Q 7 U 2 V j d G l v b j E v d k l u Z m 8 g K D I p L 3 Z J b m Z v X 1 N o Z W V 0 L n t D b 2 x 1 b W 4 y O C w y N 3 0 m c X V v d D s s J n F 1 b 3 Q 7 U 2 V j d G l v b j E v d k l u Z m 8 g K D I p L 3 Z J b m Z v X 1 N o Z W V 0 L n t D b 2 x 1 b W 4 y O S w y O H 0 m c X V v d D s s J n F 1 b 3 Q 7 U 2 V j d G l v b j E v d k l u Z m 8 g K D I p L 3 Z J b m Z v X 1 N o Z W V 0 L n t D b 2 x 1 b W 4 z M C w y O X 0 m c X V v d D s s J n F 1 b 3 Q 7 U 2 V j d G l v b j E v d k l u Z m 8 g K D I p L 3 Z J b m Z v X 1 N o Z W V 0 L n t D b 2 x 1 b W 4 z M S w z M H 0 m c X V v d D s s J n F 1 b 3 Q 7 U 2 V j d G l v b j E v d k l u Z m 8 g K D I p L 3 Z J b m Z v X 1 N o Z W V 0 L n t D b 2 x 1 b W 4 z M i w z M X 0 m c X V v d D s s J n F 1 b 3 Q 7 U 2 V j d G l v b j E v d k l u Z m 8 g K D I p L 3 Z J b m Z v X 1 N o Z W V 0 L n t D b 2 x 1 b W 4 z M y w z M n 0 m c X V v d D s s J n F 1 b 3 Q 7 U 2 V j d G l v b j E v d k l u Z m 8 g K D I p L 3 Z J b m Z v X 1 N o Z W V 0 L n t D b 2 x 1 b W 4 z N C w z M 3 0 m c X V v d D s s J n F 1 b 3 Q 7 U 2 V j d G l v b j E v d k l u Z m 8 g K D I p L 3 Z J b m Z v X 1 N o Z W V 0 L n t D b 2 x 1 b W 4 z N S w z N H 0 m c X V v d D s s J n F 1 b 3 Q 7 U 2 V j d G l v b j E v d k l u Z m 8 g K D I p L 3 Z J b m Z v X 1 N o Z W V 0 L n t D b 2 x 1 b W 4 z N i w z N X 0 m c X V v d D s s J n F 1 b 3 Q 7 U 2 V j d G l v b j E v d k l u Z m 8 g K D I p L 3 Z J b m Z v X 1 N o Z W V 0 L n t D b 2 x 1 b W 4 z N y w z N n 0 m c X V v d D s s J n F 1 b 3 Q 7 U 2 V j d G l v b j E v d k l u Z m 8 g K D I p L 3 Z J b m Z v X 1 N o Z W V 0 L n t D b 2 x 1 b W 4 z O C w z N 3 0 m c X V v d D s s J n F 1 b 3 Q 7 U 2 V j d G l v b j E v d k l u Z m 8 g K D I p L 3 Z J b m Z v X 1 N o Z W V 0 L n t D b 2 x 1 b W 4 z O S w z O H 0 m c X V v d D s s J n F 1 b 3 Q 7 U 2 V j d G l v b j E v d k l u Z m 8 g K D I p L 3 Z J b m Z v X 1 N o Z W V 0 L n t D b 2 x 1 b W 4 0 M C w z O X 0 m c X V v d D s s J n F 1 b 3 Q 7 U 2 V j d G l v b j E v d k l u Z m 8 g K D I p L 3 Z J b m Z v X 1 N o Z W V 0 L n t D b 2 x 1 b W 4 0 M S w 0 M H 0 m c X V v d D s s J n F 1 b 3 Q 7 U 2 V j d G l v b j E v d k l u Z m 8 g K D I p L 3 Z J b m Z v X 1 N o Z W V 0 L n t D b 2 x 1 b W 4 0 M i w 0 M X 0 m c X V v d D s s J n F 1 b 3 Q 7 U 2 V j d G l v b j E v d k l u Z m 8 g K D I p L 3 Z J b m Z v X 1 N o Z W V 0 L n t D b 2 x 1 b W 4 0 M y w 0 M n 0 m c X V v d D s s J n F 1 b 3 Q 7 U 2 V j d G l v b j E v d k l u Z m 8 g K D I p L 3 Z J b m Z v X 1 N o Z W V 0 L n t D b 2 x 1 b W 4 0 N C w 0 M 3 0 m c X V v d D s s J n F 1 b 3 Q 7 U 2 V j d G l v b j E v d k l u Z m 8 g K D I p L 3 Z J b m Z v X 1 N o Z W V 0 L n t D b 2 x 1 b W 4 0 N S w 0 N H 0 m c X V v d D s s J n F 1 b 3 Q 7 U 2 V j d G l v b j E v d k l u Z m 8 g K D I p L 3 Z J b m Z v X 1 N o Z W V 0 L n t D b 2 x 1 b W 4 0 N i w 0 N X 0 m c X V v d D s s J n F 1 b 3 Q 7 U 2 V j d G l v b j E v d k l u Z m 8 g K D I p L 3 Z J b m Z v X 1 N o Z W V 0 L n t D b 2 x 1 b W 4 0 N y w 0 N n 0 m c X V v d D s s J n F 1 b 3 Q 7 U 2 V j d G l v b j E v d k l u Z m 8 g K D I p L 3 Z J b m Z v X 1 N o Z W V 0 L n t D b 2 x 1 b W 4 0 O C w 0 N 3 0 m c X V v d D s s J n F 1 b 3 Q 7 U 2 V j d G l v b j E v d k l u Z m 8 g K D I p L 3 Z J b m Z v X 1 N o Z W V 0 L n t D b 2 x 1 b W 4 0 O S w 0 O H 0 m c X V v d D s s J n F 1 b 3 Q 7 U 2 V j d G l v b j E v d k l u Z m 8 g K D I p L 3 Z J b m Z v X 1 N o Z W V 0 L n t D b 2 x 1 b W 4 1 M C w 0 O X 0 m c X V v d D s s J n F 1 b 3 Q 7 U 2 V j d G l v b j E v d k l u Z m 8 g K D I p L 3 Z J b m Z v X 1 N o Z W V 0 L n t D b 2 x 1 b W 4 1 M S w 1 M H 0 m c X V v d D s s J n F 1 b 3 Q 7 U 2 V j d G l v b j E v d k l u Z m 8 g K D I p L 3 Z J b m Z v X 1 N o Z W V 0 L n t D b 2 x 1 b W 4 1 M i w 1 M X 0 m c X V v d D s s J n F 1 b 3 Q 7 U 2 V j d G l v b j E v d k l u Z m 8 g K D I p L 3 Z J b m Z v X 1 N o Z W V 0 L n t D b 2 x 1 b W 4 1 M y w 1 M n 0 m c X V v d D s s J n F 1 b 3 Q 7 U 2 V j d G l v b j E v d k l u Z m 8 g K D I p L 3 Z J b m Z v X 1 N o Z W V 0 L n t D b 2 x 1 b W 4 1 N C w 1 M 3 0 m c X V v d D s s J n F 1 b 3 Q 7 U 2 V j d G l v b j E v d k l u Z m 8 g K D I p L 3 Z J b m Z v X 1 N o Z W V 0 L n t D b 2 x 1 b W 4 1 N S w 1 N H 0 m c X V v d D s s J n F 1 b 3 Q 7 U 2 V j d G l v b j E v d k l u Z m 8 g K D I p L 3 Z J b m Z v X 1 N o Z W V 0 L n t D b 2 x 1 b W 4 1 N i w 1 N X 0 m c X V v d D s s J n F 1 b 3 Q 7 U 2 V j d G l v b j E v d k l u Z m 8 g K D I p L 3 Z J b m Z v X 1 N o Z W V 0 L n t D b 2 x 1 b W 4 1 N y w 1 N n 0 m c X V v d D s s J n F 1 b 3 Q 7 U 2 V j d G l v b j E v d k l u Z m 8 g K D I p L 3 Z J b m Z v X 1 N o Z W V 0 L n t D b 2 x 1 b W 4 1 O C w 1 N 3 0 m c X V v d D s s J n F 1 b 3 Q 7 U 2 V j d G l v b j E v d k l u Z m 8 g K D I p L 3 Z J b m Z v X 1 N o Z W V 0 L n t D b 2 x 1 b W 4 1 O S w 1 O H 0 m c X V v d D s s J n F 1 b 3 Q 7 U 2 V j d G l v b j E v d k l u Z m 8 g K D I p L 3 Z J b m Z v X 1 N o Z W V 0 L n t D b 2 x 1 b W 4 2 M C w 1 O X 0 m c X V v d D s s J n F 1 b 3 Q 7 U 2 V j d G l v b j E v d k l u Z m 8 g K D I p L 3 Z J b m Z v X 1 N o Z W V 0 L n t D b 2 x 1 b W 4 2 M S w 2 M H 0 m c X V v d D s s J n F 1 b 3 Q 7 U 2 V j d G l v b j E v d k l u Z m 8 g K D I p L 3 Z J b m Z v X 1 N o Z W V 0 L n t D b 2 x 1 b W 4 2 M i w 2 M X 0 m c X V v d D s s J n F 1 b 3 Q 7 U 2 V j d G l v b j E v d k l u Z m 8 g K D I p L 3 Z J b m Z v X 1 N o Z W V 0 L n t D b 2 x 1 b W 4 2 M y w 2 M n 0 m c X V v d D s s J n F 1 b 3 Q 7 U 2 V j d G l v b j E v d k l u Z m 8 g K D I p L 3 Z J b m Z v X 1 N o Z W V 0 L n t D b 2 x 1 b W 4 2 N C w 2 M 3 0 m c X V v d D s s J n F 1 b 3 Q 7 U 2 V j d G l v b j E v d k l u Z m 8 g K D I p L 3 Z J b m Z v X 1 N o Z W V 0 L n t D b 2 x 1 b W 4 2 N S w 2 N H 0 m c X V v d D s s J n F 1 b 3 Q 7 U 2 V j d G l v b j E v d k l u Z m 8 g K D I p L 3 Z J b m Z v X 1 N o Z W V 0 L n t D b 2 x 1 b W 4 2 N i w 2 N X 0 m c X V v d D s s J n F 1 b 3 Q 7 U 2 V j d G l v b j E v d k l u Z m 8 g K D I p L 3 Z J b m Z v X 1 N o Z W V 0 L n t D b 2 x 1 b W 4 2 N y w 2 N n 0 m c X V v d D s s J n F 1 b 3 Q 7 U 2 V j d G l v b j E v d k l u Z m 8 g K D I p L 3 Z J b m Z v X 1 N o Z W V 0 L n t D b 2 x 1 b W 4 2 O C w 2 N 3 0 m c X V v d D s s J n F 1 b 3 Q 7 U 2 V j d G l v b j E v d k l u Z m 8 g K D I p L 3 Z J b m Z v X 1 N o Z W V 0 L n t D b 2 x 1 b W 4 2 O S w 2 O H 0 m c X V v d D s s J n F 1 b 3 Q 7 U 2 V j d G l v b j E v d k l u Z m 8 g K D I p L 3 Z J b m Z v X 1 N o Z W V 0 L n t D b 2 x 1 b W 4 3 M C w 2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J b m Z v J T I w K D I p L 3 Z J b m Z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k N Q V S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d k N Q V S A o S W 1 w b 3 J 0 Z W Q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J j O D l j Z m N l L W V i O G M t N G Q 1 Y y 0 4 M j M 1 L T d i Y z N j O T h h M D Y z Z S I g L z 4 8 R W 5 0 c n k g V H l w Z T 0 i R m l s b E x h c 3 R V c G R h d G V k I i B W Y W x 1 Z T 0 i Z D I w M T k t M T E t M D V U M T Y 6 M j I 6 M T A u O T U 2 M j A 3 N F o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2 x 1 b W 5 U e X B l c y I g V m F s d W U 9 I n N B Q U F B Q U F B Q U F B Q U F B Q U F B Q U F B Q U F B Q U F B Q U F B Q U F B Q U F B Q U E i I C 8 + P E V u d H J 5 I F R 5 c G U 9 I k Z p b G x U Y X J n Z X R O Y W 1 l Q 3 V z d G 9 t a X p l Z C I g V m F s d W U 9 I m w x I i A v P j x F b n R y e S B U e X B l P S J O Y X Z p Z 2 F 0 a W 9 u U 3 R l c E 5 h b W U i I F Z h b H V l P S J z T m F 2 a W d h d G l v b i I g L z 4 8 R W 5 0 c n k g V H l w Z T 0 i R m l s b E N v b H V t b k 5 h b W V z I i B W Y W x 1 Z T 0 i c 1 s m c X V v d D t W T U 5 h b W U m c X V v d D s s J n F 1 b 3 Q 7 U G 9 3 Z X J z d G F 0 Z S Z x d W 9 0 O y w m c X V v d D t U Z W 1 w b G F 0 Z S Z x d W 9 0 O y w m c X V v d D t D U F V z J n F 1 b 3 Q 7 L C Z x d W 9 0 O 1 N v Y 2 t l d H M m c X V v d D s s J n F 1 b 3 Q 7 Q 2 9 y Z X N Q Z X J T b 2 N r Z X Q m c X V v d D s s J n F 1 b 3 Q 7 T W F 4 Q 3 B 1 V X N h Z 2 U m c X V v d D s s J n F 1 b 3 Q 7 T 3 Z l c m F s b E N w d V V z Y W d l J n F 1 b 3 Q 7 L C Z x d W 9 0 O 1 N o Y X J l c 0 x l d m V s J n F 1 b 3 Q 7 L C Z x d W 9 0 O 1 N o Y X J l c y Z x d W 9 0 O y w m c X V v d D t S Z X N l c n Z h d G l v b i Z x d W 9 0 O y w m c X V v d D t T d G F 0 a W N D c H V F b n R p d G x l b W V u d C Z x d W 9 0 O y w m c X V v d D t E a X N 0 c m l i d X R l Z E N w d U V u d G l 0 b G V t Z W 5 0 J n F 1 b 3 Q 7 L C Z x d W 9 0 O 1 J l c 2 V y d m F 0 a W 9 u T G l t a X Q m c X V v d D s s J n F 1 b 3 Q 7 S G 9 0 Q W R k J n F 1 b 3 Q 7 L C Z x d W 9 0 O 0 h v d F J l b W 9 2 Z S Z x d W 9 0 O y w m c X V v d D t O b 3 R l c y Z x d W 9 0 O y w m c X V v d D t E Y X R h Y 2 V u d G V y J n F 1 b 3 Q 7 L C Z x d W 9 0 O 0 N s d X N 0 Z X I m c X V v d D s s J n F 1 b 3 Q 7 S G 9 z d C Z x d W 9 0 O y w m c X V v d D t G b 2 x k Z X I m c X V v d D s s J n F 1 b 3 Q 7 T 1 M m c X V v d D s s J n F 1 b 3 Q 7 T 1 N U b 2 9 s c y Z x d W 9 0 O y w m c X V v d D t P Y m p l Y 3 R J R C Z x d W 9 0 O y w m c X V v d D t V V U l E J n F 1 b 3 Q 7 L C Z x d W 9 0 O 1 Z J U 0 R L U 2 V y d m V y J n F 1 b 3 Q 7 L C Z x d W 9 0 O 0 l u c 3 R h b m N l V V V J R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N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D U F U g K D I p L 3 Z D U F V f U 2 h l Z X Q u e 0 N v b H V t b j E s M H 0 m c X V v d D s s J n F 1 b 3 Q 7 U 2 V j d G l v b j E v d k N Q V S A o M i k v d k N Q V V 9 T a G V l d C 5 7 Q 2 9 s d W 1 u M i w x f S Z x d W 9 0 O y w m c X V v d D t T Z W N 0 a W 9 u M S 9 2 Q 1 B V I C g y K S 9 2 Q 1 B V X 1 N o Z W V 0 L n t D b 2 x 1 b W 4 z L D J 9 J n F 1 b 3 Q 7 L C Z x d W 9 0 O 1 N l Y 3 R p b 2 4 x L 3 Z D U F U g K D I p L 3 Z D U F V f U 2 h l Z X Q u e 0 N v b H V t b j Q s M 3 0 m c X V v d D s s J n F 1 b 3 Q 7 U 2 V j d G l v b j E v d k N Q V S A o M i k v d k N Q V V 9 T a G V l d C 5 7 Q 2 9 s d W 1 u N S w 0 f S Z x d W 9 0 O y w m c X V v d D t T Z W N 0 a W 9 u M S 9 2 Q 1 B V I C g y K S 9 2 Q 1 B V X 1 N o Z W V 0 L n t D b 2 x 1 b W 4 2 L D V 9 J n F 1 b 3 Q 7 L C Z x d W 9 0 O 1 N l Y 3 R p b 2 4 x L 3 Z D U F U g K D I p L 3 Z D U F V f U 2 h l Z X Q u e 0 N v b H V t b j c s N n 0 m c X V v d D s s J n F 1 b 3 Q 7 U 2 V j d G l v b j E v d k N Q V S A o M i k v d k N Q V V 9 T a G V l d C 5 7 Q 2 9 s d W 1 u O C w 3 f S Z x d W 9 0 O y w m c X V v d D t T Z W N 0 a W 9 u M S 9 2 Q 1 B V I C g y K S 9 2 Q 1 B V X 1 N o Z W V 0 L n t D b 2 x 1 b W 4 5 L D h 9 J n F 1 b 3 Q 7 L C Z x d W 9 0 O 1 N l Y 3 R p b 2 4 x L 3 Z D U F U g K D I p L 3 Z D U F V f U 2 h l Z X Q u e 0 N v b H V t b j E w L D l 9 J n F 1 b 3 Q 7 L C Z x d W 9 0 O 1 N l Y 3 R p b 2 4 x L 3 Z D U F U g K D I p L 3 Z D U F V f U 2 h l Z X Q u e 0 N v b H V t b j E x L D E w f S Z x d W 9 0 O y w m c X V v d D t T Z W N 0 a W 9 u M S 9 2 Q 1 B V I C g y K S 9 2 Q 1 B V X 1 N o Z W V 0 L n t D b 2 x 1 b W 4 x M i w x M X 0 m c X V v d D s s J n F 1 b 3 Q 7 U 2 V j d G l v b j E v d k N Q V S A o M i k v d k N Q V V 9 T a G V l d C 5 7 Q 2 9 s d W 1 u M T M s M T J 9 J n F 1 b 3 Q 7 L C Z x d W 9 0 O 1 N l Y 3 R p b 2 4 x L 3 Z D U F U g K D I p L 3 Z D U F V f U 2 h l Z X Q u e 0 N v b H V t b j E 0 L D E z f S Z x d W 9 0 O y w m c X V v d D t T Z W N 0 a W 9 u M S 9 2 Q 1 B V I C g y K S 9 2 Q 1 B V X 1 N o Z W V 0 L n t D b 2 x 1 b W 4 x N S w x N H 0 m c X V v d D s s J n F 1 b 3 Q 7 U 2 V j d G l v b j E v d k N Q V S A o M i k v d k N Q V V 9 T a G V l d C 5 7 Q 2 9 s d W 1 u M T Y s M T V 9 J n F 1 b 3 Q 7 L C Z x d W 9 0 O 1 N l Y 3 R p b 2 4 x L 3 Z D U F U g K D I p L 3 Z D U F V f U 2 h l Z X Q u e 0 N v b H V t b j E 3 L D E 2 f S Z x d W 9 0 O y w m c X V v d D t T Z W N 0 a W 9 u M S 9 2 Q 1 B V I C g y K S 9 2 Q 1 B V X 1 N o Z W V 0 L n t D b 2 x 1 b W 4 x O C w x N 3 0 m c X V v d D s s J n F 1 b 3 Q 7 U 2 V j d G l v b j E v d k N Q V S A o M i k v d k N Q V V 9 T a G V l d C 5 7 Q 2 9 s d W 1 u M T k s M T h 9 J n F 1 b 3 Q 7 L C Z x d W 9 0 O 1 N l Y 3 R p b 2 4 x L 3 Z D U F U g K D I p L 3 Z D U F V f U 2 h l Z X Q u e 0 N v b H V t b j I w L D E 5 f S Z x d W 9 0 O y w m c X V v d D t T Z W N 0 a W 9 u M S 9 2 Q 1 B V I C g y K S 9 2 Q 1 B V X 1 N o Z W V 0 L n t D b 2 x 1 b W 4 y M S w y M H 0 m c X V v d D s s J n F 1 b 3 Q 7 U 2 V j d G l v b j E v d k N Q V S A o M i k v d k N Q V V 9 T a G V l d C 5 7 Q 2 9 s d W 1 u M j I s M j F 9 J n F 1 b 3 Q 7 L C Z x d W 9 0 O 1 N l Y 3 R p b 2 4 x L 3 Z D U F U g K D I p L 3 Z D U F V f U 2 h l Z X Q u e 0 N v b H V t b j I z L D I y f S Z x d W 9 0 O y w m c X V v d D t T Z W N 0 a W 9 u M S 9 2 Q 1 B V I C g y K S 9 2 Q 1 B V X 1 N o Z W V 0 L n t D b 2 x 1 b W 4 y N C w y M 3 0 m c X V v d D s s J n F 1 b 3 Q 7 U 2 V j d G l v b j E v d k N Q V S A o M i k v d k N Q V V 9 T a G V l d C 5 7 Q 2 9 s d W 1 u M j U s M j R 9 J n F 1 b 3 Q 7 L C Z x d W 9 0 O 1 N l Y 3 R p b 2 4 x L 3 Z D U F U g K D I p L 3 Z D U F V f U 2 h l Z X Q u e 0 N v b H V t b j I 2 L D I 1 f S Z x d W 9 0 O y w m c X V v d D t T Z W N 0 a W 9 u M S 9 2 Q 1 B V I C g y K S 9 2 Q 1 B V X 1 N o Z W V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3 Z D U F U g K D I p L 3 Z D U F V f U 2 h l Z X Q u e 0 N v b H V t b j E s M H 0 m c X V v d D s s J n F 1 b 3 Q 7 U 2 V j d G l v b j E v d k N Q V S A o M i k v d k N Q V V 9 T a G V l d C 5 7 Q 2 9 s d W 1 u M i w x f S Z x d W 9 0 O y w m c X V v d D t T Z W N 0 a W 9 u M S 9 2 Q 1 B V I C g y K S 9 2 Q 1 B V X 1 N o Z W V 0 L n t D b 2 x 1 b W 4 z L D J 9 J n F 1 b 3 Q 7 L C Z x d W 9 0 O 1 N l Y 3 R p b 2 4 x L 3 Z D U F U g K D I p L 3 Z D U F V f U 2 h l Z X Q u e 0 N v b H V t b j Q s M 3 0 m c X V v d D s s J n F 1 b 3 Q 7 U 2 V j d G l v b j E v d k N Q V S A o M i k v d k N Q V V 9 T a G V l d C 5 7 Q 2 9 s d W 1 u N S w 0 f S Z x d W 9 0 O y w m c X V v d D t T Z W N 0 a W 9 u M S 9 2 Q 1 B V I C g y K S 9 2 Q 1 B V X 1 N o Z W V 0 L n t D b 2 x 1 b W 4 2 L D V 9 J n F 1 b 3 Q 7 L C Z x d W 9 0 O 1 N l Y 3 R p b 2 4 x L 3 Z D U F U g K D I p L 3 Z D U F V f U 2 h l Z X Q u e 0 N v b H V t b j c s N n 0 m c X V v d D s s J n F 1 b 3 Q 7 U 2 V j d G l v b j E v d k N Q V S A o M i k v d k N Q V V 9 T a G V l d C 5 7 Q 2 9 s d W 1 u O C w 3 f S Z x d W 9 0 O y w m c X V v d D t T Z W N 0 a W 9 u M S 9 2 Q 1 B V I C g y K S 9 2 Q 1 B V X 1 N o Z W V 0 L n t D b 2 x 1 b W 4 5 L D h 9 J n F 1 b 3 Q 7 L C Z x d W 9 0 O 1 N l Y 3 R p b 2 4 x L 3 Z D U F U g K D I p L 3 Z D U F V f U 2 h l Z X Q u e 0 N v b H V t b j E w L D l 9 J n F 1 b 3 Q 7 L C Z x d W 9 0 O 1 N l Y 3 R p b 2 4 x L 3 Z D U F U g K D I p L 3 Z D U F V f U 2 h l Z X Q u e 0 N v b H V t b j E x L D E w f S Z x d W 9 0 O y w m c X V v d D t T Z W N 0 a W 9 u M S 9 2 Q 1 B V I C g y K S 9 2 Q 1 B V X 1 N o Z W V 0 L n t D b 2 x 1 b W 4 x M i w x M X 0 m c X V v d D s s J n F 1 b 3 Q 7 U 2 V j d G l v b j E v d k N Q V S A o M i k v d k N Q V V 9 T a G V l d C 5 7 Q 2 9 s d W 1 u M T M s M T J 9 J n F 1 b 3 Q 7 L C Z x d W 9 0 O 1 N l Y 3 R p b 2 4 x L 3 Z D U F U g K D I p L 3 Z D U F V f U 2 h l Z X Q u e 0 N v b H V t b j E 0 L D E z f S Z x d W 9 0 O y w m c X V v d D t T Z W N 0 a W 9 u M S 9 2 Q 1 B V I C g y K S 9 2 Q 1 B V X 1 N o Z W V 0 L n t D b 2 x 1 b W 4 x N S w x N H 0 m c X V v d D s s J n F 1 b 3 Q 7 U 2 V j d G l v b j E v d k N Q V S A o M i k v d k N Q V V 9 T a G V l d C 5 7 Q 2 9 s d W 1 u M T Y s M T V 9 J n F 1 b 3 Q 7 L C Z x d W 9 0 O 1 N l Y 3 R p b 2 4 x L 3 Z D U F U g K D I p L 3 Z D U F V f U 2 h l Z X Q u e 0 N v b H V t b j E 3 L D E 2 f S Z x d W 9 0 O y w m c X V v d D t T Z W N 0 a W 9 u M S 9 2 Q 1 B V I C g y K S 9 2 Q 1 B V X 1 N o Z W V 0 L n t D b 2 x 1 b W 4 x O C w x N 3 0 m c X V v d D s s J n F 1 b 3 Q 7 U 2 V j d G l v b j E v d k N Q V S A o M i k v d k N Q V V 9 T a G V l d C 5 7 Q 2 9 s d W 1 u M T k s M T h 9 J n F 1 b 3 Q 7 L C Z x d W 9 0 O 1 N l Y 3 R p b 2 4 x L 3 Z D U F U g K D I p L 3 Z D U F V f U 2 h l Z X Q u e 0 N v b H V t b j I w L D E 5 f S Z x d W 9 0 O y w m c X V v d D t T Z W N 0 a W 9 u M S 9 2 Q 1 B V I C g y K S 9 2 Q 1 B V X 1 N o Z W V 0 L n t D b 2 x 1 b W 4 y M S w y M H 0 m c X V v d D s s J n F 1 b 3 Q 7 U 2 V j d G l v b j E v d k N Q V S A o M i k v d k N Q V V 9 T a G V l d C 5 7 Q 2 9 s d W 1 u M j I s M j F 9 J n F 1 b 3 Q 7 L C Z x d W 9 0 O 1 N l Y 3 R p b 2 4 x L 3 Z D U F U g K D I p L 3 Z D U F V f U 2 h l Z X Q u e 0 N v b H V t b j I z L D I y f S Z x d W 9 0 O y w m c X V v d D t T Z W N 0 a W 9 u M S 9 2 Q 1 B V I C g y K S 9 2 Q 1 B V X 1 N o Z W V 0 L n t D b 2 x 1 b W 4 y N C w y M 3 0 m c X V v d D s s J n F 1 b 3 Q 7 U 2 V j d G l v b j E v d k N Q V S A o M i k v d k N Q V V 9 T a G V l d C 5 7 Q 2 9 s d W 1 u M j U s M j R 9 J n F 1 b 3 Q 7 L C Z x d W 9 0 O 1 N l Y 3 R p b 2 4 x L 3 Z D U F U g K D I p L 3 Z D U F V f U 2 h l Z X Q u e 0 N v b H V t b j I 2 L D I 1 f S Z x d W 9 0 O y w m c X V v d D t T Z W N 0 a W 9 u M S 9 2 Q 1 B V I C g y K S 9 2 Q 1 B V X 1 N o Z W V 0 L n t D b 2 x 1 b W 4 y N y w y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k N Q V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1 B V J T I w K D I p L 3 Z D U F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Q 1 B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Y X J 0 a X R p b 2 4 l M j A o M i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3 Z Q Y X J 0 a X R p b 2 4 g K E l t c G 9 y d G V k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z M j c 0 Z m E 0 M S 0 3 Y z A 2 L T R m N D A t O T l l Y y 1 h N G Y y Y j N k Z j B m N T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G a W x s T G F z d F V w Z G F 0 Z W Q i I F Z h b H V l P S J k M j A x O S 0 x M S 0 w N V Q x N j o y M j o x M C 4 5 M T c w N D Q 2 W i I g L z 4 8 R W 5 0 c n k g V H l w Z T 0 i R m l s b E N v d W 5 0 I i B W Y W x 1 Z T 0 i b D E 0 M D k i I C 8 + P E V u d H J 5 I F R 5 c G U 9 I k Z p b G x D b 2 x 1 b W 5 U e X B l c y I g V m F s d W U 9 I n N C Z 1 l C Q m d N R E F 3 T U d B Q U F B Q U F Z R 0 J n W U d C Z 1 l H Q m d Z P S I g L z 4 8 R W 5 0 c n k g V H l w Z T 0 i R m l s b E N v b H V t b k 5 h b W V z I i B W Y W x 1 Z T 0 i c 1 s m c X V v d D t W T S Z x d W 9 0 O y w m c X V v d D t Q b 3 d l c n N 0 Y X R l J n F 1 b 3 Q 7 L C Z x d W 9 0 O 1 R l b X B s Y X R l J n F 1 b 3 Q 7 L C Z x d W 9 0 O 0 R p c 2 s m c X V v d D s s J n F 1 b 3 Q 7 Q 2 F w Y W N p d H k g T U I m c X V v d D s s J n F 1 b 3 Q 7 Q 2 9 u c 3 V t Z W Q g T U I m c X V v d D s s J n F 1 b 3 Q 7 R n J l Z S B N Q i Z x d W 9 0 O y w m c X V v d D t G c m V l I C U g J n F 1 b 3 Q 7 L C Z x d W 9 0 O 0 F u b m 9 0 Y X R p b 2 4 m c X V v d D s s J n F 1 b 3 Q 7 Y 2 9 t L m V t Y y 5 h d m F t Y X I u d m 1 3 Y X J l L n N u Y X B z a G 9 0 J n F 1 b 3 Q 7 L C Z x d W 9 0 O 1 Z p c n R 1 Y W w g Q W N j Z W x l c m F 0 b 3 I g T m 9 k Z S B m b 3 I g Q X Z h b W F y J n F 1 b 3 Q 7 L C Z x d W 9 0 O 1 Z T c G h l c m V F e H R l b n N p b 2 5 V d G l s L l N O Q V B T S E 9 U X 1 R B R y Z x d W 9 0 O y w m c X V v d D t Y Z E N v b m Z p Z y Z x d W 9 0 O y w m c X V v d D t E Y X R h Y 2 V u d G V y J n F 1 b 3 Q 7 L C Z x d W 9 0 O 0 N s d X N 0 Z X I m c X V v d D s s J n F 1 b 3 Q 7 S G 9 z d C Z x d W 9 0 O y w m c X V v d D t G b 2 x k Z X I m c X V v d D s s J n F 1 b 3 Q 7 T 1 M g Y W N j b 3 J k a W 5 n I H R v I H R o Z S B j b 2 5 m a W d 1 c m F 0 a W 9 u I G Z p b G U m c X V v d D s s J n F 1 b 3 Q 7 T 1 M g Y W N j b 3 J k a W 5 n I H R v I H R o Z S B W T X d h c m U g V G 9 v b H M m c X V v d D s s J n F 1 b 3 Q 7 V k 0 g S U Q m c X V v d D s s J n F 1 b 3 Q 7 V k 0 g V V V J R C Z x d W 9 0 O y w m c X V v d D t W S S B T R E s g U 2 V y d m V y J n F 1 b 3 Q 7 L C Z x d W 9 0 O 1 Z J I F N E S y B V V U l E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l B h c n R p d G l v b i A o M i k v Q 2 h h b m d l Z C B U e X B l L n t W T S w w f S Z x d W 9 0 O y w m c X V v d D t T Z W N 0 a W 9 u M S 9 2 U G F y d G l 0 a W 9 u I C g y K S 9 D a G F u Z 2 V k I F R 5 c G U u e 1 B v d 2 V y c 3 R h d G U s M X 0 m c X V v d D s s J n F 1 b 3 Q 7 U 2 V j d G l v b j E v d l B h c n R p d G l v b i A o M i k v Q 2 h h b m d l Z C B U e X B l L n t U Z W 1 w b G F 0 Z S w y f S Z x d W 9 0 O y w m c X V v d D t T Z W N 0 a W 9 u M S 9 2 U G F y d G l 0 a W 9 u I C g y K S 9 D a G F u Z 2 V k I F R 5 c G U u e 0 R p c 2 s s M 3 0 m c X V v d D s s J n F 1 b 3 Q 7 U 2 V j d G l v b j E v d l B h c n R p d G l v b i A o M i k v Q 2 h h b m d l Z C B U e X B l L n t D Y X B h Y 2 l 0 e S B N Q i w 0 f S Z x d W 9 0 O y w m c X V v d D t T Z W N 0 a W 9 u M S 9 2 U G F y d G l 0 a W 9 u I C g y K S 9 D a G F u Z 2 V k I F R 5 c G U u e 0 N v b n N 1 b W V k I E 1 C L D V 9 J n F 1 b 3 Q 7 L C Z x d W 9 0 O 1 N l Y 3 R p b 2 4 x L 3 Z Q Y X J 0 a X R p b 2 4 g K D I p L 0 N o Y W 5 n Z W Q g V H l w Z S 5 7 R n J l Z S B N Q i w 2 f S Z x d W 9 0 O y w m c X V v d D t T Z W N 0 a W 9 u M S 9 2 U G F y d G l 0 a W 9 u I C g y K S 9 D a G F u Z 2 V k I F R 5 c G U u e 0 Z y Z W U g J S A s N 3 0 m c X V v d D s s J n F 1 b 3 Q 7 U 2 V j d G l v b j E v d l B h c n R p d G l v b i A o M i k v Q 2 h h b m d l Z C B U e X B l L n t B b m 5 v d G F 0 a W 9 u L D h 9 J n F 1 b 3 Q 7 L C Z x d W 9 0 O 1 N l Y 3 R p b 2 4 x L 3 Z Q Y X J 0 a X R p b 2 4 g K D I p L 3 Z Q Y X J 0 a X R p b 2 5 f U 2 h l Z X Q u e 0 N v b H V t b j E w L D l 9 J n F 1 b 3 Q 7 L C Z x d W 9 0 O 1 N l Y 3 R p b 2 4 x L 3 Z Q Y X J 0 a X R p b 2 4 g K D I p L 3 Z Q Y X J 0 a X R p b 2 5 f U 2 h l Z X Q u e 0 N v b H V t b j E x L D E w f S Z x d W 9 0 O y w m c X V v d D t T Z W N 0 a W 9 u M S 9 2 U G F y d G l 0 a W 9 u I C g y K S 9 2 U G F y d G l 0 a W 9 u X 1 N o Z W V 0 L n t D b 2 x 1 b W 4 x M i w x M X 0 m c X V v d D s s J n F 1 b 3 Q 7 U 2 V j d G l v b j E v d l B h c n R p d G l v b i A o M i k v d l B h c n R p d G l v b l 9 T a G V l d C 5 7 Q 2 9 s d W 1 u M T M s M T J 9 J n F 1 b 3 Q 7 L C Z x d W 9 0 O 1 N l Y 3 R p b 2 4 x L 3 Z Q Y X J 0 a X R p b 2 4 g K D I p L 0 N o Y W 5 n Z W Q g V H l w Z S 5 7 R G F 0 Y W N l b n R l c i w x M 3 0 m c X V v d D s s J n F 1 b 3 Q 7 U 2 V j d G l v b j E v d l B h c n R p d G l v b i A o M i k v Q 2 h h b m d l Z C B U e X B l L n t D b H V z d G V y L D E 0 f S Z x d W 9 0 O y w m c X V v d D t T Z W N 0 a W 9 u M S 9 2 U G F y d G l 0 a W 9 u I C g y K S 9 D a G F u Z 2 V k I F R 5 c G U u e 0 h v c 3 Q s M T V 9 J n F 1 b 3 Q 7 L C Z x d W 9 0 O 1 N l Y 3 R p b 2 4 x L 3 Z Q Y X J 0 a X R p b 2 4 g K D I p L 0 N o Y W 5 n Z W Q g V H l w Z S 5 7 R m 9 s Z G V y L D E 2 f S Z x d W 9 0 O y w m c X V v d D t T Z W N 0 a W 9 u M S 9 2 U G F y d G l 0 a W 9 u I C g y K S 9 D a G F u Z 2 V k I F R 5 c G U u e 0 9 T I G F j Y 2 9 y Z G l u Z y B 0 b y B 0 a G U g Y 2 9 u Z m l n d X J h d G l v b i B m a W x l L D E 3 f S Z x d W 9 0 O y w m c X V v d D t T Z W N 0 a W 9 u M S 9 2 U G F y d G l 0 a W 9 u I C g y K S 9 D a G F u Z 2 V k I F R 5 c G U u e 0 9 T I G F j Y 2 9 y Z G l u Z y B 0 b y B 0 a G U g V k 1 3 Y X J l I F R v b 2 x z L D E 4 f S Z x d W 9 0 O y w m c X V v d D t T Z W N 0 a W 9 u M S 9 2 U G F y d G l 0 a W 9 u I C g y K S 9 D a G F u Z 2 V k I F R 5 c G U u e 1 Z N I E l E L D E 5 f S Z x d W 9 0 O y w m c X V v d D t T Z W N 0 a W 9 u M S 9 2 U G F y d G l 0 a W 9 u I C g y K S 9 D a G F u Z 2 V k I F R 5 c G U u e 1 Z N I F V V S U Q s M j B 9 J n F 1 b 3 Q 7 L C Z x d W 9 0 O 1 N l Y 3 R p b 2 4 x L 3 Z Q Y X J 0 a X R p b 2 4 g K D I p L 0 N o Y W 5 n Z W Q g V H l w Z S 5 7 V k k g U 0 R L I F N l c n Z l c i w y M X 0 m c X V v d D s s J n F 1 b 3 Q 7 U 2 V j d G l v b j E v d l B h c n R p d G l v b i A o M i k v Q 2 h h b m d l Z C B U e X B l L n t W S S B T R E s g V V V J R C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3 Z Q Y X J 0 a X R p b 2 4 g K D I p L 0 N o Y W 5 n Z W Q g V H l w Z S 5 7 V k 0 s M H 0 m c X V v d D s s J n F 1 b 3 Q 7 U 2 V j d G l v b j E v d l B h c n R p d G l v b i A o M i k v Q 2 h h b m d l Z C B U e X B l L n t Q b 3 d l c n N 0 Y X R l L D F 9 J n F 1 b 3 Q 7 L C Z x d W 9 0 O 1 N l Y 3 R p b 2 4 x L 3 Z Q Y X J 0 a X R p b 2 4 g K D I p L 0 N o Y W 5 n Z W Q g V H l w Z S 5 7 V G V t c G x h d G U s M n 0 m c X V v d D s s J n F 1 b 3 Q 7 U 2 V j d G l v b j E v d l B h c n R p d G l v b i A o M i k v Q 2 h h b m d l Z C B U e X B l L n t E a X N r L D N 9 J n F 1 b 3 Q 7 L C Z x d W 9 0 O 1 N l Y 3 R p b 2 4 x L 3 Z Q Y X J 0 a X R p b 2 4 g K D I p L 0 N o Y W 5 n Z W Q g V H l w Z S 5 7 Q 2 F w Y W N p d H k g T U I s N H 0 m c X V v d D s s J n F 1 b 3 Q 7 U 2 V j d G l v b j E v d l B h c n R p d G l v b i A o M i k v Q 2 h h b m d l Z C B U e X B l L n t D b 2 5 z d W 1 l Z C B N Q i w 1 f S Z x d W 9 0 O y w m c X V v d D t T Z W N 0 a W 9 u M S 9 2 U G F y d G l 0 a W 9 u I C g y K S 9 D a G F u Z 2 V k I F R 5 c G U u e 0 Z y Z W U g T U I s N n 0 m c X V v d D s s J n F 1 b 3 Q 7 U 2 V j d G l v b j E v d l B h c n R p d G l v b i A o M i k v Q 2 h h b m d l Z C B U e X B l L n t G c m V l I C U g L D d 9 J n F 1 b 3 Q 7 L C Z x d W 9 0 O 1 N l Y 3 R p b 2 4 x L 3 Z Q Y X J 0 a X R p b 2 4 g K D I p L 0 N o Y W 5 n Z W Q g V H l w Z S 5 7 Q W 5 u b 3 R h d G l v b i w 4 f S Z x d W 9 0 O y w m c X V v d D t T Z W N 0 a W 9 u M S 9 2 U G F y d G l 0 a W 9 u I C g y K S 9 2 U G F y d G l 0 a W 9 u X 1 N o Z W V 0 L n t D b 2 x 1 b W 4 x M C w 5 f S Z x d W 9 0 O y w m c X V v d D t T Z W N 0 a W 9 u M S 9 2 U G F y d G l 0 a W 9 u I C g y K S 9 2 U G F y d G l 0 a W 9 u X 1 N o Z W V 0 L n t D b 2 x 1 b W 4 x M S w x M H 0 m c X V v d D s s J n F 1 b 3 Q 7 U 2 V j d G l v b j E v d l B h c n R p d G l v b i A o M i k v d l B h c n R p d G l v b l 9 T a G V l d C 5 7 Q 2 9 s d W 1 u M T I s M T F 9 J n F 1 b 3 Q 7 L C Z x d W 9 0 O 1 N l Y 3 R p b 2 4 x L 3 Z Q Y X J 0 a X R p b 2 4 g K D I p L 3 Z Q Y X J 0 a X R p b 2 5 f U 2 h l Z X Q u e 0 N v b H V t b j E z L D E y f S Z x d W 9 0 O y w m c X V v d D t T Z W N 0 a W 9 u M S 9 2 U G F y d G l 0 a W 9 u I C g y K S 9 D a G F u Z 2 V k I F R 5 c G U u e 0 R h d G F j Z W 5 0 Z X I s M T N 9 J n F 1 b 3 Q 7 L C Z x d W 9 0 O 1 N l Y 3 R p b 2 4 x L 3 Z Q Y X J 0 a X R p b 2 4 g K D I p L 0 N o Y W 5 n Z W Q g V H l w Z S 5 7 Q 2 x 1 c 3 R l c i w x N H 0 m c X V v d D s s J n F 1 b 3 Q 7 U 2 V j d G l v b j E v d l B h c n R p d G l v b i A o M i k v Q 2 h h b m d l Z C B U e X B l L n t I b 3 N 0 L D E 1 f S Z x d W 9 0 O y w m c X V v d D t T Z W N 0 a W 9 u M S 9 2 U G F y d G l 0 a W 9 u I C g y K S 9 D a G F u Z 2 V k I F R 5 c G U u e 0 Z v b G R l c i w x N n 0 m c X V v d D s s J n F 1 b 3 Q 7 U 2 V j d G l v b j E v d l B h c n R p d G l v b i A o M i k v Q 2 h h b m d l Z C B U e X B l L n t P U y B h Y 2 N v c m R p b m c g d G 8 g d G h l I G N v b m Z p Z 3 V y Y X R p b 2 4 g Z m l s Z S w x N 3 0 m c X V v d D s s J n F 1 b 3 Q 7 U 2 V j d G l v b j E v d l B h c n R p d G l v b i A o M i k v Q 2 h h b m d l Z C B U e X B l L n t P U y B h Y 2 N v c m R p b m c g d G 8 g d G h l I F Z N d 2 F y Z S B U b 2 9 s c y w x O H 0 m c X V v d D s s J n F 1 b 3 Q 7 U 2 V j d G l v b j E v d l B h c n R p d G l v b i A o M i k v Q 2 h h b m d l Z C B U e X B l L n t W T S B J R C w x O X 0 m c X V v d D s s J n F 1 b 3 Q 7 U 2 V j d G l v b j E v d l B h c n R p d G l v b i A o M i k v Q 2 h h b m d l Z C B U e X B l L n t W T S B V V U l E L D I w f S Z x d W 9 0 O y w m c X V v d D t T Z W N 0 a W 9 u M S 9 2 U G F y d G l 0 a W 9 u I C g y K S 9 D a G F u Z 2 V k I F R 5 c G U u e 1 Z J I F N E S y B T Z X J 2 Z X I s M j F 9 J n F 1 b 3 Q 7 L C Z x d W 9 0 O 1 N l Y 3 R p b 2 4 x L 3 Z Q Y X J 0 a X R p b 2 4 g K D I p L 0 N o Y W 5 n Z W Q g V H l w Z S 5 7 V k k g U 0 R L I F V V S U Q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G F y d G l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Y X J 0 a X R p b 2 4 l M j A o M i k v d l B h c n R p d G l v b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Q Y X J 0 a X R p b 2 4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l B h c n R p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t b o T p g k w Q r o P S 8 n z i g K K A A A A A A I A A A A A A B B m A A A A A Q A A I A A A A N 7 6 r 2 B j 5 Y K G C U i + L F R 8 W Z S e n a g 9 v u c c J b 2 n c G y 1 / w M J A A A A A A 6 A A A A A A g A A I A A A A H / 6 6 s B 0 J H I F 3 y c 7 F k Z X Z C D B S 0 W j + u C M d D R + h + u 8 i h W 0 U A A A A A l 3 / M E L V D T F q + m 6 q Q / K q i v K k A F M B G L s z W k 5 5 L e H G K k x C R i L j K B 8 Y 0 X L e x C J o C A x r 1 F h z H O 0 O i U Q u g Z V N a 9 k g p B X u r 2 V L Q 5 Y G 1 V 6 g V d V V 4 L w Q A A A A E K p 2 0 C Z a S h Z y Z 5 t v D N x L D M w e 9 e V W w / + S y J X F 6 H h t 3 U O J T h N C Y x o a + d G c I b J W 1 e z g i 5 x P D 3 h K e F M V G k 7 J N u i p / Q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cbfe911-e091-41e7-a9b3-a45e99a0a036">
      <UserInfo>
        <DisplayName>Dheeraj Goyal</DisplayName>
        <AccountId>197</AccountId>
        <AccountType/>
      </UserInfo>
      <UserInfo>
        <DisplayName>Justin Jakowski</DisplayName>
        <AccountId>22</AccountId>
        <AccountType/>
      </UserInfo>
    </SharedWithUsers>
    <Date xmlns="a174434f-feee-45f0-8885-d59fe45e3491">2022-05-18T00:50:34+00:00</Date>
    <a33c1dec0cf54f05b1b5d74b41071a23 xmlns="a174434f-feee-45f0-8885-d59fe45e3491">
      <Terms xmlns="http://schemas.microsoft.com/office/infopath/2007/PartnerControls"/>
    </a33c1dec0cf54f05b1b5d74b41071a23>
    <TaxCatchAll xmlns="230e9df3-be65-4c73-a93b-d1236ebd677e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4D121-84FE-493E-A1CB-D4D7D2AB579B}"/>
</file>

<file path=customXml/itemProps2.xml><?xml version="1.0" encoding="utf-8"?>
<ds:datastoreItem xmlns:ds="http://schemas.openxmlformats.org/officeDocument/2006/customXml" ds:itemID="{76A4BA02-C819-41A3-9F3B-E88F185DB89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B12C46E-6ECC-4072-AB49-1EE21AAF44C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cbfe911-e091-41e7-a9b3-a45e99a0a036"/>
  </ds:schemaRefs>
</ds:datastoreItem>
</file>

<file path=customXml/itemProps4.xml><?xml version="1.0" encoding="utf-8"?>
<ds:datastoreItem xmlns:ds="http://schemas.openxmlformats.org/officeDocument/2006/customXml" ds:itemID="{93091D52-B3C3-410C-AAC6-1C6B48A2703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Sizing Input </vt:lpstr>
      <vt:lpstr>Turn The Knobs</vt:lpstr>
      <vt:lpstr>Host Configurations</vt:lpstr>
      <vt:lpstr>Storage Details</vt:lpstr>
      <vt:lpstr>CPU Details</vt:lpstr>
      <vt:lpstr>Memory Details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Trevor Davis</dc:creator>
  <cp:keywords/>
  <dc:description/>
  <cp:lastModifiedBy>Trevor Davis</cp:lastModifiedBy>
  <cp:revision/>
  <dcterms:created xsi:type="dcterms:W3CDTF">2019-06-10T13:53:52Z</dcterms:created>
  <dcterms:modified xsi:type="dcterms:W3CDTF">2022-04-19T18:48:42Z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0x01010089CEFF4A8C8987429209E26EF57D6257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Owner">
    <vt:lpwstr>tredavis@microsoft.com</vt:lpwstr>
  </property>
  <property fmtid="{D5CDD505-2E9C-101B-9397-08002B2CF9AE}" pid="6" name="MSIP_Label_f42aa342-8706-4288-bd11-ebb85995028c_SetDate">
    <vt:lpwstr>2019-10-18T13:55:57.6824045Z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ActionId">
    <vt:lpwstr>d1f8a198-cd38-4aa9-a915-933c165fcf81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  <property fmtid="{D5CDD505-2E9C-101B-9397-08002B2CF9AE}" pid="12" name="xd_ProgID">
    <vt:lpwstr/>
  </property>
  <property fmtid="{D5CDD505-2E9C-101B-9397-08002B2CF9AE}" pid="13" name="SharedWithUsers">
    <vt:lpwstr>197;#Dheeraj Goyal;#22;#Justin Jakowski</vt:lpwstr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xd_Signature">
    <vt:bool>false</vt:bool>
  </property>
</Properties>
</file>